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TAVEB~1\CZ\Z_KLAD~1\2022_0~1\ZD\P1_PRO~1\"/>
    </mc:Choice>
  </mc:AlternateContent>
  <bookViews>
    <workbookView xWindow="0" yWindow="0" windowWidth="27480" windowHeight="10965"/>
  </bookViews>
  <sheets>
    <sheet name="Rekapitulace stavby" sheetId="1" r:id="rId1"/>
    <sheet name="01 - Stavební část" sheetId="2" r:id="rId2"/>
    <sheet name="01.01 - Odvlhčení objektu" sheetId="3" r:id="rId3"/>
    <sheet name="02 - Zdravotně technické ..." sheetId="4" r:id="rId4"/>
    <sheet name="03 - Vytápění" sheetId="5" r:id="rId5"/>
    <sheet name="04 - Vzduchotechnika" sheetId="6" r:id="rId6"/>
    <sheet name="1.NP-R2 - Hlavní chodba" sheetId="7" r:id="rId7"/>
    <sheet name="1.NP-RK - Zázemí kuchyně" sheetId="8" r:id="rId8"/>
    <sheet name="2.NP-R4 - 2. nadzemní pod..." sheetId="9" r:id="rId9"/>
    <sheet name="3.NP-R8 - 3. nadzemní pod..." sheetId="10" r:id="rId10"/>
    <sheet name="4.NP-R9 - 4. nadzemní pod..." sheetId="11" r:id="rId11"/>
    <sheet name="06 - Vedlejší a ostatní n..." sheetId="12" r:id="rId12"/>
    <sheet name="Pokyny pro vyplnění" sheetId="13" r:id="rId13"/>
  </sheets>
  <definedNames>
    <definedName name="_xlnm._FilterDatabase" localSheetId="1" hidden="1">'01 - Stavební část'!$C$94:$K$1380</definedName>
    <definedName name="_xlnm._FilterDatabase" localSheetId="2" hidden="1">'01.01 - Odvlhčení objektu'!$C$95:$K$724</definedName>
    <definedName name="_xlnm._FilterDatabase" localSheetId="3" hidden="1">'02 - Zdravotně technické ...'!$C$93:$K$792</definedName>
    <definedName name="_xlnm._FilterDatabase" localSheetId="4" hidden="1">'03 - Vytápění'!$C$94:$K$414</definedName>
    <definedName name="_xlnm._FilterDatabase" localSheetId="5" hidden="1">'04 - Vzduchotechnika'!$C$81:$K$549</definedName>
    <definedName name="_xlnm._FilterDatabase" localSheetId="11" hidden="1">'06 - Vedlejší a ostatní n...'!$C$84:$K$112</definedName>
    <definedName name="_xlnm._FilterDatabase" localSheetId="6" hidden="1">'1.NP-R2 - Hlavní chodba'!$C$93:$K$226</definedName>
    <definedName name="_xlnm._FilterDatabase" localSheetId="7" hidden="1">'1.NP-RK - Zázemí kuchyně'!$C$92:$K$194</definedName>
    <definedName name="_xlnm._FilterDatabase" localSheetId="8" hidden="1">'2.NP-R4 - 2. nadzemní pod...'!$C$93:$K$226</definedName>
    <definedName name="_xlnm._FilterDatabase" localSheetId="9" hidden="1">'3.NP-R8 - 3. nadzemní pod...'!$C$93:$K$231</definedName>
    <definedName name="_xlnm._FilterDatabase" localSheetId="10" hidden="1">'4.NP-R9 - 4. nadzemní pod...'!$C$93:$K$231</definedName>
    <definedName name="_xlnm.Print_Titles" localSheetId="1">'01 - Stavební část'!$94:$94</definedName>
    <definedName name="_xlnm.Print_Titles" localSheetId="2">'01.01 - Odvlhčení objektu'!$95:$95</definedName>
    <definedName name="_xlnm.Print_Titles" localSheetId="3">'02 - Zdravotně technické ...'!$93:$93</definedName>
    <definedName name="_xlnm.Print_Titles" localSheetId="4">'03 - Vytápění'!$94:$94</definedName>
    <definedName name="_xlnm.Print_Titles" localSheetId="5">'04 - Vzduchotechnika'!$81:$81</definedName>
    <definedName name="_xlnm.Print_Titles" localSheetId="11">'06 - Vedlejší a ostatní n...'!$84:$84</definedName>
    <definedName name="_xlnm.Print_Titles" localSheetId="6">'1.NP-R2 - Hlavní chodba'!$93:$93</definedName>
    <definedName name="_xlnm.Print_Titles" localSheetId="7">'1.NP-RK - Zázemí kuchyně'!$92:$92</definedName>
    <definedName name="_xlnm.Print_Titles" localSheetId="8">'2.NP-R4 - 2. nadzemní pod...'!$93:$93</definedName>
    <definedName name="_xlnm.Print_Titles" localSheetId="9">'3.NP-R8 - 3. nadzemní pod...'!$93:$93</definedName>
    <definedName name="_xlnm.Print_Titles" localSheetId="10">'4.NP-R9 - 4. nadzemní pod...'!$93:$93</definedName>
    <definedName name="_xlnm.Print_Titles" localSheetId="0">'Rekapitulace stavby'!$52:$52</definedName>
    <definedName name="_xlnm.Print_Area" localSheetId="1">'01 - Stavební část'!$C$4:$J$39,'01 - Stavební část'!$C$45:$J$76,'01 - Stavební část'!$C$82:$K$1380</definedName>
    <definedName name="_xlnm.Print_Area" localSheetId="2">'01.01 - Odvlhčení objektu'!$C$4:$J$39,'01.01 - Odvlhčení objektu'!$C$45:$J$77,'01.01 - Odvlhčení objektu'!$C$83:$K$724</definedName>
    <definedName name="_xlnm.Print_Area" localSheetId="3">'02 - Zdravotně technické ...'!$C$4:$J$39,'02 - Zdravotně technické ...'!$C$45:$J$75,'02 - Zdravotně technické ...'!$C$81:$K$792</definedName>
    <definedName name="_xlnm.Print_Area" localSheetId="4">'03 - Vytápění'!$C$4:$J$39,'03 - Vytápění'!$C$45:$J$76,'03 - Vytápění'!$C$82:$K$414</definedName>
    <definedName name="_xlnm.Print_Area" localSheetId="5">'04 - Vzduchotechnika'!$C$4:$J$39,'04 - Vzduchotechnika'!$C$45:$J$63,'04 - Vzduchotechnika'!$C$69:$K$549</definedName>
    <definedName name="_xlnm.Print_Area" localSheetId="11">'06 - Vedlejší a ostatní n...'!$C$4:$J$39,'06 - Vedlejší a ostatní n...'!$C$45:$J$66,'06 - Vedlejší a ostatní n...'!$C$72:$K$112</definedName>
    <definedName name="_xlnm.Print_Area" localSheetId="6">'1.NP-R2 - Hlavní chodba'!$C$4:$J$41,'1.NP-R2 - Hlavní chodba'!$C$47:$J$73,'1.NP-R2 - Hlavní chodba'!$C$79:$K$226</definedName>
    <definedName name="_xlnm.Print_Area" localSheetId="7">'1.NP-RK - Zázemí kuchyně'!$C$4:$J$41,'1.NP-RK - Zázemí kuchyně'!$C$47:$J$72,'1.NP-RK - Zázemí kuchyně'!$C$78:$K$194</definedName>
    <definedName name="_xlnm.Print_Area" localSheetId="8">'2.NP-R4 - 2. nadzemní pod...'!$C$4:$J$41,'2.NP-R4 - 2. nadzemní pod...'!$C$47:$J$73,'2.NP-R4 - 2. nadzemní pod...'!$C$79:$K$226</definedName>
    <definedName name="_xlnm.Print_Area" localSheetId="9">'3.NP-R8 - 3. nadzemní pod...'!$C$4:$J$41,'3.NP-R8 - 3. nadzemní pod...'!$C$47:$J$73,'3.NP-R8 - 3. nadzemní pod...'!$C$79:$K$231</definedName>
    <definedName name="_xlnm.Print_Area" localSheetId="10">'4.NP-R9 - 4. nadzemní pod...'!$C$4:$J$41,'4.NP-R9 - 4. nadzemní pod...'!$C$47:$J$73,'4.NP-R9 - 4. nadzemní pod...'!$C$79:$K$231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</definedNames>
  <calcPr calcId="162913"/>
</workbook>
</file>

<file path=xl/calcChain.xml><?xml version="1.0" encoding="utf-8"?>
<calcChain xmlns="http://schemas.openxmlformats.org/spreadsheetml/2006/main">
  <c r="J37" i="12" l="1"/>
  <c r="J36" i="12"/>
  <c r="AY66" i="1"/>
  <c r="J35" i="12"/>
  <c r="AX66" i="1" s="1"/>
  <c r="BI110" i="12"/>
  <c r="BH110" i="12"/>
  <c r="BG110" i="12"/>
  <c r="BF110" i="12"/>
  <c r="T110" i="12"/>
  <c r="T109" i="12"/>
  <c r="R110" i="12"/>
  <c r="R109" i="12" s="1"/>
  <c r="P110" i="12"/>
  <c r="P109" i="12" s="1"/>
  <c r="BI106" i="12"/>
  <c r="BH106" i="12"/>
  <c r="BG106" i="12"/>
  <c r="BF106" i="12"/>
  <c r="T106" i="12"/>
  <c r="T105" i="12" s="1"/>
  <c r="R106" i="12"/>
  <c r="R105" i="12"/>
  <c r="P106" i="12"/>
  <c r="P105" i="12" s="1"/>
  <c r="BI102" i="12"/>
  <c r="BH102" i="12"/>
  <c r="BG102" i="12"/>
  <c r="BF102" i="12"/>
  <c r="T102" i="12"/>
  <c r="R102" i="12"/>
  <c r="P102" i="12"/>
  <c r="BI99" i="12"/>
  <c r="BH99" i="12"/>
  <c r="BG99" i="12"/>
  <c r="BF99" i="12"/>
  <c r="T99" i="12"/>
  <c r="R99" i="12"/>
  <c r="P99" i="12"/>
  <c r="BI95" i="12"/>
  <c r="BH95" i="12"/>
  <c r="BG95" i="12"/>
  <c r="BF95" i="12"/>
  <c r="T95" i="12"/>
  <c r="T94" i="12" s="1"/>
  <c r="R95" i="12"/>
  <c r="R94" i="12"/>
  <c r="P95" i="12"/>
  <c r="P94" i="12" s="1"/>
  <c r="BI91" i="12"/>
  <c r="BH91" i="12"/>
  <c r="BG91" i="12"/>
  <c r="BF91" i="12"/>
  <c r="T91" i="12"/>
  <c r="R91" i="12"/>
  <c r="P91" i="12"/>
  <c r="BI88" i="12"/>
  <c r="BH88" i="12"/>
  <c r="BG88" i="12"/>
  <c r="BF88" i="12"/>
  <c r="T88" i="12"/>
  <c r="R88" i="12"/>
  <c r="P88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55" i="12"/>
  <c r="J17" i="12"/>
  <c r="J12" i="12"/>
  <c r="J52" i="12" s="1"/>
  <c r="E7" i="12"/>
  <c r="E48" i="12" s="1"/>
  <c r="J39" i="11"/>
  <c r="J38" i="11"/>
  <c r="AY65" i="1" s="1"/>
  <c r="J37" i="11"/>
  <c r="AX65" i="1" s="1"/>
  <c r="BI229" i="11"/>
  <c r="BH229" i="11"/>
  <c r="BG229" i="11"/>
  <c r="BF229" i="11"/>
  <c r="T229" i="11"/>
  <c r="T228" i="11" s="1"/>
  <c r="T227" i="11" s="1"/>
  <c r="R229" i="11"/>
  <c r="R228" i="11" s="1"/>
  <c r="R227" i="11" s="1"/>
  <c r="P229" i="11"/>
  <c r="P228" i="11"/>
  <c r="P227" i="11" s="1"/>
  <c r="BI224" i="11"/>
  <c r="BH224" i="11"/>
  <c r="BG224" i="11"/>
  <c r="BF224" i="11"/>
  <c r="T224" i="11"/>
  <c r="T223" i="11" s="1"/>
  <c r="T222" i="11" s="1"/>
  <c r="R224" i="11"/>
  <c r="R223" i="11"/>
  <c r="R222" i="11" s="1"/>
  <c r="P224" i="11"/>
  <c r="P223" i="11"/>
  <c r="P222" i="11" s="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J91" i="11"/>
  <c r="J90" i="11"/>
  <c r="F90" i="11"/>
  <c r="F88" i="11"/>
  <c r="E86" i="11"/>
  <c r="J59" i="11"/>
  <c r="J58" i="11"/>
  <c r="F58" i="11"/>
  <c r="F56" i="11"/>
  <c r="E54" i="11"/>
  <c r="J20" i="11"/>
  <c r="E20" i="11"/>
  <c r="F59" i="11"/>
  <c r="J19" i="11"/>
  <c r="J14" i="11"/>
  <c r="J56" i="11" s="1"/>
  <c r="E7" i="11"/>
  <c r="E82" i="11"/>
  <c r="J39" i="10"/>
  <c r="J38" i="10"/>
  <c r="AY64" i="1" s="1"/>
  <c r="J37" i="10"/>
  <c r="AX64" i="1" s="1"/>
  <c r="BI229" i="10"/>
  <c r="BH229" i="10"/>
  <c r="BG229" i="10"/>
  <c r="BF229" i="10"/>
  <c r="T229" i="10"/>
  <c r="T228" i="10" s="1"/>
  <c r="T227" i="10" s="1"/>
  <c r="R229" i="10"/>
  <c r="R228" i="10" s="1"/>
  <c r="R227" i="10" s="1"/>
  <c r="P229" i="10"/>
  <c r="P228" i="10" s="1"/>
  <c r="P227" i="10" s="1"/>
  <c r="BI224" i="10"/>
  <c r="BH224" i="10"/>
  <c r="BG224" i="10"/>
  <c r="BF224" i="10"/>
  <c r="T224" i="10"/>
  <c r="T223" i="10" s="1"/>
  <c r="T222" i="10" s="1"/>
  <c r="R224" i="10"/>
  <c r="R223" i="10" s="1"/>
  <c r="R222" i="10" s="1"/>
  <c r="P224" i="10"/>
  <c r="P223" i="10" s="1"/>
  <c r="P222" i="10" s="1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J91" i="10"/>
  <c r="J90" i="10"/>
  <c r="F90" i="10"/>
  <c r="F88" i="10"/>
  <c r="E86" i="10"/>
  <c r="J59" i="10"/>
  <c r="J58" i="10"/>
  <c r="F58" i="10"/>
  <c r="F56" i="10"/>
  <c r="E54" i="10"/>
  <c r="J20" i="10"/>
  <c r="E20" i="10"/>
  <c r="F59" i="10" s="1"/>
  <c r="J19" i="10"/>
  <c r="J14" i="10"/>
  <c r="J56" i="10" s="1"/>
  <c r="E7" i="10"/>
  <c r="E82" i="10" s="1"/>
  <c r="J39" i="9"/>
  <c r="J38" i="9"/>
  <c r="AY63" i="1" s="1"/>
  <c r="J37" i="9"/>
  <c r="AX63" i="1"/>
  <c r="BI224" i="9"/>
  <c r="BH224" i="9"/>
  <c r="BG224" i="9"/>
  <c r="BF224" i="9"/>
  <c r="T224" i="9"/>
  <c r="T223" i="9"/>
  <c r="T222" i="9" s="1"/>
  <c r="R224" i="9"/>
  <c r="R223" i="9" s="1"/>
  <c r="R222" i="9" s="1"/>
  <c r="P224" i="9"/>
  <c r="P223" i="9" s="1"/>
  <c r="P222" i="9" s="1"/>
  <c r="BI219" i="9"/>
  <c r="BH219" i="9"/>
  <c r="BG219" i="9"/>
  <c r="BF219" i="9"/>
  <c r="T219" i="9"/>
  <c r="T218" i="9" s="1"/>
  <c r="T217" i="9" s="1"/>
  <c r="R219" i="9"/>
  <c r="R218" i="9" s="1"/>
  <c r="R217" i="9" s="1"/>
  <c r="P219" i="9"/>
  <c r="P218" i="9" s="1"/>
  <c r="P217" i="9" s="1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91" i="9" s="1"/>
  <c r="J19" i="9"/>
  <c r="J14" i="9"/>
  <c r="J88" i="9" s="1"/>
  <c r="E7" i="9"/>
  <c r="E50" i="9" s="1"/>
  <c r="J39" i="8"/>
  <c r="J38" i="8"/>
  <c r="AY62" i="1" s="1"/>
  <c r="J37" i="8"/>
  <c r="AX62" i="1" s="1"/>
  <c r="BI192" i="8"/>
  <c r="BH192" i="8"/>
  <c r="BG192" i="8"/>
  <c r="BF192" i="8"/>
  <c r="T192" i="8"/>
  <c r="T191" i="8" s="1"/>
  <c r="T190" i="8" s="1"/>
  <c r="R192" i="8"/>
  <c r="R191" i="8"/>
  <c r="R190" i="8" s="1"/>
  <c r="P192" i="8"/>
  <c r="P191" i="8" s="1"/>
  <c r="P190" i="8" s="1"/>
  <c r="BI187" i="8"/>
  <c r="BH187" i="8"/>
  <c r="BG187" i="8"/>
  <c r="BF187" i="8"/>
  <c r="T187" i="8"/>
  <c r="T186" i="8" s="1"/>
  <c r="T185" i="8" s="1"/>
  <c r="R187" i="8"/>
  <c r="R186" i="8" s="1"/>
  <c r="R185" i="8" s="1"/>
  <c r="P187" i="8"/>
  <c r="P186" i="8" s="1"/>
  <c r="P185" i="8" s="1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J90" i="8"/>
  <c r="J89" i="8"/>
  <c r="F89" i="8"/>
  <c r="F87" i="8"/>
  <c r="E85" i="8"/>
  <c r="J59" i="8"/>
  <c r="J58" i="8"/>
  <c r="F58" i="8"/>
  <c r="F56" i="8"/>
  <c r="E54" i="8"/>
  <c r="J20" i="8"/>
  <c r="E20" i="8"/>
  <c r="F59" i="8" s="1"/>
  <c r="J19" i="8"/>
  <c r="J14" i="8"/>
  <c r="J56" i="8" s="1"/>
  <c r="E7" i="8"/>
  <c r="E81" i="8"/>
  <c r="J39" i="7"/>
  <c r="J38" i="7"/>
  <c r="AY61" i="1" s="1"/>
  <c r="J37" i="7"/>
  <c r="AX61" i="1" s="1"/>
  <c r="BI224" i="7"/>
  <c r="BH224" i="7"/>
  <c r="BG224" i="7"/>
  <c r="BF224" i="7"/>
  <c r="T224" i="7"/>
  <c r="T223" i="7" s="1"/>
  <c r="T222" i="7" s="1"/>
  <c r="R224" i="7"/>
  <c r="R223" i="7" s="1"/>
  <c r="R222" i="7" s="1"/>
  <c r="P224" i="7"/>
  <c r="P223" i="7" s="1"/>
  <c r="P222" i="7" s="1"/>
  <c r="BI219" i="7"/>
  <c r="BH219" i="7"/>
  <c r="BG219" i="7"/>
  <c r="BF219" i="7"/>
  <c r="T219" i="7"/>
  <c r="T218" i="7" s="1"/>
  <c r="T217" i="7" s="1"/>
  <c r="R219" i="7"/>
  <c r="R218" i="7" s="1"/>
  <c r="R217" i="7" s="1"/>
  <c r="P219" i="7"/>
  <c r="P218" i="7" s="1"/>
  <c r="P217" i="7" s="1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J91" i="7"/>
  <c r="J90" i="7"/>
  <c r="F90" i="7"/>
  <c r="F88" i="7"/>
  <c r="E86" i="7"/>
  <c r="J59" i="7"/>
  <c r="J58" i="7"/>
  <c r="F58" i="7"/>
  <c r="F56" i="7"/>
  <c r="E54" i="7"/>
  <c r="J20" i="7"/>
  <c r="E20" i="7"/>
  <c r="F59" i="7" s="1"/>
  <c r="J19" i="7"/>
  <c r="J14" i="7"/>
  <c r="J88" i="7" s="1"/>
  <c r="E7" i="7"/>
  <c r="E82" i="7" s="1"/>
  <c r="J37" i="6"/>
  <c r="J36" i="6"/>
  <c r="AY59" i="1" s="1"/>
  <c r="J35" i="6"/>
  <c r="AX59" i="1" s="1"/>
  <c r="BI547" i="6"/>
  <c r="BH547" i="6"/>
  <c r="BG547" i="6"/>
  <c r="BF547" i="6"/>
  <c r="T547" i="6"/>
  <c r="T546" i="6"/>
  <c r="R547" i="6"/>
  <c r="R546" i="6" s="1"/>
  <c r="P547" i="6"/>
  <c r="P546" i="6"/>
  <c r="BI543" i="6"/>
  <c r="BH543" i="6"/>
  <c r="BG543" i="6"/>
  <c r="BF543" i="6"/>
  <c r="T543" i="6"/>
  <c r="R543" i="6"/>
  <c r="P543" i="6"/>
  <c r="BI540" i="6"/>
  <c r="BH540" i="6"/>
  <c r="BG540" i="6"/>
  <c r="BF540" i="6"/>
  <c r="T540" i="6"/>
  <c r="R540" i="6"/>
  <c r="P540" i="6"/>
  <c r="BI537" i="6"/>
  <c r="BH537" i="6"/>
  <c r="BG537" i="6"/>
  <c r="BF537" i="6"/>
  <c r="T537" i="6"/>
  <c r="R537" i="6"/>
  <c r="P537" i="6"/>
  <c r="BI534" i="6"/>
  <c r="BH534" i="6"/>
  <c r="BG534" i="6"/>
  <c r="BF534" i="6"/>
  <c r="T534" i="6"/>
  <c r="R534" i="6"/>
  <c r="P534" i="6"/>
  <c r="BI515" i="6"/>
  <c r="BH515" i="6"/>
  <c r="BG515" i="6"/>
  <c r="BF515" i="6"/>
  <c r="T515" i="6"/>
  <c r="R515" i="6"/>
  <c r="P515" i="6"/>
  <c r="BI504" i="6"/>
  <c r="BH504" i="6"/>
  <c r="BG504" i="6"/>
  <c r="BF504" i="6"/>
  <c r="T504" i="6"/>
  <c r="R504" i="6"/>
  <c r="P504" i="6"/>
  <c r="BI501" i="6"/>
  <c r="BH501" i="6"/>
  <c r="BG501" i="6"/>
  <c r="BF501" i="6"/>
  <c r="T501" i="6"/>
  <c r="R501" i="6"/>
  <c r="P501" i="6"/>
  <c r="BI480" i="6"/>
  <c r="BH480" i="6"/>
  <c r="BG480" i="6"/>
  <c r="BF480" i="6"/>
  <c r="T480" i="6"/>
  <c r="R480" i="6"/>
  <c r="P480" i="6"/>
  <c r="BI477" i="6"/>
  <c r="BH477" i="6"/>
  <c r="BG477" i="6"/>
  <c r="BF477" i="6"/>
  <c r="T477" i="6"/>
  <c r="R477" i="6"/>
  <c r="P477" i="6"/>
  <c r="BI473" i="6"/>
  <c r="BH473" i="6"/>
  <c r="BG473" i="6"/>
  <c r="BF473" i="6"/>
  <c r="T473" i="6"/>
  <c r="R473" i="6"/>
  <c r="P473" i="6"/>
  <c r="BI470" i="6"/>
  <c r="BH470" i="6"/>
  <c r="BG470" i="6"/>
  <c r="BF470" i="6"/>
  <c r="T470" i="6"/>
  <c r="R470" i="6"/>
  <c r="P470" i="6"/>
  <c r="BI463" i="6"/>
  <c r="BH463" i="6"/>
  <c r="BG463" i="6"/>
  <c r="BF463" i="6"/>
  <c r="T463" i="6"/>
  <c r="R463" i="6"/>
  <c r="P463" i="6"/>
  <c r="BI444" i="6"/>
  <c r="BH444" i="6"/>
  <c r="BG444" i="6"/>
  <c r="BF444" i="6"/>
  <c r="T444" i="6"/>
  <c r="R444" i="6"/>
  <c r="P444" i="6"/>
  <c r="BI427" i="6"/>
  <c r="BH427" i="6"/>
  <c r="BG427" i="6"/>
  <c r="BF427" i="6"/>
  <c r="T427" i="6"/>
  <c r="R427" i="6"/>
  <c r="P427" i="6"/>
  <c r="BI424" i="6"/>
  <c r="BH424" i="6"/>
  <c r="BG424" i="6"/>
  <c r="BF424" i="6"/>
  <c r="T424" i="6"/>
  <c r="R424" i="6"/>
  <c r="P424" i="6"/>
  <c r="BI420" i="6"/>
  <c r="BH420" i="6"/>
  <c r="BG420" i="6"/>
  <c r="BF420" i="6"/>
  <c r="T420" i="6"/>
  <c r="R420" i="6"/>
  <c r="P420" i="6"/>
  <c r="BI395" i="6"/>
  <c r="BH395" i="6"/>
  <c r="BG395" i="6"/>
  <c r="BF395" i="6"/>
  <c r="T395" i="6"/>
  <c r="R395" i="6"/>
  <c r="P395" i="6"/>
  <c r="BI372" i="6"/>
  <c r="BH372" i="6"/>
  <c r="BG372" i="6"/>
  <c r="BF372" i="6"/>
  <c r="T372" i="6"/>
  <c r="R372" i="6"/>
  <c r="P372" i="6"/>
  <c r="BI369" i="6"/>
  <c r="BH369" i="6"/>
  <c r="BG369" i="6"/>
  <c r="BF369" i="6"/>
  <c r="T369" i="6"/>
  <c r="R369" i="6"/>
  <c r="P369" i="6"/>
  <c r="BI350" i="6"/>
  <c r="BH350" i="6"/>
  <c r="BG350" i="6"/>
  <c r="BF350" i="6"/>
  <c r="T350" i="6"/>
  <c r="R350" i="6"/>
  <c r="P350" i="6"/>
  <c r="BI323" i="6"/>
  <c r="BH323" i="6"/>
  <c r="BG323" i="6"/>
  <c r="BF323" i="6"/>
  <c r="T323" i="6"/>
  <c r="R323" i="6"/>
  <c r="P323" i="6"/>
  <c r="BI320" i="6"/>
  <c r="BH320" i="6"/>
  <c r="BG320" i="6"/>
  <c r="BF320" i="6"/>
  <c r="T320" i="6"/>
  <c r="R320" i="6"/>
  <c r="P320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294" i="6"/>
  <c r="BH294" i="6"/>
  <c r="BG294" i="6"/>
  <c r="BF294" i="6"/>
  <c r="T294" i="6"/>
  <c r="R294" i="6"/>
  <c r="P294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6" i="6"/>
  <c r="BH276" i="6"/>
  <c r="BG276" i="6"/>
  <c r="BF276" i="6"/>
  <c r="T276" i="6"/>
  <c r="R276" i="6"/>
  <c r="P276" i="6"/>
  <c r="BI257" i="6"/>
  <c r="BH257" i="6"/>
  <c r="BG257" i="6"/>
  <c r="BF257" i="6"/>
  <c r="T257" i="6"/>
  <c r="R257" i="6"/>
  <c r="P257" i="6"/>
  <c r="BI238" i="6"/>
  <c r="BH238" i="6"/>
  <c r="BG238" i="6"/>
  <c r="BF238" i="6"/>
  <c r="T238" i="6"/>
  <c r="R238" i="6"/>
  <c r="P238" i="6"/>
  <c r="BI229" i="6"/>
  <c r="BH229" i="6"/>
  <c r="BG229" i="6"/>
  <c r="BF229" i="6"/>
  <c r="T229" i="6"/>
  <c r="R229" i="6"/>
  <c r="P229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198" i="6"/>
  <c r="BH198" i="6"/>
  <c r="BG198" i="6"/>
  <c r="BF198" i="6"/>
  <c r="T198" i="6"/>
  <c r="R198" i="6"/>
  <c r="P198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49" i="6"/>
  <c r="BH149" i="6"/>
  <c r="BG149" i="6"/>
  <c r="BF149" i="6"/>
  <c r="T149" i="6"/>
  <c r="R149" i="6"/>
  <c r="P149" i="6"/>
  <c r="BI138" i="6"/>
  <c r="BH138" i="6"/>
  <c r="BG138" i="6"/>
  <c r="BF138" i="6"/>
  <c r="T138" i="6"/>
  <c r="R138" i="6"/>
  <c r="P138" i="6"/>
  <c r="BI131" i="6"/>
  <c r="BH131" i="6"/>
  <c r="BG131" i="6"/>
  <c r="BF131" i="6"/>
  <c r="T131" i="6"/>
  <c r="R131" i="6"/>
  <c r="P131" i="6"/>
  <c r="BI122" i="6"/>
  <c r="BH122" i="6"/>
  <c r="BG122" i="6"/>
  <c r="BF122" i="6"/>
  <c r="T122" i="6"/>
  <c r="R122" i="6"/>
  <c r="P122" i="6"/>
  <c r="BI118" i="6"/>
  <c r="BH118" i="6"/>
  <c r="BG118" i="6"/>
  <c r="BF118" i="6"/>
  <c r="T118" i="6"/>
  <c r="R118" i="6"/>
  <c r="P118" i="6"/>
  <c r="BI111" i="6"/>
  <c r="BH111" i="6"/>
  <c r="BG111" i="6"/>
  <c r="BF111" i="6"/>
  <c r="T111" i="6"/>
  <c r="R111" i="6"/>
  <c r="P111" i="6"/>
  <c r="BI107" i="6"/>
  <c r="BH107" i="6"/>
  <c r="BG107" i="6"/>
  <c r="BF107" i="6"/>
  <c r="T107" i="6"/>
  <c r="R107" i="6"/>
  <c r="P107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79" i="6" s="1"/>
  <c r="J17" i="6"/>
  <c r="J12" i="6"/>
  <c r="J76" i="6" s="1"/>
  <c r="E7" i="6"/>
  <c r="E72" i="6" s="1"/>
  <c r="J37" i="5"/>
  <c r="J36" i="5"/>
  <c r="AY58" i="1" s="1"/>
  <c r="J35" i="5"/>
  <c r="AX58" i="1" s="1"/>
  <c r="BI410" i="5"/>
  <c r="BH410" i="5"/>
  <c r="BG410" i="5"/>
  <c r="BF410" i="5"/>
  <c r="T410" i="5"/>
  <c r="T409" i="5"/>
  <c r="T408" i="5" s="1"/>
  <c r="R410" i="5"/>
  <c r="R409" i="5" s="1"/>
  <c r="R408" i="5" s="1"/>
  <c r="P410" i="5"/>
  <c r="P409" i="5" s="1"/>
  <c r="P408" i="5" s="1"/>
  <c r="BI405" i="5"/>
  <c r="BH405" i="5"/>
  <c r="BG405" i="5"/>
  <c r="BF405" i="5"/>
  <c r="T405" i="5"/>
  <c r="T404" i="5" s="1"/>
  <c r="T403" i="5" s="1"/>
  <c r="R405" i="5"/>
  <c r="R404" i="5"/>
  <c r="R403" i="5" s="1"/>
  <c r="P405" i="5"/>
  <c r="P404" i="5" s="1"/>
  <c r="P403" i="5" s="1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90" i="5"/>
  <c r="BH390" i="5"/>
  <c r="BG390" i="5"/>
  <c r="BF390" i="5"/>
  <c r="T390" i="5"/>
  <c r="R390" i="5"/>
  <c r="P390" i="5"/>
  <c r="BI387" i="5"/>
  <c r="BH387" i="5"/>
  <c r="BG387" i="5"/>
  <c r="BF387" i="5"/>
  <c r="T387" i="5"/>
  <c r="R387" i="5"/>
  <c r="P387" i="5"/>
  <c r="BI384" i="5"/>
  <c r="BH384" i="5"/>
  <c r="BG384" i="5"/>
  <c r="BF384" i="5"/>
  <c r="T384" i="5"/>
  <c r="R384" i="5"/>
  <c r="P384" i="5"/>
  <c r="BI381" i="5"/>
  <c r="BH381" i="5"/>
  <c r="BG381" i="5"/>
  <c r="BF381" i="5"/>
  <c r="T381" i="5"/>
  <c r="R381" i="5"/>
  <c r="P381" i="5"/>
  <c r="BI378" i="5"/>
  <c r="BH378" i="5"/>
  <c r="BG378" i="5"/>
  <c r="BF378" i="5"/>
  <c r="T378" i="5"/>
  <c r="R378" i="5"/>
  <c r="P378" i="5"/>
  <c r="BI375" i="5"/>
  <c r="BH375" i="5"/>
  <c r="BG375" i="5"/>
  <c r="BF375" i="5"/>
  <c r="T375" i="5"/>
  <c r="R375" i="5"/>
  <c r="P375" i="5"/>
  <c r="BI372" i="5"/>
  <c r="BH372" i="5"/>
  <c r="BG372" i="5"/>
  <c r="BF372" i="5"/>
  <c r="T372" i="5"/>
  <c r="R372" i="5"/>
  <c r="P372" i="5"/>
  <c r="BI369" i="5"/>
  <c r="BH369" i="5"/>
  <c r="BG369" i="5"/>
  <c r="BF369" i="5"/>
  <c r="T369" i="5"/>
  <c r="R369" i="5"/>
  <c r="P369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T119" i="5" s="1"/>
  <c r="R120" i="5"/>
  <c r="R119" i="5" s="1"/>
  <c r="P120" i="5"/>
  <c r="P119" i="5" s="1"/>
  <c r="BI116" i="5"/>
  <c r="BH116" i="5"/>
  <c r="BG116" i="5"/>
  <c r="BF116" i="5"/>
  <c r="T116" i="5"/>
  <c r="R116" i="5"/>
  <c r="P116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T101" i="5" s="1"/>
  <c r="R102" i="5"/>
  <c r="R101" i="5" s="1"/>
  <c r="P102" i="5"/>
  <c r="P101" i="5" s="1"/>
  <c r="BI98" i="5"/>
  <c r="BH98" i="5"/>
  <c r="BG98" i="5"/>
  <c r="BF98" i="5"/>
  <c r="T98" i="5"/>
  <c r="T97" i="5" s="1"/>
  <c r="R98" i="5"/>
  <c r="R97" i="5" s="1"/>
  <c r="P98" i="5"/>
  <c r="P97" i="5" s="1"/>
  <c r="J92" i="5"/>
  <c r="J91" i="5"/>
  <c r="F91" i="5"/>
  <c r="F89" i="5"/>
  <c r="E87" i="5"/>
  <c r="J55" i="5"/>
  <c r="J54" i="5"/>
  <c r="F54" i="5"/>
  <c r="F52" i="5"/>
  <c r="E50" i="5"/>
  <c r="J18" i="5"/>
  <c r="E18" i="5"/>
  <c r="F92" i="5" s="1"/>
  <c r="J17" i="5"/>
  <c r="J12" i="5"/>
  <c r="J89" i="5" s="1"/>
  <c r="E7" i="5"/>
  <c r="E85" i="5" s="1"/>
  <c r="J37" i="4"/>
  <c r="J36" i="4"/>
  <c r="AY57" i="1"/>
  <c r="J35" i="4"/>
  <c r="AX57" i="1" s="1"/>
  <c r="BI790" i="4"/>
  <c r="BH790" i="4"/>
  <c r="BG790" i="4"/>
  <c r="BF790" i="4"/>
  <c r="T790" i="4"/>
  <c r="T789" i="4" s="1"/>
  <c r="R790" i="4"/>
  <c r="R789" i="4"/>
  <c r="P790" i="4"/>
  <c r="P789" i="4"/>
  <c r="BI786" i="4"/>
  <c r="BH786" i="4"/>
  <c r="BG786" i="4"/>
  <c r="BF786" i="4"/>
  <c r="T786" i="4"/>
  <c r="T785" i="4"/>
  <c r="R786" i="4"/>
  <c r="R785" i="4" s="1"/>
  <c r="P786" i="4"/>
  <c r="P785" i="4"/>
  <c r="BI782" i="4"/>
  <c r="BH782" i="4"/>
  <c r="BG782" i="4"/>
  <c r="BF782" i="4"/>
  <c r="T782" i="4"/>
  <c r="R782" i="4"/>
  <c r="P782" i="4"/>
  <c r="BI779" i="4"/>
  <c r="BH779" i="4"/>
  <c r="BG779" i="4"/>
  <c r="BF779" i="4"/>
  <c r="T779" i="4"/>
  <c r="R779" i="4"/>
  <c r="P779" i="4"/>
  <c r="BI776" i="4"/>
  <c r="BH776" i="4"/>
  <c r="BG776" i="4"/>
  <c r="BF776" i="4"/>
  <c r="T776" i="4"/>
  <c r="R776" i="4"/>
  <c r="P776" i="4"/>
  <c r="BI773" i="4"/>
  <c r="BH773" i="4"/>
  <c r="BG773" i="4"/>
  <c r="BF773" i="4"/>
  <c r="T773" i="4"/>
  <c r="R773" i="4"/>
  <c r="P773" i="4"/>
  <c r="BI770" i="4"/>
  <c r="BH770" i="4"/>
  <c r="BG770" i="4"/>
  <c r="BF770" i="4"/>
  <c r="T770" i="4"/>
  <c r="R770" i="4"/>
  <c r="P770" i="4"/>
  <c r="BI767" i="4"/>
  <c r="BH767" i="4"/>
  <c r="BG767" i="4"/>
  <c r="BF767" i="4"/>
  <c r="T767" i="4"/>
  <c r="R767" i="4"/>
  <c r="P767" i="4"/>
  <c r="BI764" i="4"/>
  <c r="BH764" i="4"/>
  <c r="BG764" i="4"/>
  <c r="BF764" i="4"/>
  <c r="T764" i="4"/>
  <c r="R764" i="4"/>
  <c r="P764" i="4"/>
  <c r="BI760" i="4"/>
  <c r="BH760" i="4"/>
  <c r="BG760" i="4"/>
  <c r="BF760" i="4"/>
  <c r="T760" i="4"/>
  <c r="R760" i="4"/>
  <c r="P760" i="4"/>
  <c r="BI757" i="4"/>
  <c r="BH757" i="4"/>
  <c r="BG757" i="4"/>
  <c r="BF757" i="4"/>
  <c r="T757" i="4"/>
  <c r="R757" i="4"/>
  <c r="P757" i="4"/>
  <c r="BI755" i="4"/>
  <c r="BH755" i="4"/>
  <c r="BG755" i="4"/>
  <c r="BF755" i="4"/>
  <c r="T755" i="4"/>
  <c r="R755" i="4"/>
  <c r="P755" i="4"/>
  <c r="BI753" i="4"/>
  <c r="BH753" i="4"/>
  <c r="BG753" i="4"/>
  <c r="BF753" i="4"/>
  <c r="T753" i="4"/>
  <c r="R753" i="4"/>
  <c r="P753" i="4"/>
  <c r="BI751" i="4"/>
  <c r="BH751" i="4"/>
  <c r="BG751" i="4"/>
  <c r="BF751" i="4"/>
  <c r="T751" i="4"/>
  <c r="R751" i="4"/>
  <c r="P751" i="4"/>
  <c r="BI748" i="4"/>
  <c r="BH748" i="4"/>
  <c r="BG748" i="4"/>
  <c r="BF748" i="4"/>
  <c r="T748" i="4"/>
  <c r="R748" i="4"/>
  <c r="P748" i="4"/>
  <c r="BI745" i="4"/>
  <c r="BH745" i="4"/>
  <c r="BG745" i="4"/>
  <c r="BF745" i="4"/>
  <c r="T745" i="4"/>
  <c r="R745" i="4"/>
  <c r="P745" i="4"/>
  <c r="BI742" i="4"/>
  <c r="BH742" i="4"/>
  <c r="BG742" i="4"/>
  <c r="BF742" i="4"/>
  <c r="T742" i="4"/>
  <c r="R742" i="4"/>
  <c r="P742" i="4"/>
  <c r="BI739" i="4"/>
  <c r="BH739" i="4"/>
  <c r="BG739" i="4"/>
  <c r="BF739" i="4"/>
  <c r="T739" i="4"/>
  <c r="R739" i="4"/>
  <c r="P739" i="4"/>
  <c r="BI737" i="4"/>
  <c r="BH737" i="4"/>
  <c r="BG737" i="4"/>
  <c r="BF737" i="4"/>
  <c r="T737" i="4"/>
  <c r="R737" i="4"/>
  <c r="P737" i="4"/>
  <c r="BI734" i="4"/>
  <c r="BH734" i="4"/>
  <c r="BG734" i="4"/>
  <c r="BF734" i="4"/>
  <c r="T734" i="4"/>
  <c r="R734" i="4"/>
  <c r="P734" i="4"/>
  <c r="BI731" i="4"/>
  <c r="BH731" i="4"/>
  <c r="BG731" i="4"/>
  <c r="BF731" i="4"/>
  <c r="T731" i="4"/>
  <c r="R731" i="4"/>
  <c r="P731" i="4"/>
  <c r="BI728" i="4"/>
  <c r="BH728" i="4"/>
  <c r="BG728" i="4"/>
  <c r="BF728" i="4"/>
  <c r="T728" i="4"/>
  <c r="R728" i="4"/>
  <c r="P728" i="4"/>
  <c r="BI726" i="4"/>
  <c r="BH726" i="4"/>
  <c r="BG726" i="4"/>
  <c r="BF726" i="4"/>
  <c r="T726" i="4"/>
  <c r="R726" i="4"/>
  <c r="P726" i="4"/>
  <c r="BI723" i="4"/>
  <c r="BH723" i="4"/>
  <c r="BG723" i="4"/>
  <c r="BF723" i="4"/>
  <c r="T723" i="4"/>
  <c r="R723" i="4"/>
  <c r="P723" i="4"/>
  <c r="BI721" i="4"/>
  <c r="BH721" i="4"/>
  <c r="BG721" i="4"/>
  <c r="BF721" i="4"/>
  <c r="T721" i="4"/>
  <c r="R721" i="4"/>
  <c r="P721" i="4"/>
  <c r="BI719" i="4"/>
  <c r="BH719" i="4"/>
  <c r="BG719" i="4"/>
  <c r="BF719" i="4"/>
  <c r="T719" i="4"/>
  <c r="R719" i="4"/>
  <c r="P719" i="4"/>
  <c r="BI716" i="4"/>
  <c r="BH716" i="4"/>
  <c r="BG716" i="4"/>
  <c r="BF716" i="4"/>
  <c r="T716" i="4"/>
  <c r="R716" i="4"/>
  <c r="P716" i="4"/>
  <c r="BI714" i="4"/>
  <c r="BH714" i="4"/>
  <c r="BG714" i="4"/>
  <c r="BF714" i="4"/>
  <c r="T714" i="4"/>
  <c r="R714" i="4"/>
  <c r="P714" i="4"/>
  <c r="BI711" i="4"/>
  <c r="BH711" i="4"/>
  <c r="BG711" i="4"/>
  <c r="BF711" i="4"/>
  <c r="T711" i="4"/>
  <c r="R711" i="4"/>
  <c r="P711" i="4"/>
  <c r="BI708" i="4"/>
  <c r="BH708" i="4"/>
  <c r="BG708" i="4"/>
  <c r="BF708" i="4"/>
  <c r="T708" i="4"/>
  <c r="R708" i="4"/>
  <c r="P708" i="4"/>
  <c r="BI705" i="4"/>
  <c r="BH705" i="4"/>
  <c r="BG705" i="4"/>
  <c r="BF705" i="4"/>
  <c r="T705" i="4"/>
  <c r="R705" i="4"/>
  <c r="P705" i="4"/>
  <c r="BI703" i="4"/>
  <c r="BH703" i="4"/>
  <c r="BG703" i="4"/>
  <c r="BF703" i="4"/>
  <c r="T703" i="4"/>
  <c r="R703" i="4"/>
  <c r="P703" i="4"/>
  <c r="BI701" i="4"/>
  <c r="BH701" i="4"/>
  <c r="BG701" i="4"/>
  <c r="BF701" i="4"/>
  <c r="T701" i="4"/>
  <c r="R701" i="4"/>
  <c r="P701" i="4"/>
  <c r="BI698" i="4"/>
  <c r="BH698" i="4"/>
  <c r="BG698" i="4"/>
  <c r="BF698" i="4"/>
  <c r="T698" i="4"/>
  <c r="R698" i="4"/>
  <c r="P698" i="4"/>
  <c r="BI696" i="4"/>
  <c r="BH696" i="4"/>
  <c r="BG696" i="4"/>
  <c r="BF696" i="4"/>
  <c r="T696" i="4"/>
  <c r="R696" i="4"/>
  <c r="P696" i="4"/>
  <c r="BI694" i="4"/>
  <c r="BH694" i="4"/>
  <c r="BG694" i="4"/>
  <c r="BF694" i="4"/>
  <c r="T694" i="4"/>
  <c r="R694" i="4"/>
  <c r="P694" i="4"/>
  <c r="BI691" i="4"/>
  <c r="BH691" i="4"/>
  <c r="BG691" i="4"/>
  <c r="BF691" i="4"/>
  <c r="T691" i="4"/>
  <c r="R691" i="4"/>
  <c r="P691" i="4"/>
  <c r="BI686" i="4"/>
  <c r="BH686" i="4"/>
  <c r="BG686" i="4"/>
  <c r="BF686" i="4"/>
  <c r="T686" i="4"/>
  <c r="R686" i="4"/>
  <c r="P686" i="4"/>
  <c r="BI684" i="4"/>
  <c r="BH684" i="4"/>
  <c r="BG684" i="4"/>
  <c r="BF684" i="4"/>
  <c r="T684" i="4"/>
  <c r="R684" i="4"/>
  <c r="P684" i="4"/>
  <c r="BI682" i="4"/>
  <c r="BH682" i="4"/>
  <c r="BG682" i="4"/>
  <c r="BF682" i="4"/>
  <c r="T682" i="4"/>
  <c r="R682" i="4"/>
  <c r="P682" i="4"/>
  <c r="BI680" i="4"/>
  <c r="BH680" i="4"/>
  <c r="BG680" i="4"/>
  <c r="BF680" i="4"/>
  <c r="T680" i="4"/>
  <c r="R680" i="4"/>
  <c r="P680" i="4"/>
  <c r="BI677" i="4"/>
  <c r="BH677" i="4"/>
  <c r="BG677" i="4"/>
  <c r="BF677" i="4"/>
  <c r="T677" i="4"/>
  <c r="R677" i="4"/>
  <c r="P677" i="4"/>
  <c r="BI674" i="4"/>
  <c r="BH674" i="4"/>
  <c r="BG674" i="4"/>
  <c r="BF674" i="4"/>
  <c r="T674" i="4"/>
  <c r="R674" i="4"/>
  <c r="P674" i="4"/>
  <c r="BI672" i="4"/>
  <c r="BH672" i="4"/>
  <c r="BG672" i="4"/>
  <c r="BF672" i="4"/>
  <c r="T672" i="4"/>
  <c r="R672" i="4"/>
  <c r="P672" i="4"/>
  <c r="BI670" i="4"/>
  <c r="BH670" i="4"/>
  <c r="BG670" i="4"/>
  <c r="BF670" i="4"/>
  <c r="T670" i="4"/>
  <c r="R670" i="4"/>
  <c r="P670" i="4"/>
  <c r="BI668" i="4"/>
  <c r="BH668" i="4"/>
  <c r="BG668" i="4"/>
  <c r="BF668" i="4"/>
  <c r="T668" i="4"/>
  <c r="R668" i="4"/>
  <c r="P668" i="4"/>
  <c r="BI666" i="4"/>
  <c r="BH666" i="4"/>
  <c r="BG666" i="4"/>
  <c r="BF666" i="4"/>
  <c r="T666" i="4"/>
  <c r="R666" i="4"/>
  <c r="P666" i="4"/>
  <c r="BI664" i="4"/>
  <c r="BH664" i="4"/>
  <c r="BG664" i="4"/>
  <c r="BF664" i="4"/>
  <c r="T664" i="4"/>
  <c r="R664" i="4"/>
  <c r="P664" i="4"/>
  <c r="BI661" i="4"/>
  <c r="BH661" i="4"/>
  <c r="BG661" i="4"/>
  <c r="BF661" i="4"/>
  <c r="T661" i="4"/>
  <c r="R661" i="4"/>
  <c r="P661" i="4"/>
  <c r="BI659" i="4"/>
  <c r="BH659" i="4"/>
  <c r="BG659" i="4"/>
  <c r="BF659" i="4"/>
  <c r="T659" i="4"/>
  <c r="R659" i="4"/>
  <c r="P659" i="4"/>
  <c r="BI657" i="4"/>
  <c r="BH657" i="4"/>
  <c r="BG657" i="4"/>
  <c r="BF657" i="4"/>
  <c r="T657" i="4"/>
  <c r="R657" i="4"/>
  <c r="P657" i="4"/>
  <c r="BI655" i="4"/>
  <c r="BH655" i="4"/>
  <c r="BG655" i="4"/>
  <c r="BF655" i="4"/>
  <c r="T655" i="4"/>
  <c r="R655" i="4"/>
  <c r="P655" i="4"/>
  <c r="BI652" i="4"/>
  <c r="BH652" i="4"/>
  <c r="BG652" i="4"/>
  <c r="BF652" i="4"/>
  <c r="T652" i="4"/>
  <c r="R652" i="4"/>
  <c r="P652" i="4"/>
  <c r="BI650" i="4"/>
  <c r="BH650" i="4"/>
  <c r="BG650" i="4"/>
  <c r="BF650" i="4"/>
  <c r="T650" i="4"/>
  <c r="R650" i="4"/>
  <c r="P650" i="4"/>
  <c r="BI648" i="4"/>
  <c r="BH648" i="4"/>
  <c r="BG648" i="4"/>
  <c r="BF648" i="4"/>
  <c r="T648" i="4"/>
  <c r="R648" i="4"/>
  <c r="P648" i="4"/>
  <c r="BI646" i="4"/>
  <c r="BH646" i="4"/>
  <c r="BG646" i="4"/>
  <c r="BF646" i="4"/>
  <c r="T646" i="4"/>
  <c r="R646" i="4"/>
  <c r="P646" i="4"/>
  <c r="BI644" i="4"/>
  <c r="BH644" i="4"/>
  <c r="BG644" i="4"/>
  <c r="BF644" i="4"/>
  <c r="T644" i="4"/>
  <c r="R644" i="4"/>
  <c r="P644" i="4"/>
  <c r="BI641" i="4"/>
  <c r="BH641" i="4"/>
  <c r="BG641" i="4"/>
  <c r="BF641" i="4"/>
  <c r="T641" i="4"/>
  <c r="R641" i="4"/>
  <c r="P641" i="4"/>
  <c r="BI639" i="4"/>
  <c r="BH639" i="4"/>
  <c r="BG639" i="4"/>
  <c r="BF639" i="4"/>
  <c r="T639" i="4"/>
  <c r="R639" i="4"/>
  <c r="P639" i="4"/>
  <c r="BI636" i="4"/>
  <c r="BH636" i="4"/>
  <c r="BG636" i="4"/>
  <c r="BF636" i="4"/>
  <c r="T636" i="4"/>
  <c r="R636" i="4"/>
  <c r="P636" i="4"/>
  <c r="BI633" i="4"/>
  <c r="BH633" i="4"/>
  <c r="BG633" i="4"/>
  <c r="BF633" i="4"/>
  <c r="T633" i="4"/>
  <c r="R633" i="4"/>
  <c r="P633" i="4"/>
  <c r="BI631" i="4"/>
  <c r="BH631" i="4"/>
  <c r="BG631" i="4"/>
  <c r="BF631" i="4"/>
  <c r="T631" i="4"/>
  <c r="R631" i="4"/>
  <c r="P631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4" i="4"/>
  <c r="BH624" i="4"/>
  <c r="BG624" i="4"/>
  <c r="BF624" i="4"/>
  <c r="T624" i="4"/>
  <c r="R624" i="4"/>
  <c r="P624" i="4"/>
  <c r="BI621" i="4"/>
  <c r="BH621" i="4"/>
  <c r="BG621" i="4"/>
  <c r="BF621" i="4"/>
  <c r="T621" i="4"/>
  <c r="R621" i="4"/>
  <c r="P621" i="4"/>
  <c r="BI618" i="4"/>
  <c r="BH618" i="4"/>
  <c r="BG618" i="4"/>
  <c r="BF618" i="4"/>
  <c r="T618" i="4"/>
  <c r="R618" i="4"/>
  <c r="P618" i="4"/>
  <c r="BI616" i="4"/>
  <c r="BH616" i="4"/>
  <c r="BG616" i="4"/>
  <c r="BF616" i="4"/>
  <c r="T616" i="4"/>
  <c r="R616" i="4"/>
  <c r="P616" i="4"/>
  <c r="BI614" i="4"/>
  <c r="BH614" i="4"/>
  <c r="BG614" i="4"/>
  <c r="BF614" i="4"/>
  <c r="T614" i="4"/>
  <c r="R614" i="4"/>
  <c r="P614" i="4"/>
  <c r="BI611" i="4"/>
  <c r="BH611" i="4"/>
  <c r="BG611" i="4"/>
  <c r="BF611" i="4"/>
  <c r="T611" i="4"/>
  <c r="R611" i="4"/>
  <c r="P611" i="4"/>
  <c r="BI608" i="4"/>
  <c r="BH608" i="4"/>
  <c r="BG608" i="4"/>
  <c r="BF608" i="4"/>
  <c r="T608" i="4"/>
  <c r="R608" i="4"/>
  <c r="P608" i="4"/>
  <c r="BI606" i="4"/>
  <c r="BH606" i="4"/>
  <c r="BG606" i="4"/>
  <c r="BF606" i="4"/>
  <c r="T606" i="4"/>
  <c r="R606" i="4"/>
  <c r="P606" i="4"/>
  <c r="BI604" i="4"/>
  <c r="BH604" i="4"/>
  <c r="BG604" i="4"/>
  <c r="BF604" i="4"/>
  <c r="T604" i="4"/>
  <c r="R604" i="4"/>
  <c r="P604" i="4"/>
  <c r="BI602" i="4"/>
  <c r="BH602" i="4"/>
  <c r="BG602" i="4"/>
  <c r="BF602" i="4"/>
  <c r="T602" i="4"/>
  <c r="R602" i="4"/>
  <c r="P602" i="4"/>
  <c r="BI600" i="4"/>
  <c r="BH600" i="4"/>
  <c r="BG600" i="4"/>
  <c r="BF600" i="4"/>
  <c r="T600" i="4"/>
  <c r="R600" i="4"/>
  <c r="P600" i="4"/>
  <c r="BI598" i="4"/>
  <c r="BH598" i="4"/>
  <c r="BG598" i="4"/>
  <c r="BF598" i="4"/>
  <c r="T598" i="4"/>
  <c r="R598" i="4"/>
  <c r="P598" i="4"/>
  <c r="BI596" i="4"/>
  <c r="BH596" i="4"/>
  <c r="BG596" i="4"/>
  <c r="BF596" i="4"/>
  <c r="T596" i="4"/>
  <c r="R596" i="4"/>
  <c r="P596" i="4"/>
  <c r="BI593" i="4"/>
  <c r="BH593" i="4"/>
  <c r="BG593" i="4"/>
  <c r="BF593" i="4"/>
  <c r="T593" i="4"/>
  <c r="R593" i="4"/>
  <c r="P593" i="4"/>
  <c r="BI590" i="4"/>
  <c r="BH590" i="4"/>
  <c r="BG590" i="4"/>
  <c r="BF590" i="4"/>
  <c r="T590" i="4"/>
  <c r="R590" i="4"/>
  <c r="P590" i="4"/>
  <c r="BI586" i="4"/>
  <c r="BH586" i="4"/>
  <c r="BG586" i="4"/>
  <c r="BF586" i="4"/>
  <c r="T586" i="4"/>
  <c r="R586" i="4"/>
  <c r="P586" i="4"/>
  <c r="BI583" i="4"/>
  <c r="BH583" i="4"/>
  <c r="BG583" i="4"/>
  <c r="BF583" i="4"/>
  <c r="T583" i="4"/>
  <c r="R583" i="4"/>
  <c r="P583" i="4"/>
  <c r="BI580" i="4"/>
  <c r="BH580" i="4"/>
  <c r="BG580" i="4"/>
  <c r="BF580" i="4"/>
  <c r="T580" i="4"/>
  <c r="R580" i="4"/>
  <c r="P580" i="4"/>
  <c r="BI577" i="4"/>
  <c r="BH577" i="4"/>
  <c r="BG577" i="4"/>
  <c r="BF577" i="4"/>
  <c r="T577" i="4"/>
  <c r="R577" i="4"/>
  <c r="P577" i="4"/>
  <c r="BI574" i="4"/>
  <c r="BH574" i="4"/>
  <c r="BG574" i="4"/>
  <c r="BF574" i="4"/>
  <c r="T574" i="4"/>
  <c r="R574" i="4"/>
  <c r="P574" i="4"/>
  <c r="BI571" i="4"/>
  <c r="BH571" i="4"/>
  <c r="BG571" i="4"/>
  <c r="BF571" i="4"/>
  <c r="T571" i="4"/>
  <c r="R571" i="4"/>
  <c r="P571" i="4"/>
  <c r="BI568" i="4"/>
  <c r="BH568" i="4"/>
  <c r="BG568" i="4"/>
  <c r="BF568" i="4"/>
  <c r="T568" i="4"/>
  <c r="R568" i="4"/>
  <c r="P568" i="4"/>
  <c r="BI565" i="4"/>
  <c r="BH565" i="4"/>
  <c r="BG565" i="4"/>
  <c r="BF565" i="4"/>
  <c r="T565" i="4"/>
  <c r="R565" i="4"/>
  <c r="P565" i="4"/>
  <c r="BI562" i="4"/>
  <c r="BH562" i="4"/>
  <c r="BG562" i="4"/>
  <c r="BF562" i="4"/>
  <c r="T562" i="4"/>
  <c r="R562" i="4"/>
  <c r="P562" i="4"/>
  <c r="BI559" i="4"/>
  <c r="BH559" i="4"/>
  <c r="BG559" i="4"/>
  <c r="BF559" i="4"/>
  <c r="T559" i="4"/>
  <c r="R559" i="4"/>
  <c r="P559" i="4"/>
  <c r="BI556" i="4"/>
  <c r="BH556" i="4"/>
  <c r="BG556" i="4"/>
  <c r="BF556" i="4"/>
  <c r="T556" i="4"/>
  <c r="R556" i="4"/>
  <c r="P556" i="4"/>
  <c r="BI553" i="4"/>
  <c r="BH553" i="4"/>
  <c r="BG553" i="4"/>
  <c r="BF553" i="4"/>
  <c r="T553" i="4"/>
  <c r="R553" i="4"/>
  <c r="P553" i="4"/>
  <c r="BI550" i="4"/>
  <c r="BH550" i="4"/>
  <c r="BG550" i="4"/>
  <c r="BF550" i="4"/>
  <c r="T550" i="4"/>
  <c r="R550" i="4"/>
  <c r="P550" i="4"/>
  <c r="BI547" i="4"/>
  <c r="BH547" i="4"/>
  <c r="BG547" i="4"/>
  <c r="BF547" i="4"/>
  <c r="T547" i="4"/>
  <c r="R547" i="4"/>
  <c r="P547" i="4"/>
  <c r="BI537" i="4"/>
  <c r="BH537" i="4"/>
  <c r="BG537" i="4"/>
  <c r="BF537" i="4"/>
  <c r="T537" i="4"/>
  <c r="R537" i="4"/>
  <c r="P537" i="4"/>
  <c r="BI527" i="4"/>
  <c r="BH527" i="4"/>
  <c r="BG527" i="4"/>
  <c r="BF527" i="4"/>
  <c r="T527" i="4"/>
  <c r="R527" i="4"/>
  <c r="P527" i="4"/>
  <c r="BI521" i="4"/>
  <c r="BH521" i="4"/>
  <c r="BG521" i="4"/>
  <c r="BF521" i="4"/>
  <c r="T521" i="4"/>
  <c r="R521" i="4"/>
  <c r="P521" i="4"/>
  <c r="BI511" i="4"/>
  <c r="BH511" i="4"/>
  <c r="BG511" i="4"/>
  <c r="BF511" i="4"/>
  <c r="T511" i="4"/>
  <c r="R511" i="4"/>
  <c r="P511" i="4"/>
  <c r="BI505" i="4"/>
  <c r="BH505" i="4"/>
  <c r="BG505" i="4"/>
  <c r="BF505" i="4"/>
  <c r="T505" i="4"/>
  <c r="R505" i="4"/>
  <c r="P505" i="4"/>
  <c r="BI499" i="4"/>
  <c r="BH499" i="4"/>
  <c r="BG499" i="4"/>
  <c r="BF499" i="4"/>
  <c r="T499" i="4"/>
  <c r="R499" i="4"/>
  <c r="P499" i="4"/>
  <c r="BI493" i="4"/>
  <c r="BH493" i="4"/>
  <c r="BG493" i="4"/>
  <c r="BF493" i="4"/>
  <c r="T493" i="4"/>
  <c r="R493" i="4"/>
  <c r="P493" i="4"/>
  <c r="BI491" i="4"/>
  <c r="BH491" i="4"/>
  <c r="BG491" i="4"/>
  <c r="BF491" i="4"/>
  <c r="T491" i="4"/>
  <c r="R491" i="4"/>
  <c r="P491" i="4"/>
  <c r="BI488" i="4"/>
  <c r="BH488" i="4"/>
  <c r="BG488" i="4"/>
  <c r="BF488" i="4"/>
  <c r="T488" i="4"/>
  <c r="R488" i="4"/>
  <c r="P488" i="4"/>
  <c r="BI485" i="4"/>
  <c r="BH485" i="4"/>
  <c r="BG485" i="4"/>
  <c r="BF485" i="4"/>
  <c r="T485" i="4"/>
  <c r="R485" i="4"/>
  <c r="P485" i="4"/>
  <c r="BI482" i="4"/>
  <c r="BH482" i="4"/>
  <c r="BG482" i="4"/>
  <c r="BF482" i="4"/>
  <c r="T482" i="4"/>
  <c r="R482" i="4"/>
  <c r="P482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3" i="4"/>
  <c r="BH473" i="4"/>
  <c r="BG473" i="4"/>
  <c r="BF473" i="4"/>
  <c r="T473" i="4"/>
  <c r="R473" i="4"/>
  <c r="P473" i="4"/>
  <c r="BI470" i="4"/>
  <c r="BH470" i="4"/>
  <c r="BG470" i="4"/>
  <c r="BF470" i="4"/>
  <c r="T470" i="4"/>
  <c r="R470" i="4"/>
  <c r="P470" i="4"/>
  <c r="BI461" i="4"/>
  <c r="BH461" i="4"/>
  <c r="BG461" i="4"/>
  <c r="BF461" i="4"/>
  <c r="T461" i="4"/>
  <c r="R461" i="4"/>
  <c r="P461" i="4"/>
  <c r="BI447" i="4"/>
  <c r="BH447" i="4"/>
  <c r="BG447" i="4"/>
  <c r="BF447" i="4"/>
  <c r="T447" i="4"/>
  <c r="R447" i="4"/>
  <c r="P447" i="4"/>
  <c r="BI431" i="4"/>
  <c r="BH431" i="4"/>
  <c r="BG431" i="4"/>
  <c r="BF431" i="4"/>
  <c r="T431" i="4"/>
  <c r="R431" i="4"/>
  <c r="P431" i="4"/>
  <c r="BI422" i="4"/>
  <c r="BH422" i="4"/>
  <c r="BG422" i="4"/>
  <c r="BF422" i="4"/>
  <c r="T422" i="4"/>
  <c r="R422" i="4"/>
  <c r="P422" i="4"/>
  <c r="BI413" i="4"/>
  <c r="BH413" i="4"/>
  <c r="BG413" i="4"/>
  <c r="BF413" i="4"/>
  <c r="T413" i="4"/>
  <c r="R413" i="4"/>
  <c r="P413" i="4"/>
  <c r="BI404" i="4"/>
  <c r="BH404" i="4"/>
  <c r="BG404" i="4"/>
  <c r="BF404" i="4"/>
  <c r="T404" i="4"/>
  <c r="R404" i="4"/>
  <c r="P404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9" i="4"/>
  <c r="BH389" i="4"/>
  <c r="BG389" i="4"/>
  <c r="BF389" i="4"/>
  <c r="T389" i="4"/>
  <c r="R389" i="4"/>
  <c r="P389" i="4"/>
  <c r="BI386" i="4"/>
  <c r="BH386" i="4"/>
  <c r="BG386" i="4"/>
  <c r="BF386" i="4"/>
  <c r="T386" i="4"/>
  <c r="R386" i="4"/>
  <c r="P386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7" i="4"/>
  <c r="BH277" i="4"/>
  <c r="BG277" i="4"/>
  <c r="BF277" i="4"/>
  <c r="T277" i="4"/>
  <c r="R277" i="4"/>
  <c r="P277" i="4"/>
  <c r="BI272" i="4"/>
  <c r="BH272" i="4"/>
  <c r="BG272" i="4"/>
  <c r="BF272" i="4"/>
  <c r="T272" i="4"/>
  <c r="R272" i="4"/>
  <c r="P272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8" i="4"/>
  <c r="BH228" i="4"/>
  <c r="BG228" i="4"/>
  <c r="BF228" i="4"/>
  <c r="T228" i="4"/>
  <c r="T227" i="4" s="1"/>
  <c r="R228" i="4"/>
  <c r="R227" i="4" s="1"/>
  <c r="P228" i="4"/>
  <c r="P227" i="4" s="1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197" i="4"/>
  <c r="BH197" i="4"/>
  <c r="BG197" i="4"/>
  <c r="BF197" i="4"/>
  <c r="T197" i="4"/>
  <c r="R197" i="4"/>
  <c r="P197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T148" i="4" s="1"/>
  <c r="R149" i="4"/>
  <c r="R148" i="4" s="1"/>
  <c r="P149" i="4"/>
  <c r="P148" i="4" s="1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2" i="4"/>
  <c r="BH112" i="4"/>
  <c r="BG112" i="4"/>
  <c r="BF112" i="4"/>
  <c r="T112" i="4"/>
  <c r="R112" i="4"/>
  <c r="P112" i="4"/>
  <c r="BI97" i="4"/>
  <c r="BH97" i="4"/>
  <c r="BG97" i="4"/>
  <c r="BF97" i="4"/>
  <c r="T97" i="4"/>
  <c r="R97" i="4"/>
  <c r="P97" i="4"/>
  <c r="J91" i="4"/>
  <c r="J90" i="4"/>
  <c r="F90" i="4"/>
  <c r="F88" i="4"/>
  <c r="E86" i="4"/>
  <c r="J55" i="4"/>
  <c r="J54" i="4"/>
  <c r="F54" i="4"/>
  <c r="F52" i="4"/>
  <c r="E50" i="4"/>
  <c r="J18" i="4"/>
  <c r="E18" i="4"/>
  <c r="F55" i="4" s="1"/>
  <c r="J17" i="4"/>
  <c r="J12" i="4"/>
  <c r="J88" i="4" s="1"/>
  <c r="E7" i="4"/>
  <c r="E84" i="4"/>
  <c r="J37" i="3"/>
  <c r="J36" i="3"/>
  <c r="AY56" i="1" s="1"/>
  <c r="J35" i="3"/>
  <c r="AX56" i="1" s="1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2" i="3"/>
  <c r="BH712" i="3"/>
  <c r="BG712" i="3"/>
  <c r="BF712" i="3"/>
  <c r="T712" i="3"/>
  <c r="R712" i="3"/>
  <c r="P712" i="3"/>
  <c r="BI708" i="3"/>
  <c r="BH708" i="3"/>
  <c r="BG708" i="3"/>
  <c r="BF708" i="3"/>
  <c r="T708" i="3"/>
  <c r="R708" i="3"/>
  <c r="P708" i="3"/>
  <c r="BI704" i="3"/>
  <c r="BH704" i="3"/>
  <c r="BG704" i="3"/>
  <c r="BF704" i="3"/>
  <c r="T704" i="3"/>
  <c r="R704" i="3"/>
  <c r="P704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8" i="3"/>
  <c r="BH688" i="3"/>
  <c r="BG688" i="3"/>
  <c r="BF688" i="3"/>
  <c r="T688" i="3"/>
  <c r="R688" i="3"/>
  <c r="P688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5" i="3"/>
  <c r="BH665" i="3"/>
  <c r="BG665" i="3"/>
  <c r="BF665" i="3"/>
  <c r="T665" i="3"/>
  <c r="R665" i="3"/>
  <c r="P665" i="3"/>
  <c r="BI657" i="3"/>
  <c r="BH657" i="3"/>
  <c r="BG657" i="3"/>
  <c r="BF657" i="3"/>
  <c r="T657" i="3"/>
  <c r="R657" i="3"/>
  <c r="P657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R650" i="3"/>
  <c r="P650" i="3"/>
  <c r="BI643" i="3"/>
  <c r="BH643" i="3"/>
  <c r="BG643" i="3"/>
  <c r="BF643" i="3"/>
  <c r="T643" i="3"/>
  <c r="R643" i="3"/>
  <c r="P643" i="3"/>
  <c r="BI637" i="3"/>
  <c r="BH637" i="3"/>
  <c r="BG637" i="3"/>
  <c r="BF637" i="3"/>
  <c r="T637" i="3"/>
  <c r="R637" i="3"/>
  <c r="P637" i="3"/>
  <c r="BI626" i="3"/>
  <c r="BH626" i="3"/>
  <c r="BG626" i="3"/>
  <c r="BF626" i="3"/>
  <c r="T626" i="3"/>
  <c r="R626" i="3"/>
  <c r="P626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4" i="3"/>
  <c r="BH614" i="3"/>
  <c r="BG614" i="3"/>
  <c r="BF614" i="3"/>
  <c r="T614" i="3"/>
  <c r="R614" i="3"/>
  <c r="P614" i="3"/>
  <c r="BI608" i="3"/>
  <c r="BH608" i="3"/>
  <c r="BG608" i="3"/>
  <c r="BF608" i="3"/>
  <c r="T608" i="3"/>
  <c r="R608" i="3"/>
  <c r="P608" i="3"/>
  <c r="BI600" i="3"/>
  <c r="BH600" i="3"/>
  <c r="BG600" i="3"/>
  <c r="BF600" i="3"/>
  <c r="T600" i="3"/>
  <c r="R600" i="3"/>
  <c r="P600" i="3"/>
  <c r="BI595" i="3"/>
  <c r="BH595" i="3"/>
  <c r="BG595" i="3"/>
  <c r="BF595" i="3"/>
  <c r="T595" i="3"/>
  <c r="T594" i="3" s="1"/>
  <c r="R595" i="3"/>
  <c r="R594" i="3" s="1"/>
  <c r="P595" i="3"/>
  <c r="P594" i="3" s="1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4" i="3"/>
  <c r="BH574" i="3"/>
  <c r="BG574" i="3"/>
  <c r="BF574" i="3"/>
  <c r="T574" i="3"/>
  <c r="R574" i="3"/>
  <c r="P574" i="3"/>
  <c r="BI568" i="3"/>
  <c r="BH568" i="3"/>
  <c r="BG568" i="3"/>
  <c r="BF568" i="3"/>
  <c r="T568" i="3"/>
  <c r="R568" i="3"/>
  <c r="P568" i="3"/>
  <c r="BI562" i="3"/>
  <c r="BH562" i="3"/>
  <c r="BG562" i="3"/>
  <c r="BF562" i="3"/>
  <c r="T562" i="3"/>
  <c r="R562" i="3"/>
  <c r="P562" i="3"/>
  <c r="BI556" i="3"/>
  <c r="BH556" i="3"/>
  <c r="BG556" i="3"/>
  <c r="BF556" i="3"/>
  <c r="T556" i="3"/>
  <c r="R556" i="3"/>
  <c r="P556" i="3"/>
  <c r="BI551" i="3"/>
  <c r="BH551" i="3"/>
  <c r="BG551" i="3"/>
  <c r="BF551" i="3"/>
  <c r="T551" i="3"/>
  <c r="R551" i="3"/>
  <c r="P551" i="3"/>
  <c r="BI543" i="3"/>
  <c r="BH543" i="3"/>
  <c r="BG543" i="3"/>
  <c r="BF543" i="3"/>
  <c r="T543" i="3"/>
  <c r="R543" i="3"/>
  <c r="P543" i="3"/>
  <c r="BI533" i="3"/>
  <c r="BH533" i="3"/>
  <c r="BG533" i="3"/>
  <c r="BF533" i="3"/>
  <c r="T533" i="3"/>
  <c r="R533" i="3"/>
  <c r="P533" i="3"/>
  <c r="BI529" i="3"/>
  <c r="BH529" i="3"/>
  <c r="BG529" i="3"/>
  <c r="BF529" i="3"/>
  <c r="T529" i="3"/>
  <c r="R529" i="3"/>
  <c r="P529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3" i="3"/>
  <c r="BH513" i="3"/>
  <c r="BG513" i="3"/>
  <c r="BF513" i="3"/>
  <c r="T513" i="3"/>
  <c r="R513" i="3"/>
  <c r="P513" i="3"/>
  <c r="BI509" i="3"/>
  <c r="BH509" i="3"/>
  <c r="BG509" i="3"/>
  <c r="BF509" i="3"/>
  <c r="T509" i="3"/>
  <c r="R509" i="3"/>
  <c r="P509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R493" i="3"/>
  <c r="P493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409" i="3"/>
  <c r="BH409" i="3"/>
  <c r="BG409" i="3"/>
  <c r="BF409" i="3"/>
  <c r="T409" i="3"/>
  <c r="R409" i="3"/>
  <c r="P409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86" i="3"/>
  <c r="BH386" i="3"/>
  <c r="BG386" i="3"/>
  <c r="BF386" i="3"/>
  <c r="T386" i="3"/>
  <c r="R386" i="3"/>
  <c r="P386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48" i="3"/>
  <c r="BH348" i="3"/>
  <c r="BG348" i="3"/>
  <c r="BF348" i="3"/>
  <c r="T348" i="3"/>
  <c r="R348" i="3"/>
  <c r="P348" i="3"/>
  <c r="BI337" i="3"/>
  <c r="BH337" i="3"/>
  <c r="BG337" i="3"/>
  <c r="BF337" i="3"/>
  <c r="T337" i="3"/>
  <c r="R337" i="3"/>
  <c r="P337" i="3"/>
  <c r="BI326" i="3"/>
  <c r="BH326" i="3"/>
  <c r="BG326" i="3"/>
  <c r="BF326" i="3"/>
  <c r="T326" i="3"/>
  <c r="R326" i="3"/>
  <c r="P326" i="3"/>
  <c r="BI315" i="3"/>
  <c r="BH315" i="3"/>
  <c r="BG315" i="3"/>
  <c r="BF315" i="3"/>
  <c r="T315" i="3"/>
  <c r="R315" i="3"/>
  <c r="P315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T277" i="3"/>
  <c r="R278" i="3"/>
  <c r="R277" i="3" s="1"/>
  <c r="P278" i="3"/>
  <c r="P277" i="3" s="1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3" i="3"/>
  <c r="BH183" i="3"/>
  <c r="BG183" i="3"/>
  <c r="BF183" i="3"/>
  <c r="T183" i="3"/>
  <c r="R183" i="3"/>
  <c r="P183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20" i="3"/>
  <c r="BH120" i="3"/>
  <c r="BG120" i="3"/>
  <c r="BF120" i="3"/>
  <c r="T120" i="3"/>
  <c r="R120" i="3"/>
  <c r="P120" i="3"/>
  <c r="BI105" i="3"/>
  <c r="BH105" i="3"/>
  <c r="BG105" i="3"/>
  <c r="BF105" i="3"/>
  <c r="T105" i="3"/>
  <c r="R105" i="3"/>
  <c r="P105" i="3"/>
  <c r="BI99" i="3"/>
  <c r="BH99" i="3"/>
  <c r="BG99" i="3"/>
  <c r="BF99" i="3"/>
  <c r="T99" i="3"/>
  <c r="R99" i="3"/>
  <c r="P99" i="3"/>
  <c r="J93" i="3"/>
  <c r="J92" i="3"/>
  <c r="F92" i="3"/>
  <c r="F90" i="3"/>
  <c r="E88" i="3"/>
  <c r="J55" i="3"/>
  <c r="J54" i="3"/>
  <c r="F54" i="3"/>
  <c r="F52" i="3"/>
  <c r="E50" i="3"/>
  <c r="J18" i="3"/>
  <c r="E18" i="3"/>
  <c r="F93" i="3"/>
  <c r="J17" i="3"/>
  <c r="J12" i="3"/>
  <c r="J52" i="3" s="1"/>
  <c r="E7" i="3"/>
  <c r="E48" i="3" s="1"/>
  <c r="J37" i="2"/>
  <c r="J36" i="2"/>
  <c r="AY55" i="1"/>
  <c r="J35" i="2"/>
  <c r="AX55" i="1" s="1"/>
  <c r="BI1378" i="2"/>
  <c r="BH1378" i="2"/>
  <c r="BG1378" i="2"/>
  <c r="BF1378" i="2"/>
  <c r="T1378" i="2"/>
  <c r="R1378" i="2"/>
  <c r="P1378" i="2"/>
  <c r="BI1375" i="2"/>
  <c r="BH1375" i="2"/>
  <c r="BG1375" i="2"/>
  <c r="BF1375" i="2"/>
  <c r="T1375" i="2"/>
  <c r="R1375" i="2"/>
  <c r="P1375" i="2"/>
  <c r="BI1372" i="2"/>
  <c r="BH1372" i="2"/>
  <c r="BG1372" i="2"/>
  <c r="BF1372" i="2"/>
  <c r="T1372" i="2"/>
  <c r="R1372" i="2"/>
  <c r="P1372" i="2"/>
  <c r="BI1358" i="2"/>
  <c r="BH1358" i="2"/>
  <c r="BG1358" i="2"/>
  <c r="BF1358" i="2"/>
  <c r="T1358" i="2"/>
  <c r="R1358" i="2"/>
  <c r="P1358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7" i="2"/>
  <c r="BH1347" i="2"/>
  <c r="BG1347" i="2"/>
  <c r="BF1347" i="2"/>
  <c r="T1347" i="2"/>
  <c r="R1347" i="2"/>
  <c r="P1347" i="2"/>
  <c r="BI1344" i="2"/>
  <c r="BH1344" i="2"/>
  <c r="BG1344" i="2"/>
  <c r="BF1344" i="2"/>
  <c r="T1344" i="2"/>
  <c r="R1344" i="2"/>
  <c r="P1344" i="2"/>
  <c r="BI1312" i="2"/>
  <c r="BH1312" i="2"/>
  <c r="BG1312" i="2"/>
  <c r="BF1312" i="2"/>
  <c r="T1312" i="2"/>
  <c r="R1312" i="2"/>
  <c r="P1312" i="2"/>
  <c r="BI1308" i="2"/>
  <c r="BH1308" i="2"/>
  <c r="BG1308" i="2"/>
  <c r="BF1308" i="2"/>
  <c r="T1308" i="2"/>
  <c r="R1308" i="2"/>
  <c r="P1308" i="2"/>
  <c r="BI1305" i="2"/>
  <c r="BH1305" i="2"/>
  <c r="BG1305" i="2"/>
  <c r="BF1305" i="2"/>
  <c r="T1305" i="2"/>
  <c r="R1305" i="2"/>
  <c r="P1305" i="2"/>
  <c r="BI1284" i="2"/>
  <c r="BH1284" i="2"/>
  <c r="BG1284" i="2"/>
  <c r="BF1284" i="2"/>
  <c r="T1284" i="2"/>
  <c r="R1284" i="2"/>
  <c r="P1284" i="2"/>
  <c r="BI1281" i="2"/>
  <c r="BH1281" i="2"/>
  <c r="BG1281" i="2"/>
  <c r="BF1281" i="2"/>
  <c r="T1281" i="2"/>
  <c r="R1281" i="2"/>
  <c r="P1281" i="2"/>
  <c r="BI1269" i="2"/>
  <c r="BH1269" i="2"/>
  <c r="BG1269" i="2"/>
  <c r="BF1269" i="2"/>
  <c r="T1269" i="2"/>
  <c r="R1269" i="2"/>
  <c r="P1269" i="2"/>
  <c r="BI1257" i="2"/>
  <c r="BH1257" i="2"/>
  <c r="BG1257" i="2"/>
  <c r="BF1257" i="2"/>
  <c r="T1257" i="2"/>
  <c r="R1257" i="2"/>
  <c r="P1257" i="2"/>
  <c r="BI1245" i="2"/>
  <c r="BH1245" i="2"/>
  <c r="BG1245" i="2"/>
  <c r="BF1245" i="2"/>
  <c r="T1245" i="2"/>
  <c r="R1245" i="2"/>
  <c r="P1245" i="2"/>
  <c r="BI1233" i="2"/>
  <c r="BH1233" i="2"/>
  <c r="BG1233" i="2"/>
  <c r="BF1233" i="2"/>
  <c r="T1233" i="2"/>
  <c r="R1233" i="2"/>
  <c r="P1233" i="2"/>
  <c r="BI1205" i="2"/>
  <c r="BH1205" i="2"/>
  <c r="BG1205" i="2"/>
  <c r="BF1205" i="2"/>
  <c r="T1205" i="2"/>
  <c r="R1205" i="2"/>
  <c r="P1205" i="2"/>
  <c r="BI1201" i="2"/>
  <c r="BH1201" i="2"/>
  <c r="BG1201" i="2"/>
  <c r="BF1201" i="2"/>
  <c r="T1201" i="2"/>
  <c r="R1201" i="2"/>
  <c r="P1201" i="2"/>
  <c r="BI1198" i="2"/>
  <c r="BH1198" i="2"/>
  <c r="BG1198" i="2"/>
  <c r="BF1198" i="2"/>
  <c r="T1198" i="2"/>
  <c r="R1198" i="2"/>
  <c r="P1198" i="2"/>
  <c r="BI1186" i="2"/>
  <c r="BH1186" i="2"/>
  <c r="BG1186" i="2"/>
  <c r="BF1186" i="2"/>
  <c r="T1186" i="2"/>
  <c r="R1186" i="2"/>
  <c r="P1186" i="2"/>
  <c r="BI1182" i="2"/>
  <c r="BH1182" i="2"/>
  <c r="BG1182" i="2"/>
  <c r="BF1182" i="2"/>
  <c r="T1182" i="2"/>
  <c r="R1182" i="2"/>
  <c r="P1182" i="2"/>
  <c r="BI1179" i="2"/>
  <c r="BH1179" i="2"/>
  <c r="BG1179" i="2"/>
  <c r="BF1179" i="2"/>
  <c r="T1179" i="2"/>
  <c r="R1179" i="2"/>
  <c r="P1179" i="2"/>
  <c r="BI1167" i="2"/>
  <c r="BH1167" i="2"/>
  <c r="BG1167" i="2"/>
  <c r="BF1167" i="2"/>
  <c r="T1167" i="2"/>
  <c r="R1167" i="2"/>
  <c r="P1167" i="2"/>
  <c r="BI1148" i="2"/>
  <c r="BH1148" i="2"/>
  <c r="BG1148" i="2"/>
  <c r="BF1148" i="2"/>
  <c r="T1148" i="2"/>
  <c r="R1148" i="2"/>
  <c r="P1148" i="2"/>
  <c r="BI1134" i="2"/>
  <c r="BH1134" i="2"/>
  <c r="BG1134" i="2"/>
  <c r="BF1134" i="2"/>
  <c r="T1134" i="2"/>
  <c r="R1134" i="2"/>
  <c r="P1134" i="2"/>
  <c r="BI1130" i="2"/>
  <c r="BH1130" i="2"/>
  <c r="BG1130" i="2"/>
  <c r="BF1130" i="2"/>
  <c r="T1130" i="2"/>
  <c r="R1130" i="2"/>
  <c r="P1130" i="2"/>
  <c r="BI1127" i="2"/>
  <c r="BH1127" i="2"/>
  <c r="BG1127" i="2"/>
  <c r="BF1127" i="2"/>
  <c r="T1127" i="2"/>
  <c r="R1127" i="2"/>
  <c r="P1127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097" i="2"/>
  <c r="BH1097" i="2"/>
  <c r="BG1097" i="2"/>
  <c r="BF1097" i="2"/>
  <c r="T1097" i="2"/>
  <c r="R1097" i="2"/>
  <c r="P1097" i="2"/>
  <c r="BI1094" i="2"/>
  <c r="BH1094" i="2"/>
  <c r="BG1094" i="2"/>
  <c r="BF1094" i="2"/>
  <c r="T1094" i="2"/>
  <c r="R1094" i="2"/>
  <c r="P1094" i="2"/>
  <c r="BI1079" i="2"/>
  <c r="BH1079" i="2"/>
  <c r="BG1079" i="2"/>
  <c r="BF1079" i="2"/>
  <c r="T1079" i="2"/>
  <c r="R1079" i="2"/>
  <c r="P1079" i="2"/>
  <c r="BI1067" i="2"/>
  <c r="BH1067" i="2"/>
  <c r="BG1067" i="2"/>
  <c r="BF1067" i="2"/>
  <c r="T1067" i="2"/>
  <c r="R1067" i="2"/>
  <c r="P1067" i="2"/>
  <c r="BI1055" i="2"/>
  <c r="BH1055" i="2"/>
  <c r="BG1055" i="2"/>
  <c r="BF1055" i="2"/>
  <c r="T1055" i="2"/>
  <c r="R1055" i="2"/>
  <c r="P1055" i="2"/>
  <c r="BI1045" i="2"/>
  <c r="BH1045" i="2"/>
  <c r="BG1045" i="2"/>
  <c r="BF1045" i="2"/>
  <c r="T1045" i="2"/>
  <c r="R1045" i="2"/>
  <c r="P1045" i="2"/>
  <c r="BI1033" i="2"/>
  <c r="BH1033" i="2"/>
  <c r="BG1033" i="2"/>
  <c r="BF1033" i="2"/>
  <c r="T1033" i="2"/>
  <c r="R1033" i="2"/>
  <c r="P1033" i="2"/>
  <c r="BI1018" i="2"/>
  <c r="BH1018" i="2"/>
  <c r="BG1018" i="2"/>
  <c r="BF1018" i="2"/>
  <c r="T1018" i="2"/>
  <c r="R1018" i="2"/>
  <c r="P1018" i="2"/>
  <c r="BI1006" i="2"/>
  <c r="BH1006" i="2"/>
  <c r="BG1006" i="2"/>
  <c r="BF1006" i="2"/>
  <c r="T1006" i="2"/>
  <c r="R1006" i="2"/>
  <c r="P1006" i="2"/>
  <c r="BI1002" i="2"/>
  <c r="BH1002" i="2"/>
  <c r="BG1002" i="2"/>
  <c r="BF1002" i="2"/>
  <c r="T1002" i="2"/>
  <c r="R1002" i="2"/>
  <c r="P1002" i="2"/>
  <c r="BI999" i="2"/>
  <c r="BH999" i="2"/>
  <c r="BG999" i="2"/>
  <c r="BF999" i="2"/>
  <c r="T999" i="2"/>
  <c r="R999" i="2"/>
  <c r="P999" i="2"/>
  <c r="BI997" i="2"/>
  <c r="BH997" i="2"/>
  <c r="BG997" i="2"/>
  <c r="BF997" i="2"/>
  <c r="T997" i="2"/>
  <c r="R997" i="2"/>
  <c r="P997" i="2"/>
  <c r="BI995" i="2"/>
  <c r="BH995" i="2"/>
  <c r="BG995" i="2"/>
  <c r="BF995" i="2"/>
  <c r="T995" i="2"/>
  <c r="R995" i="2"/>
  <c r="P995" i="2"/>
  <c r="BI992" i="2"/>
  <c r="BH992" i="2"/>
  <c r="BG992" i="2"/>
  <c r="BF992" i="2"/>
  <c r="T992" i="2"/>
  <c r="R992" i="2"/>
  <c r="P992" i="2"/>
  <c r="BI989" i="2"/>
  <c r="BH989" i="2"/>
  <c r="BG989" i="2"/>
  <c r="BF989" i="2"/>
  <c r="T989" i="2"/>
  <c r="R989" i="2"/>
  <c r="P989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70" i="2"/>
  <c r="BH970" i="2"/>
  <c r="BG970" i="2"/>
  <c r="BF970" i="2"/>
  <c r="T970" i="2"/>
  <c r="R970" i="2"/>
  <c r="P970" i="2"/>
  <c r="BI958" i="2"/>
  <c r="BH958" i="2"/>
  <c r="BG958" i="2"/>
  <c r="BF958" i="2"/>
  <c r="T958" i="2"/>
  <c r="R958" i="2"/>
  <c r="P958" i="2"/>
  <c r="BI947" i="2"/>
  <c r="BH947" i="2"/>
  <c r="BG947" i="2"/>
  <c r="BF947" i="2"/>
  <c r="T947" i="2"/>
  <c r="R947" i="2"/>
  <c r="P947" i="2"/>
  <c r="BI935" i="2"/>
  <c r="BH935" i="2"/>
  <c r="BG935" i="2"/>
  <c r="BF935" i="2"/>
  <c r="T935" i="2"/>
  <c r="R935" i="2"/>
  <c r="P935" i="2"/>
  <c r="BI928" i="2"/>
  <c r="BH928" i="2"/>
  <c r="BG928" i="2"/>
  <c r="BF928" i="2"/>
  <c r="T928" i="2"/>
  <c r="R928" i="2"/>
  <c r="P928" i="2"/>
  <c r="BI917" i="2"/>
  <c r="BH917" i="2"/>
  <c r="BG917" i="2"/>
  <c r="BF917" i="2"/>
  <c r="T917" i="2"/>
  <c r="R917" i="2"/>
  <c r="P917" i="2"/>
  <c r="BI908" i="2"/>
  <c r="BH908" i="2"/>
  <c r="BG908" i="2"/>
  <c r="BF908" i="2"/>
  <c r="T908" i="2"/>
  <c r="R908" i="2"/>
  <c r="P908" i="2"/>
  <c r="BI897" i="2"/>
  <c r="BH897" i="2"/>
  <c r="BG897" i="2"/>
  <c r="BF897" i="2"/>
  <c r="T897" i="2"/>
  <c r="R897" i="2"/>
  <c r="P897" i="2"/>
  <c r="BI886" i="2"/>
  <c r="BH886" i="2"/>
  <c r="BG886" i="2"/>
  <c r="BF886" i="2"/>
  <c r="T886" i="2"/>
  <c r="R886" i="2"/>
  <c r="P886" i="2"/>
  <c r="BI875" i="2"/>
  <c r="BH875" i="2"/>
  <c r="BG875" i="2"/>
  <c r="BF875" i="2"/>
  <c r="T875" i="2"/>
  <c r="R875" i="2"/>
  <c r="P875" i="2"/>
  <c r="BI863" i="2"/>
  <c r="BH863" i="2"/>
  <c r="BG863" i="2"/>
  <c r="BF863" i="2"/>
  <c r="T863" i="2"/>
  <c r="R863" i="2"/>
  <c r="P863" i="2"/>
  <c r="BI852" i="2"/>
  <c r="BH852" i="2"/>
  <c r="BG852" i="2"/>
  <c r="BF852" i="2"/>
  <c r="T852" i="2"/>
  <c r="R852" i="2"/>
  <c r="P852" i="2"/>
  <c r="BI840" i="2"/>
  <c r="BH840" i="2"/>
  <c r="BG840" i="2"/>
  <c r="BF840" i="2"/>
  <c r="T840" i="2"/>
  <c r="R840" i="2"/>
  <c r="P840" i="2"/>
  <c r="BI831" i="2"/>
  <c r="BH831" i="2"/>
  <c r="BG831" i="2"/>
  <c r="BF831" i="2"/>
  <c r="T831" i="2"/>
  <c r="R831" i="2"/>
  <c r="P831" i="2"/>
  <c r="BI821" i="2"/>
  <c r="BH821" i="2"/>
  <c r="BG821" i="2"/>
  <c r="BF821" i="2"/>
  <c r="T821" i="2"/>
  <c r="R821" i="2"/>
  <c r="P821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796" i="2"/>
  <c r="BH796" i="2"/>
  <c r="BG796" i="2"/>
  <c r="BF796" i="2"/>
  <c r="T796" i="2"/>
  <c r="R796" i="2"/>
  <c r="P796" i="2"/>
  <c r="BI791" i="2"/>
  <c r="BH791" i="2"/>
  <c r="BG791" i="2"/>
  <c r="BF791" i="2"/>
  <c r="T791" i="2"/>
  <c r="R791" i="2"/>
  <c r="P791" i="2"/>
  <c r="BI785" i="2"/>
  <c r="BH785" i="2"/>
  <c r="BG785" i="2"/>
  <c r="BF785" i="2"/>
  <c r="T785" i="2"/>
  <c r="R785" i="2"/>
  <c r="P785" i="2"/>
  <c r="BI780" i="2"/>
  <c r="BH780" i="2"/>
  <c r="BG780" i="2"/>
  <c r="BF780" i="2"/>
  <c r="T780" i="2"/>
  <c r="R780" i="2"/>
  <c r="P780" i="2"/>
  <c r="BI769" i="2"/>
  <c r="BH769" i="2"/>
  <c r="BG769" i="2"/>
  <c r="BF769" i="2"/>
  <c r="T769" i="2"/>
  <c r="R769" i="2"/>
  <c r="P769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34" i="2"/>
  <c r="BH734" i="2"/>
  <c r="BG734" i="2"/>
  <c r="BF734" i="2"/>
  <c r="T734" i="2"/>
  <c r="R734" i="2"/>
  <c r="P734" i="2"/>
  <c r="BI722" i="2"/>
  <c r="BH722" i="2"/>
  <c r="BG722" i="2"/>
  <c r="BF722" i="2"/>
  <c r="T722" i="2"/>
  <c r="R722" i="2"/>
  <c r="P722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46" i="2"/>
  <c r="BH646" i="2"/>
  <c r="BG646" i="2"/>
  <c r="BF646" i="2"/>
  <c r="T646" i="2"/>
  <c r="R646" i="2"/>
  <c r="P646" i="2"/>
  <c r="BI630" i="2"/>
  <c r="BH630" i="2"/>
  <c r="BG630" i="2"/>
  <c r="BF630" i="2"/>
  <c r="T630" i="2"/>
  <c r="R630" i="2"/>
  <c r="P630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7" i="2"/>
  <c r="BH607" i="2"/>
  <c r="BG607" i="2"/>
  <c r="BF607" i="2"/>
  <c r="T607" i="2"/>
  <c r="R607" i="2"/>
  <c r="P607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4" i="2"/>
  <c r="BH594" i="2"/>
  <c r="BG594" i="2"/>
  <c r="BF594" i="2"/>
  <c r="T594" i="2"/>
  <c r="R594" i="2"/>
  <c r="P594" i="2"/>
  <c r="BI588" i="2"/>
  <c r="BH588" i="2"/>
  <c r="BG588" i="2"/>
  <c r="BF588" i="2"/>
  <c r="T588" i="2"/>
  <c r="R588" i="2"/>
  <c r="P588" i="2"/>
  <c r="BI583" i="2"/>
  <c r="BH583" i="2"/>
  <c r="BG583" i="2"/>
  <c r="BF583" i="2"/>
  <c r="T583" i="2"/>
  <c r="T582" i="2"/>
  <c r="R583" i="2"/>
  <c r="R582" i="2"/>
  <c r="P583" i="2"/>
  <c r="P582" i="2" s="1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56" i="2"/>
  <c r="BH556" i="2"/>
  <c r="BG556" i="2"/>
  <c r="BF556" i="2"/>
  <c r="T556" i="2"/>
  <c r="R556" i="2"/>
  <c r="P556" i="2"/>
  <c r="BI548" i="2"/>
  <c r="BH548" i="2"/>
  <c r="BG548" i="2"/>
  <c r="BF548" i="2"/>
  <c r="T548" i="2"/>
  <c r="R548" i="2"/>
  <c r="P548" i="2"/>
  <c r="BI536" i="2"/>
  <c r="BH536" i="2"/>
  <c r="BG536" i="2"/>
  <c r="BF536" i="2"/>
  <c r="T536" i="2"/>
  <c r="R536" i="2"/>
  <c r="P536" i="2"/>
  <c r="BI530" i="2"/>
  <c r="BH530" i="2"/>
  <c r="BG530" i="2"/>
  <c r="BF530" i="2"/>
  <c r="T530" i="2"/>
  <c r="R530" i="2"/>
  <c r="P530" i="2"/>
  <c r="BI523" i="2"/>
  <c r="BH523" i="2"/>
  <c r="BG523" i="2"/>
  <c r="BF523" i="2"/>
  <c r="T523" i="2"/>
  <c r="R523" i="2"/>
  <c r="P523" i="2"/>
  <c r="BI516" i="2"/>
  <c r="BH516" i="2"/>
  <c r="BG516" i="2"/>
  <c r="BF516" i="2"/>
  <c r="T516" i="2"/>
  <c r="R516" i="2"/>
  <c r="P516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495" i="2"/>
  <c r="BH495" i="2"/>
  <c r="BG495" i="2"/>
  <c r="BF495" i="2"/>
  <c r="T495" i="2"/>
  <c r="R495" i="2"/>
  <c r="P495" i="2"/>
  <c r="BI489" i="2"/>
  <c r="BH489" i="2"/>
  <c r="BG489" i="2"/>
  <c r="BF489" i="2"/>
  <c r="T489" i="2"/>
  <c r="R489" i="2"/>
  <c r="P489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76" i="2"/>
  <c r="BH376" i="2"/>
  <c r="BG376" i="2"/>
  <c r="BF376" i="2"/>
  <c r="T376" i="2"/>
  <c r="R376" i="2"/>
  <c r="P376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23" i="2"/>
  <c r="BH323" i="2"/>
  <c r="BG323" i="2"/>
  <c r="BF323" i="2"/>
  <c r="T323" i="2"/>
  <c r="R323" i="2"/>
  <c r="P323" i="2"/>
  <c r="BI303" i="2"/>
  <c r="BH303" i="2"/>
  <c r="BG303" i="2"/>
  <c r="BF303" i="2"/>
  <c r="T303" i="2"/>
  <c r="R303" i="2"/>
  <c r="P303" i="2"/>
  <c r="BI274" i="2"/>
  <c r="BH274" i="2"/>
  <c r="BG274" i="2"/>
  <c r="BF274" i="2"/>
  <c r="T274" i="2"/>
  <c r="R274" i="2"/>
  <c r="P27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3" i="2"/>
  <c r="BH223" i="2"/>
  <c r="BG223" i="2"/>
  <c r="BF223" i="2"/>
  <c r="T223" i="2"/>
  <c r="R223" i="2"/>
  <c r="P223" i="2"/>
  <c r="BI211" i="2"/>
  <c r="BH211" i="2"/>
  <c r="BG211" i="2"/>
  <c r="BF211" i="2"/>
  <c r="T211" i="2"/>
  <c r="R211" i="2"/>
  <c r="P211" i="2"/>
  <c r="BI201" i="2"/>
  <c r="BH201" i="2"/>
  <c r="BG201" i="2"/>
  <c r="BF201" i="2"/>
  <c r="T201" i="2"/>
  <c r="R201" i="2"/>
  <c r="P201" i="2"/>
  <c r="BI182" i="2"/>
  <c r="BH182" i="2"/>
  <c r="BG182" i="2"/>
  <c r="BF182" i="2"/>
  <c r="T182" i="2"/>
  <c r="R182" i="2"/>
  <c r="P182" i="2"/>
  <c r="BI172" i="2"/>
  <c r="BH172" i="2"/>
  <c r="BG172" i="2"/>
  <c r="BF172" i="2"/>
  <c r="T172" i="2"/>
  <c r="R172" i="2"/>
  <c r="P172" i="2"/>
  <c r="BI147" i="2"/>
  <c r="BH147" i="2"/>
  <c r="F36" i="2" s="1"/>
  <c r="BG147" i="2"/>
  <c r="BF147" i="2"/>
  <c r="T147" i="2"/>
  <c r="R147" i="2"/>
  <c r="P147" i="2"/>
  <c r="BI139" i="2"/>
  <c r="BH139" i="2"/>
  <c r="BG139" i="2"/>
  <c r="BF139" i="2"/>
  <c r="T139" i="2"/>
  <c r="R139" i="2"/>
  <c r="P139" i="2"/>
  <c r="BI130" i="2"/>
  <c r="BH130" i="2"/>
  <c r="BG130" i="2"/>
  <c r="BF130" i="2"/>
  <c r="T130" i="2"/>
  <c r="R130" i="2"/>
  <c r="P130" i="2"/>
  <c r="BI120" i="2"/>
  <c r="BH120" i="2"/>
  <c r="BG120" i="2"/>
  <c r="BF120" i="2"/>
  <c r="T120" i="2"/>
  <c r="R120" i="2"/>
  <c r="P120" i="2"/>
  <c r="BI113" i="2"/>
  <c r="BH113" i="2"/>
  <c r="BG113" i="2"/>
  <c r="BF113" i="2"/>
  <c r="F34" i="2" s="1"/>
  <c r="T113" i="2"/>
  <c r="R113" i="2"/>
  <c r="P113" i="2"/>
  <c r="BI98" i="2"/>
  <c r="F37" i="2" s="1"/>
  <c r="BH98" i="2"/>
  <c r="BG98" i="2"/>
  <c r="F35" i="2" s="1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89" i="2" s="1"/>
  <c r="E7" i="2"/>
  <c r="E85" i="2" s="1"/>
  <c r="L50" i="1"/>
  <c r="AM50" i="1"/>
  <c r="AM49" i="1"/>
  <c r="L49" i="1"/>
  <c r="AM47" i="1"/>
  <c r="L47" i="1"/>
  <c r="L45" i="1"/>
  <c r="L44" i="1"/>
  <c r="J224" i="7"/>
  <c r="BK177" i="8"/>
  <c r="BK124" i="8"/>
  <c r="BK203" i="10"/>
  <c r="BK192" i="10"/>
  <c r="J199" i="11"/>
  <c r="BK636" i="4"/>
  <c r="BK108" i="7"/>
  <c r="J150" i="8"/>
  <c r="BK203" i="9"/>
  <c r="J165" i="9"/>
  <c r="BK156" i="10"/>
  <c r="BK108" i="11"/>
  <c r="BK139" i="11"/>
  <c r="BK125" i="11"/>
  <c r="J1201" i="2"/>
  <c r="J1127" i="2"/>
  <c r="BK1033" i="2"/>
  <c r="J982" i="2"/>
  <c r="J897" i="2"/>
  <c r="J821" i="2"/>
  <c r="J785" i="2"/>
  <c r="BK722" i="2"/>
  <c r="J646" i="2"/>
  <c r="J588" i="2"/>
  <c r="BK536" i="2"/>
  <c r="J495" i="2"/>
  <c r="J423" i="2"/>
  <c r="J343" i="2"/>
  <c r="BK229" i="3"/>
  <c r="J148" i="3"/>
  <c r="J99" i="3"/>
  <c r="J141" i="3"/>
  <c r="J470" i="4"/>
  <c r="J674" i="4"/>
  <c r="BK236" i="4"/>
  <c r="J363" i="4"/>
  <c r="BK611" i="4"/>
  <c r="BK214" i="4"/>
  <c r="J374" i="4"/>
  <c r="J742" i="4"/>
  <c r="BK297" i="4"/>
  <c r="J413" i="4"/>
  <c r="BK753" i="4"/>
  <c r="J389" i="4"/>
  <c r="J299" i="5"/>
  <c r="J347" i="5"/>
  <c r="BK275" i="5"/>
  <c r="BK269" i="5"/>
  <c r="BK146" i="5"/>
  <c r="J410" i="5"/>
  <c r="BK470" i="6"/>
  <c r="BK420" i="6"/>
  <c r="J473" i="6"/>
  <c r="BK135" i="7"/>
  <c r="BK115" i="7"/>
  <c r="J146" i="7"/>
  <c r="J96" i="8"/>
  <c r="BK182" i="8"/>
  <c r="BK131" i="8"/>
  <c r="J146" i="9"/>
  <c r="BK173" i="9"/>
  <c r="J180" i="10"/>
  <c r="BK224" i="10"/>
  <c r="J123" i="10"/>
  <c r="J173" i="11"/>
  <c r="BK203" i="11"/>
  <c r="J139" i="11"/>
  <c r="BK418" i="2"/>
  <c r="BK274" i="2"/>
  <c r="BK172" i="2"/>
  <c r="AS60" i="1"/>
  <c r="J693" i="3"/>
  <c r="BK533" i="3"/>
  <c r="BK253" i="3"/>
  <c r="BK562" i="3"/>
  <c r="BK361" i="3"/>
  <c r="J619" i="3"/>
  <c r="J297" i="3"/>
  <c r="BK676" i="3"/>
  <c r="BK305" i="3"/>
  <c r="J151" i="3"/>
  <c r="J229" i="3"/>
  <c r="J621" i="4"/>
  <c r="BK254" i="4"/>
  <c r="J562" i="4"/>
  <c r="BK703" i="4"/>
  <c r="J116" i="4"/>
  <c r="BK380" i="4"/>
  <c r="BK604" i="4"/>
  <c r="J745" i="4"/>
  <c r="J626" i="4"/>
  <c r="J315" i="4"/>
  <c r="BK631" i="4"/>
  <c r="J203" i="4"/>
  <c r="BK705" i="4"/>
  <c r="J256" i="4"/>
  <c r="BK211" i="5"/>
  <c r="BK272" i="5"/>
  <c r="J247" i="5"/>
  <c r="J262" i="5"/>
  <c r="BK306" i="5"/>
  <c r="BK338" i="5"/>
  <c r="J387" i="5"/>
  <c r="BK480" i="6"/>
  <c r="J276" i="6"/>
  <c r="J257" i="6"/>
  <c r="J424" i="6"/>
  <c r="BK209" i="7"/>
  <c r="J110" i="7"/>
  <c r="J105" i="7"/>
  <c r="J172" i="8"/>
  <c r="J164" i="8"/>
  <c r="BK147" i="8"/>
  <c r="BK110" i="9"/>
  <c r="J137" i="9"/>
  <c r="BK178" i="9"/>
  <c r="BK120" i="9"/>
  <c r="J203" i="9"/>
  <c r="BK130" i="9"/>
  <c r="BK115" i="10"/>
  <c r="J212" i="10"/>
  <c r="J183" i="11"/>
  <c r="BK212" i="11"/>
  <c r="BK175" i="11"/>
  <c r="BK357" i="2"/>
  <c r="BK236" i="2"/>
  <c r="J574" i="3"/>
  <c r="J432" i="3"/>
  <c r="BK653" i="3"/>
  <c r="BK233" i="3"/>
  <c r="J584" i="3"/>
  <c r="J197" i="3"/>
  <c r="J669" i="3"/>
  <c r="BK543" i="3"/>
  <c r="J600" i="4"/>
  <c r="J734" i="4"/>
  <c r="BK361" i="4"/>
  <c r="J491" i="4"/>
  <c r="J171" i="4"/>
  <c r="BK343" i="4"/>
  <c r="BK670" i="4"/>
  <c r="BK326" i="4"/>
  <c r="J565" i="4"/>
  <c r="BK149" i="4"/>
  <c r="J606" i="4"/>
  <c r="J394" i="5"/>
  <c r="J313" i="5"/>
  <c r="BK299" i="5"/>
  <c r="BK356" i="5"/>
  <c r="J365" i="5"/>
  <c r="BK332" i="5"/>
  <c r="J308" i="5"/>
  <c r="J283" i="6"/>
  <c r="BK276" i="6"/>
  <c r="J470" i="6"/>
  <c r="J238" i="6"/>
  <c r="J158" i="7"/>
  <c r="BK110" i="7"/>
  <c r="BK157" i="8"/>
  <c r="J123" i="9"/>
  <c r="J190" i="10"/>
  <c r="J201" i="10"/>
  <c r="J113" i="11"/>
  <c r="BK113" i="11"/>
  <c r="J1375" i="2"/>
  <c r="BK1354" i="2"/>
  <c r="BK1312" i="2"/>
  <c r="BK1305" i="2"/>
  <c r="J1269" i="2"/>
  <c r="BK1201" i="2"/>
  <c r="BK1148" i="2"/>
  <c r="BK1097" i="2"/>
  <c r="BK1045" i="2"/>
  <c r="BK997" i="2"/>
  <c r="BK970" i="2"/>
  <c r="BK908" i="2"/>
  <c r="BK831" i="2"/>
  <c r="BK785" i="2"/>
  <c r="J734" i="2"/>
  <c r="BK668" i="2"/>
  <c r="BK603" i="2"/>
  <c r="J572" i="2"/>
  <c r="J523" i="2"/>
  <c r="BK448" i="2"/>
  <c r="BK353" i="2"/>
  <c r="BK211" i="2"/>
  <c r="J34" i="2"/>
  <c r="BK410" i="5"/>
  <c r="BK238" i="6"/>
  <c r="J320" i="6"/>
  <c r="BK149" i="6"/>
  <c r="BK85" i="6"/>
  <c r="J135" i="7"/>
  <c r="J185" i="7"/>
  <c r="J117" i="8"/>
  <c r="J119" i="8"/>
  <c r="BK151" i="9"/>
  <c r="J214" i="10"/>
  <c r="BK113" i="10"/>
  <c r="BK183" i="11"/>
  <c r="J190" i="11"/>
  <c r="J88" i="12"/>
  <c r="BK537" i="4"/>
  <c r="J346" i="4"/>
  <c r="BK364" i="2"/>
  <c r="J303" i="2"/>
  <c r="BK147" i="2"/>
  <c r="J581" i="3"/>
  <c r="BK462" i="3"/>
  <c r="J719" i="3"/>
  <c r="J497" i="3"/>
  <c r="BK622" i="3"/>
  <c r="J626" i="3"/>
  <c r="J643" i="3"/>
  <c r="J217" i="3"/>
  <c r="J337" i="3"/>
  <c r="J243" i="3"/>
  <c r="BK282" i="4"/>
  <c r="BK511" i="4"/>
  <c r="BK701" i="4"/>
  <c r="BK742" i="4"/>
  <c r="J473" i="4"/>
  <c r="J648" i="4"/>
  <c r="J650" i="4"/>
  <c r="J737" i="4"/>
  <c r="J583" i="4"/>
  <c r="J185" i="5"/>
  <c r="J341" i="5"/>
  <c r="BK279" i="5"/>
  <c r="J239" i="5"/>
  <c r="J353" i="5"/>
  <c r="BK281" i="5"/>
  <c r="J198" i="7"/>
  <c r="J131" i="8"/>
  <c r="J124" i="8"/>
  <c r="BK189" i="9"/>
  <c r="J113" i="10"/>
  <c r="J158" i="10"/>
  <c r="J219" i="11"/>
  <c r="J91" i="12"/>
  <c r="BK207" i="7"/>
  <c r="J144" i="7"/>
  <c r="J109" i="8"/>
  <c r="J214" i="9"/>
  <c r="J194" i="10"/>
  <c r="J137" i="10"/>
  <c r="BK153" i="10"/>
  <c r="J210" i="11"/>
  <c r="BK160" i="11"/>
  <c r="J1186" i="2"/>
  <c r="J1097" i="2"/>
  <c r="J1002" i="2"/>
  <c r="J989" i="2"/>
  <c r="J928" i="2"/>
  <c r="J840" i="2"/>
  <c r="BK750" i="2"/>
  <c r="BK671" i="2"/>
  <c r="J607" i="2"/>
  <c r="BK556" i="2"/>
  <c r="BK489" i="2"/>
  <c r="BK390" i="2"/>
  <c r="BK323" i="2"/>
  <c r="J113" i="2"/>
  <c r="J622" i="3"/>
  <c r="BK595" i="3"/>
  <c r="J452" i="3"/>
  <c r="BK616" i="4"/>
  <c r="BK728" i="4"/>
  <c r="BK303" i="4"/>
  <c r="BK499" i="4"/>
  <c r="BK721" i="4"/>
  <c r="J319" i="4"/>
  <c r="J661" i="4"/>
  <c r="J577" i="4"/>
  <c r="BK686" i="4"/>
  <c r="BK244" i="4"/>
  <c r="BK680" i="4"/>
  <c r="BK165" i="4"/>
  <c r="BK128" i="5"/>
  <c r="J324" i="5"/>
  <c r="J297" i="5"/>
  <c r="BK316" i="5"/>
  <c r="BK137" i="5"/>
  <c r="BK297" i="5"/>
  <c r="J103" i="6"/>
  <c r="BK534" i="6"/>
  <c r="BK313" i="6"/>
  <c r="BK168" i="7"/>
  <c r="BK198" i="7"/>
  <c r="J115" i="7"/>
  <c r="BK119" i="8"/>
  <c r="BK141" i="8"/>
  <c r="J105" i="9"/>
  <c r="J113" i="9"/>
  <c r="BK183" i="10"/>
  <c r="BK187" i="10"/>
  <c r="J210" i="10"/>
  <c r="BK142" i="11"/>
  <c r="J214" i="11"/>
  <c r="BK95" i="12"/>
  <c r="J339" i="2"/>
  <c r="J139" i="2"/>
  <c r="J556" i="3"/>
  <c r="J284" i="3"/>
  <c r="J712" i="3"/>
  <c r="J595" i="3"/>
  <c r="J365" i="3"/>
  <c r="BK688" i="3"/>
  <c r="J517" i="3"/>
  <c r="J386" i="3"/>
  <c r="BK357" i="3"/>
  <c r="J183" i="3"/>
  <c r="BK464" i="3"/>
  <c r="J513" i="3"/>
  <c r="BK386" i="3"/>
  <c r="BK668" i="4"/>
  <c r="BK745" i="4"/>
  <c r="BK422" i="4"/>
  <c r="J776" i="4"/>
  <c r="BK261" i="4"/>
  <c r="J303" i="4"/>
  <c r="J340" i="4"/>
  <c r="BK666" i="4"/>
  <c r="BK757" i="4"/>
  <c r="J335" i="4"/>
  <c r="BK684" i="4"/>
  <c r="BK175" i="4"/>
  <c r="BK172" i="5"/>
  <c r="BK344" i="5"/>
  <c r="J209" i="5"/>
  <c r="J272" i="5"/>
  <c r="J109" i="5"/>
  <c r="BK350" i="5"/>
  <c r="BK215" i="6"/>
  <c r="J171" i="6"/>
  <c r="J540" i="6"/>
  <c r="BK113" i="7"/>
  <c r="BK205" i="7"/>
  <c r="J137" i="7"/>
  <c r="BK112" i="8"/>
  <c r="BK114" i="8"/>
  <c r="BK207" i="9"/>
  <c r="J163" i="9"/>
  <c r="J196" i="9"/>
  <c r="BK113" i="9"/>
  <c r="J191" i="9"/>
  <c r="J148" i="9"/>
  <c r="BK118" i="9"/>
  <c r="BK105" i="9"/>
  <c r="J182" i="9"/>
  <c r="J156" i="9"/>
  <c r="J97" i="9"/>
  <c r="J168" i="10"/>
  <c r="J203" i="10"/>
  <c r="BK135" i="10"/>
  <c r="J137" i="11"/>
  <c r="J108" i="11"/>
  <c r="BK128" i="11"/>
  <c r="BK376" i="2"/>
  <c r="BK113" i="2"/>
  <c r="J519" i="3"/>
  <c r="J708" i="3"/>
  <c r="BK493" i="3"/>
  <c r="J551" i="3"/>
  <c r="J248" i="3"/>
  <c r="BK436" i="3"/>
  <c r="BK284" i="3"/>
  <c r="BK438" i="3"/>
  <c r="BK461" i="4"/>
  <c r="J604" i="4"/>
  <c r="J714" i="4"/>
  <c r="BK719" i="4"/>
  <c r="J779" i="4"/>
  <c r="BK272" i="4"/>
  <c r="BK608" i="4"/>
  <c r="BK723" i="4"/>
  <c r="J214" i="4"/>
  <c r="J631" i="4"/>
  <c r="J168" i="4"/>
  <c r="BK286" i="5"/>
  <c r="BK221" i="5"/>
  <c r="BK149" i="5"/>
  <c r="J174" i="5"/>
  <c r="J390" i="5"/>
  <c r="J397" i="5"/>
  <c r="J515" i="6"/>
  <c r="J313" i="6"/>
  <c r="J543" i="6"/>
  <c r="J189" i="7"/>
  <c r="BK139" i="7"/>
  <c r="J123" i="7"/>
  <c r="J177" i="8"/>
  <c r="J163" i="10"/>
  <c r="BK132" i="10"/>
  <c r="J205" i="11"/>
  <c r="BK151" i="11"/>
  <c r="BK1375" i="2"/>
  <c r="BK1350" i="2"/>
  <c r="J1312" i="2"/>
  <c r="BK1284" i="2"/>
  <c r="J1257" i="2"/>
  <c r="BK1186" i="2"/>
  <c r="BK1127" i="2"/>
  <c r="BK1006" i="2"/>
  <c r="BK995" i="2"/>
  <c r="BK928" i="2"/>
  <c r="BK852" i="2"/>
  <c r="BK780" i="2"/>
  <c r="J687" i="2"/>
  <c r="BK607" i="2"/>
  <c r="J583" i="2"/>
  <c r="BK530" i="2"/>
  <c r="BK505" i="2"/>
  <c r="J385" i="2"/>
  <c r="BK244" i="2"/>
  <c r="J209" i="3"/>
  <c r="BK681" i="3"/>
  <c r="J505" i="3"/>
  <c r="BK297" i="3"/>
  <c r="BK493" i="4"/>
  <c r="J476" i="4"/>
  <c r="BK312" i="4"/>
  <c r="BK586" i="4"/>
  <c r="BK767" i="4"/>
  <c r="BK293" i="4"/>
  <c r="J574" i="4"/>
  <c r="BK600" i="4"/>
  <c r="BK134" i="4"/>
  <c r="BK577" i="4"/>
  <c r="J350" i="5"/>
  <c r="J256" i="5"/>
  <c r="J131" i="5"/>
  <c r="BK213" i="5"/>
  <c r="J259" i="5"/>
  <c r="J183" i="5"/>
  <c r="J310" i="5"/>
  <c r="J534" i="6"/>
  <c r="J444" i="6"/>
  <c r="J187" i="7"/>
  <c r="BK178" i="7"/>
  <c r="J157" i="8"/>
  <c r="J187" i="8"/>
  <c r="BK115" i="9"/>
  <c r="BK110" i="10"/>
  <c r="BK160" i="10"/>
  <c r="BK180" i="10"/>
  <c r="BK217" i="11"/>
  <c r="BK208" i="11"/>
  <c r="J192" i="11"/>
  <c r="BK646" i="4"/>
  <c r="J731" i="4"/>
  <c r="BK568" i="4"/>
  <c r="BK406" i="2"/>
  <c r="J335" i="2"/>
  <c r="BK182" i="2"/>
  <c r="BK505" i="3"/>
  <c r="J225" i="3"/>
  <c r="J650" i="3"/>
  <c r="BK105" i="3"/>
  <c r="BK474" i="3"/>
  <c r="J455" i="3"/>
  <c r="BK517" i="3"/>
  <c r="J120" i="3"/>
  <c r="J457" i="3"/>
  <c r="J670" i="4"/>
  <c r="J247" i="4"/>
  <c r="BK338" i="4"/>
  <c r="BK203" i="4"/>
  <c r="BK353" i="4"/>
  <c r="J130" i="4"/>
  <c r="BK277" i="4"/>
  <c r="J422" i="4"/>
  <c r="BK116" i="5"/>
  <c r="J197" i="5"/>
  <c r="BK381" i="5"/>
  <c r="BK125" i="5"/>
  <c r="BK92" i="6"/>
  <c r="J372" i="6"/>
  <c r="J149" i="6"/>
  <c r="J118" i="7"/>
  <c r="BK153" i="7"/>
  <c r="BK107" i="8"/>
  <c r="J142" i="9"/>
  <c r="J199" i="10"/>
  <c r="J151" i="11"/>
  <c r="BK187" i="11"/>
  <c r="BK142" i="7"/>
  <c r="BK196" i="7"/>
  <c r="BK138" i="8"/>
  <c r="BK122" i="8"/>
  <c r="J128" i="9"/>
  <c r="BK105" i="10"/>
  <c r="J217" i="10"/>
  <c r="J110" i="10"/>
  <c r="J115" i="11"/>
  <c r="J1233" i="2"/>
  <c r="J1167" i="2"/>
  <c r="J1112" i="2"/>
  <c r="J1033" i="2"/>
  <c r="J995" i="2"/>
  <c r="J947" i="2"/>
  <c r="J863" i="2"/>
  <c r="J769" i="2"/>
  <c r="BK682" i="2"/>
  <c r="J616" i="2"/>
  <c r="J575" i="2"/>
  <c r="BK516" i="2"/>
  <c r="BK401" i="2"/>
  <c r="J240" i="2"/>
  <c r="BK130" i="2"/>
  <c r="J446" i="3"/>
  <c r="J221" i="3"/>
  <c r="J751" i="4"/>
  <c r="BK355" i="4"/>
  <c r="J482" i="4"/>
  <c r="J672" i="4"/>
  <c r="BK267" i="4"/>
  <c r="BK488" i="4"/>
  <c r="BK698" i="4"/>
  <c r="BK171" i="4"/>
  <c r="J395" i="4"/>
  <c r="J611" i="4"/>
  <c r="J209" i="4"/>
  <c r="BK197" i="4"/>
  <c r="BK209" i="5"/>
  <c r="J191" i="5"/>
  <c r="J146" i="5"/>
  <c r="BK179" i="5"/>
  <c r="BK236" i="5"/>
  <c r="BK347" i="5"/>
  <c r="J275" i="5"/>
  <c r="BK473" i="6"/>
  <c r="J111" i="6"/>
  <c r="J480" i="6"/>
  <c r="BK97" i="7"/>
  <c r="BK137" i="7"/>
  <c r="J191" i="7"/>
  <c r="BK172" i="8"/>
  <c r="BK96" i="8"/>
  <c r="BK194" i="9"/>
  <c r="J144" i="9"/>
  <c r="BK120" i="10"/>
  <c r="J196" i="10"/>
  <c r="J146" i="10"/>
  <c r="BK178" i="11"/>
  <c r="J125" i="11"/>
  <c r="BK153" i="11"/>
  <c r="BK385" i="2"/>
  <c r="J259" i="2"/>
  <c r="J120" i="2"/>
  <c r="BK477" i="3"/>
  <c r="J263" i="3"/>
  <c r="J683" i="3"/>
  <c r="J501" i="3"/>
  <c r="J144" i="3"/>
  <c r="BK587" i="3"/>
  <c r="BK446" i="3"/>
  <c r="BK183" i="3"/>
  <c r="BK217" i="3"/>
  <c r="J608" i="3"/>
  <c r="BK614" i="3"/>
  <c r="J436" i="3"/>
  <c r="J698" i="4"/>
  <c r="J297" i="4"/>
  <c r="J655" i="4"/>
  <c r="BK332" i="4"/>
  <c r="BK395" i="4"/>
  <c r="BK550" i="4"/>
  <c r="J668" i="4"/>
  <c r="J251" i="4"/>
  <c r="J493" i="4"/>
  <c r="J259" i="4"/>
  <c r="BK431" i="4"/>
  <c r="J790" i="4"/>
  <c r="J590" i="4"/>
  <c r="BK97" i="4"/>
  <c r="BK98" i="5"/>
  <c r="J378" i="5"/>
  <c r="J98" i="5"/>
  <c r="J367" i="5"/>
  <c r="BK164" i="5"/>
  <c r="J120" i="5"/>
  <c r="BK183" i="5"/>
  <c r="J427" i="6"/>
  <c r="BK323" i="6"/>
  <c r="J88" i="6"/>
  <c r="J294" i="6"/>
  <c r="J130" i="7"/>
  <c r="BK189" i="7"/>
  <c r="BK224" i="7"/>
  <c r="BK155" i="8"/>
  <c r="J155" i="8"/>
  <c r="J132" i="9"/>
  <c r="J160" i="9"/>
  <c r="BK205" i="9"/>
  <c r="BK132" i="9"/>
  <c r="BK214" i="9"/>
  <c r="J151" i="9"/>
  <c r="J207" i="9"/>
  <c r="J178" i="9"/>
  <c r="J118" i="9"/>
  <c r="J183" i="10"/>
  <c r="BK142" i="10"/>
  <c r="BK217" i="10"/>
  <c r="BK219" i="11"/>
  <c r="J146" i="11"/>
  <c r="BK120" i="11"/>
  <c r="J144" i="11"/>
  <c r="J110" i="12"/>
  <c r="BK249" i="2"/>
  <c r="BK650" i="3"/>
  <c r="BK120" i="3"/>
  <c r="BK448" i="3"/>
  <c r="BK643" i="3"/>
  <c r="J326" i="3"/>
  <c r="BK600" i="3"/>
  <c r="BK348" i="3"/>
  <c r="BK99" i="3"/>
  <c r="BK295" i="4"/>
  <c r="J392" i="4"/>
  <c r="J326" i="4"/>
  <c r="J559" i="4"/>
  <c r="J641" i="4"/>
  <c r="J197" i="4"/>
  <c r="J479" i="4"/>
  <c r="BK657" i="4"/>
  <c r="J323" i="4"/>
  <c r="J786" i="4"/>
  <c r="BK329" i="4"/>
  <c r="J338" i="5"/>
  <c r="BK169" i="5"/>
  <c r="J125" i="5"/>
  <c r="J227" i="5"/>
  <c r="BK219" i="5"/>
  <c r="BK294" i="5"/>
  <c r="J356" i="5"/>
  <c r="BK424" i="6"/>
  <c r="BK99" i="6"/>
  <c r="J537" i="6"/>
  <c r="J170" i="7"/>
  <c r="BK214" i="7"/>
  <c r="J104" i="8"/>
  <c r="BK212" i="9"/>
  <c r="BK212" i="10"/>
  <c r="J192" i="10"/>
  <c r="BK224" i="11"/>
  <c r="BK196" i="11"/>
  <c r="J1378" i="2"/>
  <c r="J1358" i="2"/>
  <c r="J1344" i="2"/>
  <c r="BK1281" i="2"/>
  <c r="BK1233" i="2"/>
  <c r="BK1167" i="2"/>
  <c r="BK1094" i="2"/>
  <c r="J1045" i="2"/>
  <c r="BK989" i="2"/>
  <c r="BK935" i="2"/>
  <c r="BK875" i="2"/>
  <c r="BK812" i="2"/>
  <c r="J753" i="2"/>
  <c r="J684" i="2"/>
  <c r="BK630" i="2"/>
  <c r="BK588" i="2"/>
  <c r="J548" i="2"/>
  <c r="BK495" i="2"/>
  <c r="J418" i="2"/>
  <c r="BK335" i="2"/>
  <c r="J182" i="2"/>
  <c r="BK148" i="3"/>
  <c r="J158" i="3"/>
  <c r="BK619" i="3"/>
  <c r="J719" i="4"/>
  <c r="BK300" i="4"/>
  <c r="BK641" i="4"/>
  <c r="BK168" i="4"/>
  <c r="J488" i="4"/>
  <c r="BK485" i="4"/>
  <c r="BK726" i="4"/>
  <c r="BK677" i="4"/>
  <c r="BK154" i="4"/>
  <c r="J383" i="4"/>
  <c r="J739" i="4"/>
  <c r="J264" i="4"/>
  <c r="J236" i="5"/>
  <c r="BK335" i="5"/>
  <c r="BK174" i="5"/>
  <c r="BK191" i="5"/>
  <c r="J102" i="5"/>
  <c r="BK365" i="5"/>
  <c r="J131" i="6"/>
  <c r="BK543" i="6"/>
  <c r="J128" i="7"/>
  <c r="BK200" i="7"/>
  <c r="BK136" i="8"/>
  <c r="J167" i="8"/>
  <c r="J115" i="9"/>
  <c r="J194" i="9"/>
  <c r="BK139" i="10"/>
  <c r="J139" i="10"/>
  <c r="J120" i="11"/>
  <c r="BK168" i="11"/>
  <c r="BK88" i="12"/>
  <c r="BK696" i="4"/>
  <c r="J236" i="4"/>
  <c r="J461" i="4"/>
  <c r="J357" i="2"/>
  <c r="BK240" i="2"/>
  <c r="BK522" i="3"/>
  <c r="J302" i="3"/>
  <c r="J672" i="3"/>
  <c r="BK268" i="3"/>
  <c r="BK497" i="3"/>
  <c r="J193" i="3"/>
  <c r="BK395" i="3"/>
  <c r="BK457" i="3"/>
  <c r="J474" i="3"/>
  <c r="BK326" i="3"/>
  <c r="BK479" i="4"/>
  <c r="BK602" i="4"/>
  <c r="BK659" i="4"/>
  <c r="J593" i="4"/>
  <c r="BK112" i="4"/>
  <c r="BK621" i="4"/>
  <c r="BK633" i="4"/>
  <c r="J639" i="4"/>
  <c r="BK217" i="5"/>
  <c r="J194" i="5"/>
  <c r="BK102" i="5"/>
  <c r="J116" i="5"/>
  <c r="BK400" i="5"/>
  <c r="BK504" i="6"/>
  <c r="BK547" i="6"/>
  <c r="BK120" i="7"/>
  <c r="BK179" i="8"/>
  <c r="BK137" i="9"/>
  <c r="J219" i="10"/>
  <c r="J135" i="11"/>
  <c r="BK91" i="12"/>
  <c r="J113" i="7"/>
  <c r="J173" i="7"/>
  <c r="J107" i="8"/>
  <c r="J141" i="8"/>
  <c r="BK148" i="9"/>
  <c r="J208" i="10"/>
  <c r="BK137" i="10"/>
  <c r="J170" i="11"/>
  <c r="BK210" i="11"/>
  <c r="BK144" i="11"/>
  <c r="J1205" i="2"/>
  <c r="J1134" i="2"/>
  <c r="J1055" i="2"/>
  <c r="J992" i="2"/>
  <c r="J935" i="2"/>
  <c r="J812" i="2"/>
  <c r="J757" i="2"/>
  <c r="BK684" i="2"/>
  <c r="J603" i="2"/>
  <c r="BK569" i="2"/>
  <c r="J505" i="2"/>
  <c r="J432" i="2"/>
  <c r="J353" i="2"/>
  <c r="BK201" i="2"/>
  <c r="J543" i="3"/>
  <c r="BK452" i="3"/>
  <c r="BK221" i="3"/>
  <c r="BK731" i="4"/>
  <c r="BK291" i="4"/>
  <c r="J386" i="4"/>
  <c r="J618" i="4"/>
  <c r="BK760" i="4"/>
  <c r="BK359" i="4"/>
  <c r="BK596" i="4"/>
  <c r="J680" i="4"/>
  <c r="BK127" i="4"/>
  <c r="BK120" i="4"/>
  <c r="J616" i="4"/>
  <c r="BK384" i="5"/>
  <c r="BK308" i="5"/>
  <c r="BK106" i="5"/>
  <c r="J211" i="5"/>
  <c r="J375" i="5"/>
  <c r="BK394" i="5"/>
  <c r="J400" i="5"/>
  <c r="BK316" i="6"/>
  <c r="BK257" i="6"/>
  <c r="J122" i="6"/>
  <c r="J196" i="7"/>
  <c r="J203" i="7"/>
  <c r="J153" i="7"/>
  <c r="J219" i="7"/>
  <c r="J134" i="8"/>
  <c r="BK145" i="8"/>
  <c r="BK128" i="9"/>
  <c r="BK219" i="10"/>
  <c r="J156" i="10"/>
  <c r="BK125" i="10"/>
  <c r="J132" i="11"/>
  <c r="J178" i="11"/>
  <c r="J153" i="11"/>
  <c r="J360" i="2"/>
  <c r="BK232" i="2"/>
  <c r="J529" i="3"/>
  <c r="BK425" i="3"/>
  <c r="J722" i="3"/>
  <c r="BK657" i="3"/>
  <c r="J357" i="3"/>
  <c r="BK626" i="3"/>
  <c r="J481" i="3"/>
  <c r="J292" i="3"/>
  <c r="J509" i="3"/>
  <c r="BK193" i="3"/>
  <c r="BK551" i="3"/>
  <c r="J470" i="3"/>
  <c r="J278" i="3"/>
  <c r="BK574" i="4"/>
  <c r="J217" i="4"/>
  <c r="J291" i="4"/>
  <c r="J614" i="4"/>
  <c r="BK748" i="4"/>
  <c r="J140" i="4"/>
  <c r="J404" i="4"/>
  <c r="J149" i="4"/>
  <c r="BK413" i="4"/>
  <c r="BK672" i="4"/>
  <c r="BK264" i="4"/>
  <c r="J629" i="4"/>
  <c r="BK291" i="5"/>
  <c r="J159" i="5"/>
  <c r="BK301" i="5"/>
  <c r="J326" i="5"/>
  <c r="BK224" i="5"/>
  <c r="BK200" i="5"/>
  <c r="J233" i="5"/>
  <c r="BK369" i="6"/>
  <c r="BK168" i="6"/>
  <c r="BK131" i="6"/>
  <c r="J168" i="6"/>
  <c r="BK191" i="7"/>
  <c r="BK163" i="7"/>
  <c r="J205" i="7"/>
  <c r="J127" i="8"/>
  <c r="J173" i="9"/>
  <c r="BK191" i="9"/>
  <c r="BK123" i="9"/>
  <c r="J158" i="9"/>
  <c r="BK97" i="9"/>
  <c r="BK144" i="9"/>
  <c r="J108" i="9"/>
  <c r="J189" i="9"/>
  <c r="BK165" i="9"/>
  <c r="J187" i="9"/>
  <c r="J128" i="10"/>
  <c r="J120" i="10"/>
  <c r="J148" i="10"/>
  <c r="J160" i="10"/>
  <c r="J100" i="11"/>
  <c r="J123" i="11"/>
  <c r="BK102" i="12"/>
  <c r="J274" i="2"/>
  <c r="BK665" i="3"/>
  <c r="J489" i="3"/>
  <c r="J690" i="3"/>
  <c r="BK315" i="3"/>
  <c r="BK608" i="3"/>
  <c r="BK372" i="3"/>
  <c r="J681" i="3"/>
  <c r="BK513" i="3"/>
  <c r="BK664" i="4"/>
  <c r="BK123" i="4"/>
  <c r="J505" i="4"/>
  <c r="J624" i="4"/>
  <c r="BK618" i="4"/>
  <c r="BK674" i="4"/>
  <c r="J154" i="4"/>
  <c r="BK365" i="4"/>
  <c r="BK386" i="4"/>
  <c r="J721" i="4"/>
  <c r="J282" i="4"/>
  <c r="J176" i="5"/>
  <c r="J329" i="5"/>
  <c r="J291" i="5"/>
  <c r="BK288" i="5"/>
  <c r="BK131" i="5"/>
  <c r="J106" i="5"/>
  <c r="BK138" i="6"/>
  <c r="J504" i="6"/>
  <c r="J279" i="6"/>
  <c r="BK148" i="7"/>
  <c r="BK123" i="7"/>
  <c r="BK194" i="7"/>
  <c r="BK143" i="8"/>
  <c r="BK175" i="9"/>
  <c r="J118" i="10"/>
  <c r="BK170" i="10"/>
  <c r="J175" i="11"/>
  <c r="J229" i="11"/>
  <c r="BK1378" i="2"/>
  <c r="J1354" i="2"/>
  <c r="BK1344" i="2"/>
  <c r="J1281" i="2"/>
  <c r="J1245" i="2"/>
  <c r="BK1182" i="2"/>
  <c r="BK1109" i="2"/>
  <c r="BK1018" i="2"/>
  <c r="BK982" i="2"/>
  <c r="BK886" i="2"/>
  <c r="BK821" i="2"/>
  <c r="BK769" i="2"/>
  <c r="J682" i="2"/>
  <c r="BK619" i="2"/>
  <c r="BK594" i="2"/>
  <c r="J556" i="2"/>
  <c r="J489" i="2"/>
  <c r="BK432" i="2"/>
  <c r="J349" i="2"/>
  <c r="J236" i="2"/>
  <c r="J98" i="2"/>
  <c r="J562" i="3"/>
  <c r="J600" i="3"/>
  <c r="J418" i="3"/>
  <c r="BK593" i="4"/>
  <c r="BK580" i="4"/>
  <c r="J753" i="4"/>
  <c r="BK350" i="4"/>
  <c r="J365" i="4"/>
  <c r="J666" i="4"/>
  <c r="J165" i="4"/>
  <c r="J355" i="4"/>
  <c r="BK559" i="4"/>
  <c r="BK773" i="4"/>
  <c r="J380" i="4"/>
  <c r="J306" i="5"/>
  <c r="BK154" i="5"/>
  <c r="J335" i="5"/>
  <c r="BK387" i="5"/>
  <c r="BK329" i="5"/>
  <c r="J149" i="5"/>
  <c r="BK515" i="6"/>
  <c r="BK540" i="6"/>
  <c r="BK100" i="7"/>
  <c r="J165" i="7"/>
  <c r="J192" i="8"/>
  <c r="BK129" i="8"/>
  <c r="J170" i="9"/>
  <c r="J165" i="10"/>
  <c r="BK130" i="10"/>
  <c r="BK199" i="10"/>
  <c r="J108" i="10"/>
  <c r="J130" i="11"/>
  <c r="J160" i="11"/>
  <c r="BK377" i="4"/>
  <c r="J646" i="4"/>
  <c r="BK288" i="4"/>
  <c r="BK259" i="2"/>
  <c r="BK98" i="2"/>
  <c r="J493" i="3"/>
  <c r="BK197" i="3"/>
  <c r="BK556" i="3"/>
  <c r="J155" i="3"/>
  <c r="BK365" i="3"/>
  <c r="BK519" i="3"/>
  <c r="J697" i="3"/>
  <c r="BK158" i="3"/>
  <c r="BK606" i="4"/>
  <c r="J244" i="4"/>
  <c r="J300" i="4"/>
  <c r="BK639" i="4"/>
  <c r="BK505" i="4"/>
  <c r="J703" i="4"/>
  <c r="BK368" i="4"/>
  <c r="J726" i="4"/>
  <c r="BK341" i="5"/>
  <c r="J286" i="5"/>
  <c r="J301" i="5"/>
  <c r="BK262" i="5"/>
  <c r="J217" i="5"/>
  <c r="BK501" i="6"/>
  <c r="J198" i="6"/>
  <c r="BK146" i="7"/>
  <c r="BK169" i="8"/>
  <c r="J179" i="8"/>
  <c r="J138" i="8"/>
  <c r="BK196" i="9"/>
  <c r="BK151" i="10"/>
  <c r="J180" i="11"/>
  <c r="BK100" i="11"/>
  <c r="J105" i="11"/>
  <c r="BK125" i="7"/>
  <c r="BK187" i="7"/>
  <c r="BK187" i="8"/>
  <c r="J162" i="8"/>
  <c r="J200" i="9"/>
  <c r="BK139" i="9"/>
  <c r="BK158" i="10"/>
  <c r="J178" i="10"/>
  <c r="BK229" i="11"/>
  <c r="BK123" i="11"/>
  <c r="J168" i="11"/>
  <c r="J95" i="12"/>
  <c r="J1179" i="2"/>
  <c r="J1094" i="2"/>
  <c r="J1006" i="2"/>
  <c r="J917" i="2"/>
  <c r="J852" i="2"/>
  <c r="J796" i="2"/>
  <c r="BK746" i="2"/>
  <c r="J668" i="2"/>
  <c r="J600" i="2"/>
  <c r="BK548" i="2"/>
  <c r="BK463" i="2"/>
  <c r="J376" i="2"/>
  <c r="BK223" i="2"/>
  <c r="J175" i="9"/>
  <c r="J205" i="9"/>
  <c r="BK125" i="9"/>
  <c r="BK224" i="9"/>
  <c r="J205" i="10"/>
  <c r="BK128" i="10"/>
  <c r="BK194" i="11"/>
  <c r="BK199" i="11"/>
  <c r="J99" i="12"/>
  <c r="BK339" i="2"/>
  <c r="BK139" i="2"/>
  <c r="J614" i="3"/>
  <c r="BK292" i="3"/>
  <c r="BK591" i="3"/>
  <c r="BK669" i="3"/>
  <c r="BK409" i="3"/>
  <c r="BK693" i="3"/>
  <c r="J377" i="3"/>
  <c r="BK432" i="3"/>
  <c r="J716" i="4"/>
  <c r="BK661" i="4"/>
  <c r="J317" i="4"/>
  <c r="J224" i="4"/>
  <c r="BK737" i="4"/>
  <c r="BK315" i="4"/>
  <c r="J644" i="4"/>
  <c r="J602" i="4"/>
  <c r="BK247" i="4"/>
  <c r="BK770" i="4"/>
  <c r="BK476" i="4"/>
  <c r="J294" i="5"/>
  <c r="J384" i="5"/>
  <c r="BK259" i="5"/>
  <c r="J253" i="5"/>
  <c r="J154" i="5"/>
  <c r="BK188" i="5"/>
  <c r="J221" i="5"/>
  <c r="J118" i="6"/>
  <c r="BK283" i="6"/>
  <c r="J420" i="6"/>
  <c r="J100" i="7"/>
  <c r="BK132" i="7"/>
  <c r="J148" i="7"/>
  <c r="BK174" i="8"/>
  <c r="J198" i="9"/>
  <c r="J125" i="10"/>
  <c r="J163" i="11"/>
  <c r="BK132" i="11"/>
  <c r="BK106" i="12"/>
  <c r="BK1358" i="2"/>
  <c r="BK1347" i="2"/>
  <c r="J1308" i="2"/>
  <c r="BK1269" i="2"/>
  <c r="BK1205" i="2"/>
  <c r="BK1134" i="2"/>
  <c r="BK1067" i="2"/>
  <c r="BK992" i="2"/>
  <c r="BK947" i="2"/>
  <c r="BK897" i="2"/>
  <c r="BK808" i="2"/>
  <c r="J746" i="2"/>
  <c r="J679" i="2"/>
  <c r="BK616" i="2"/>
  <c r="BK572" i="2"/>
  <c r="J509" i="2"/>
  <c r="BK443" i="2"/>
  <c r="J364" i="2"/>
  <c r="BK256" i="2"/>
  <c r="J130" i="2"/>
  <c r="BK414" i="3"/>
  <c r="BK377" i="3"/>
  <c r="J233" i="3"/>
  <c r="J677" i="4"/>
  <c r="BK228" i="4"/>
  <c r="BK346" i="4"/>
  <c r="J550" i="4"/>
  <c r="J112" i="4"/>
  <c r="J261" i="4"/>
  <c r="BK447" i="4"/>
  <c r="J708" i="4"/>
  <c r="J773" i="4"/>
  <c r="BK220" i="4"/>
  <c r="BK650" i="4"/>
  <c r="J181" i="4"/>
  <c r="BK194" i="5"/>
  <c r="BK372" i="5"/>
  <c r="J322" i="5"/>
  <c r="BK369" i="5"/>
  <c r="BK253" i="5"/>
  <c r="BK230" i="5"/>
  <c r="BK112" i="5"/>
  <c r="BK427" i="6"/>
  <c r="J215" i="6"/>
  <c r="J229" i="6"/>
  <c r="BK165" i="7"/>
  <c r="BK212" i="7"/>
  <c r="J182" i="7"/>
  <c r="J99" i="8"/>
  <c r="BK209" i="9"/>
  <c r="BK208" i="10"/>
  <c r="BK97" i="10"/>
  <c r="J170" i="10"/>
  <c r="J212" i="11"/>
  <c r="J217" i="11"/>
  <c r="BK137" i="11"/>
  <c r="J633" i="4"/>
  <c r="J711" i="4"/>
  <c r="J390" i="2"/>
  <c r="J232" i="2"/>
  <c r="J676" i="3"/>
  <c r="BK418" i="3"/>
  <c r="J688" i="3"/>
  <c r="J348" i="3"/>
  <c r="J568" i="3"/>
  <c r="BK337" i="3"/>
  <c r="BK722" i="3"/>
  <c r="J361" i="3"/>
  <c r="J467" i="3"/>
  <c r="BK714" i="4"/>
  <c r="J767" i="4"/>
  <c r="BK565" i="4"/>
  <c r="J511" i="4"/>
  <c r="BK209" i="4"/>
  <c r="J277" i="4"/>
  <c r="J571" i="4"/>
  <c r="BK562" i="4"/>
  <c r="BK285" i="4"/>
  <c r="J179" i="5"/>
  <c r="BK239" i="5"/>
  <c r="J172" i="5"/>
  <c r="J369" i="5"/>
  <c r="J350" i="6"/>
  <c r="BK537" i="6"/>
  <c r="J178" i="7"/>
  <c r="BK158" i="7"/>
  <c r="J129" i="8"/>
  <c r="J185" i="9"/>
  <c r="BK205" i="10"/>
  <c r="J142" i="11"/>
  <c r="BK192" i="11"/>
  <c r="BK317" i="4"/>
  <c r="BK128" i="7"/>
  <c r="BK150" i="8"/>
  <c r="BK219" i="9"/>
  <c r="J144" i="10"/>
  <c r="BK123" i="10"/>
  <c r="BK118" i="10"/>
  <c r="J128" i="11"/>
  <c r="J201" i="11"/>
  <c r="J106" i="12"/>
  <c r="J1182" i="2"/>
  <c r="J1109" i="2"/>
  <c r="J1018" i="2"/>
  <c r="J985" i="2"/>
  <c r="J886" i="2"/>
  <c r="J808" i="2"/>
  <c r="BK753" i="2"/>
  <c r="BK679" i="2"/>
  <c r="J594" i="2"/>
  <c r="J536" i="2"/>
  <c r="BK460" i="2"/>
  <c r="BK360" i="2"/>
  <c r="J172" i="2"/>
  <c r="J404" i="3"/>
  <c r="J399" i="3"/>
  <c r="BK481" i="3"/>
  <c r="J696" i="4"/>
  <c r="BK116" i="4"/>
  <c r="J357" i="4"/>
  <c r="J537" i="4"/>
  <c r="BK655" i="4"/>
  <c r="J254" i="4"/>
  <c r="J332" i="4"/>
  <c r="BK648" i="4"/>
  <c r="BK224" i="4"/>
  <c r="J295" i="4"/>
  <c r="BK782" i="4"/>
  <c r="J527" i="4"/>
  <c r="BK322" i="5"/>
  <c r="J266" i="5"/>
  <c r="BK203" i="5"/>
  <c r="J128" i="5"/>
  <c r="BK266" i="5"/>
  <c r="J288" i="5"/>
  <c r="BK120" i="5"/>
  <c r="BK279" i="6"/>
  <c r="BK294" i="6"/>
  <c r="BK111" i="6"/>
  <c r="BK130" i="7"/>
  <c r="J200" i="7"/>
  <c r="J169" i="8"/>
  <c r="J147" i="8"/>
  <c r="J100" i="9"/>
  <c r="BK153" i="9"/>
  <c r="J100" i="10"/>
  <c r="BK175" i="10"/>
  <c r="BK214" i="11"/>
  <c r="J224" i="11"/>
  <c r="J118" i="11"/>
  <c r="BK110" i="11"/>
  <c r="BK349" i="2"/>
  <c r="J244" i="2"/>
  <c r="J587" i="3"/>
  <c r="J464" i="3"/>
  <c r="BK209" i="3"/>
  <c r="BK637" i="3"/>
  <c r="BK489" i="3"/>
  <c r="J653" i="3"/>
  <c r="J438" i="3"/>
  <c r="BK683" i="3"/>
  <c r="J305" i="3"/>
  <c r="J105" i="3"/>
  <c r="BK225" i="3"/>
  <c r="J258" i="3"/>
  <c r="J748" i="4"/>
  <c r="J431" i="4"/>
  <c r="BK583" i="4"/>
  <c r="BK217" i="4"/>
  <c r="J521" i="4"/>
  <c r="J598" i="4"/>
  <c r="J764" i="4"/>
  <c r="BK181" i="4"/>
  <c r="J701" i="4"/>
  <c r="J359" i="4"/>
  <c r="BK553" i="4"/>
  <c r="BK779" i="4"/>
  <c r="BK482" i="4"/>
  <c r="J332" i="5"/>
  <c r="BK233" i="5"/>
  <c r="J143" i="5"/>
  <c r="J164" i="5"/>
  <c r="J244" i="5"/>
  <c r="BK326" i="5"/>
  <c r="J405" i="5"/>
  <c r="J85" i="6"/>
  <c r="BK444" i="6"/>
  <c r="BK103" i="6"/>
  <c r="J163" i="7"/>
  <c r="J142" i="7"/>
  <c r="J209" i="7"/>
  <c r="J136" i="8"/>
  <c r="J114" i="8"/>
  <c r="BK198" i="9"/>
  <c r="J130" i="9"/>
  <c r="J125" i="9"/>
  <c r="J212" i="9"/>
  <c r="BK163" i="9"/>
  <c r="J219" i="9"/>
  <c r="BK187" i="9"/>
  <c r="BK160" i="9"/>
  <c r="BK158" i="9"/>
  <c r="BK190" i="10"/>
  <c r="BK201" i="10"/>
  <c r="J135" i="10"/>
  <c r="BK146" i="11"/>
  <c r="J187" i="11"/>
  <c r="J165" i="11"/>
  <c r="BK459" i="3"/>
  <c r="J448" i="3"/>
  <c r="BK421" i="3"/>
  <c r="BK238" i="3"/>
  <c r="BK739" i="4"/>
  <c r="J293" i="4"/>
  <c r="J233" i="4"/>
  <c r="J343" i="4"/>
  <c r="J547" i="4"/>
  <c r="J760" i="4"/>
  <c r="BK404" i="4"/>
  <c r="BK470" i="4"/>
  <c r="BK786" i="4"/>
  <c r="BK521" i="4"/>
  <c r="BK320" i="5"/>
  <c r="BK310" i="5"/>
  <c r="J277" i="5"/>
  <c r="BK303" i="5"/>
  <c r="J219" i="5"/>
  <c r="J284" i="5"/>
  <c r="J279" i="5"/>
  <c r="J218" i="6"/>
  <c r="BK463" i="6"/>
  <c r="BK118" i="6"/>
  <c r="BK170" i="7"/>
  <c r="J120" i="7"/>
  <c r="BK167" i="8"/>
  <c r="BK104" i="8"/>
  <c r="J168" i="9"/>
  <c r="J229" i="10"/>
  <c r="BK165" i="10"/>
  <c r="BK165" i="11"/>
  <c r="BK130" i="11"/>
  <c r="BK99" i="12"/>
  <c r="BK256" i="4"/>
  <c r="J757" i="4"/>
  <c r="BK323" i="4"/>
  <c r="J249" i="2"/>
  <c r="BK120" i="2"/>
  <c r="J268" i="3"/>
  <c r="BK584" i="3"/>
  <c r="BK708" i="3"/>
  <c r="BK302" i="3"/>
  <c r="BK151" i="3"/>
  <c r="BK529" i="3"/>
  <c r="J421" i="3"/>
  <c r="BK629" i="4"/>
  <c r="J691" i="4"/>
  <c r="J120" i="4"/>
  <c r="BK776" i="4"/>
  <c r="J312" i="4"/>
  <c r="BK357" i="4"/>
  <c r="BK371" i="4"/>
  <c r="BK140" i="4"/>
  <c r="J137" i="4"/>
  <c r="J281" i="5"/>
  <c r="BK313" i="5"/>
  <c r="BK477" i="6"/>
  <c r="J501" i="6"/>
  <c r="J156" i="7"/>
  <c r="BK144" i="7"/>
  <c r="BK151" i="7"/>
  <c r="J159" i="8"/>
  <c r="BK100" i="9"/>
  <c r="J132" i="10"/>
  <c r="BK100" i="10"/>
  <c r="J148" i="11"/>
  <c r="BK491" i="4"/>
  <c r="BK185" i="7"/>
  <c r="BK105" i="7"/>
  <c r="J182" i="8"/>
  <c r="J139" i="9"/>
  <c r="BK194" i="10"/>
  <c r="J173" i="10"/>
  <c r="BK163" i="10"/>
  <c r="BK190" i="11"/>
  <c r="BK201" i="11"/>
  <c r="J102" i="12"/>
  <c r="J1148" i="2"/>
  <c r="J1079" i="2"/>
  <c r="J999" i="2"/>
  <c r="J970" i="2"/>
  <c r="J908" i="2"/>
  <c r="J831" i="2"/>
  <c r="J791" i="2"/>
  <c r="BK734" i="2"/>
  <c r="J630" i="2"/>
  <c r="J579" i="2"/>
  <c r="BK523" i="2"/>
  <c r="J443" i="2"/>
  <c r="J262" i="2"/>
  <c r="J657" i="3"/>
  <c r="BK581" i="3"/>
  <c r="BK428" i="3"/>
  <c r="BK399" i="3"/>
  <c r="J659" i="4"/>
  <c r="J568" i="4"/>
  <c r="J728" i="4"/>
  <c r="BK321" i="4"/>
  <c r="J580" i="4"/>
  <c r="J755" i="4"/>
  <c r="J240" i="4"/>
  <c r="BK473" i="4"/>
  <c r="J586" i="4"/>
  <c r="J596" i="4"/>
  <c r="J359" i="5"/>
  <c r="BK256" i="5"/>
  <c r="BK244" i="5"/>
  <c r="J188" i="5"/>
  <c r="J206" i="5"/>
  <c r="J362" i="5"/>
  <c r="BK198" i="6"/>
  <c r="J369" i="6"/>
  <c r="J547" i="6"/>
  <c r="J125" i="7"/>
  <c r="J97" i="7"/>
  <c r="BK175" i="7"/>
  <c r="J175" i="7"/>
  <c r="BK162" i="8"/>
  <c r="BK156" i="9"/>
  <c r="J224" i="9"/>
  <c r="BK146" i="10"/>
  <c r="BK144" i="10"/>
  <c r="J142" i="10"/>
  <c r="J208" i="11"/>
  <c r="J194" i="11"/>
  <c r="BK110" i="12"/>
  <c r="J323" i="2"/>
  <c r="J211" i="2"/>
  <c r="BK509" i="3"/>
  <c r="BK404" i="3"/>
  <c r="BK704" i="3"/>
  <c r="BK574" i="3"/>
  <c r="BK278" i="3"/>
  <c r="J591" i="3"/>
  <c r="J395" i="3"/>
  <c r="BK263" i="3"/>
  <c r="J315" i="3"/>
  <c r="BK155" i="3"/>
  <c r="J425" i="3"/>
  <c r="BK144" i="3"/>
  <c r="J462" i="3"/>
  <c r="J723" i="4"/>
  <c r="J553" i="4"/>
  <c r="BK711" i="4"/>
  <c r="J371" i="4"/>
  <c r="J664" i="4"/>
  <c r="J657" i="4"/>
  <c r="BK694" i="4"/>
  <c r="J309" i="4"/>
  <c r="BK590" i="4"/>
  <c r="J134" i="4"/>
  <c r="J377" i="4"/>
  <c r="BK751" i="4"/>
  <c r="BK363" i="4"/>
  <c r="J372" i="5"/>
  <c r="J303" i="5"/>
  <c r="J316" i="5"/>
  <c r="J224" i="5"/>
  <c r="J137" i="5"/>
  <c r="BK277" i="5"/>
  <c r="J140" i="5"/>
  <c r="BK88" i="6"/>
  <c r="BK350" i="6"/>
  <c r="J207" i="7"/>
  <c r="J139" i="7"/>
  <c r="BK182" i="7"/>
  <c r="BK192" i="8"/>
  <c r="J112" i="8"/>
  <c r="BK182" i="9"/>
  <c r="BK135" i="9"/>
  <c r="BK168" i="9"/>
  <c r="BK108" i="9"/>
  <c r="BK170" i="9"/>
  <c r="J120" i="9"/>
  <c r="J115" i="10"/>
  <c r="J153" i="10"/>
  <c r="BK118" i="11"/>
  <c r="BK158" i="11"/>
  <c r="J110" i="11"/>
  <c r="J406" i="2"/>
  <c r="J201" i="2"/>
  <c r="J533" i="3"/>
  <c r="BK243" i="3"/>
  <c r="J522" i="3"/>
  <c r="BK712" i="3"/>
  <c r="J477" i="3"/>
  <c r="J704" i="3"/>
  <c r="BK568" i="3"/>
  <c r="J372" i="3"/>
  <c r="BK335" i="4"/>
  <c r="BK571" i="4"/>
  <c r="J288" i="4"/>
  <c r="BK764" i="4"/>
  <c r="BK259" i="4"/>
  <c r="J556" i="4"/>
  <c r="J705" i="4"/>
  <c r="J175" i="4"/>
  <c r="BK340" i="4"/>
  <c r="J686" i="4"/>
  <c r="J228" i="4"/>
  <c r="J213" i="5"/>
  <c r="BK353" i="5"/>
  <c r="J320" i="5"/>
  <c r="BK324" i="5"/>
  <c r="J215" i="5"/>
  <c r="BK250" i="5"/>
  <c r="J242" i="5"/>
  <c r="J323" i="6"/>
  <c r="BK95" i="6"/>
  <c r="J138" i="6"/>
  <c r="BK203" i="7"/>
  <c r="J214" i="7"/>
  <c r="BK159" i="8"/>
  <c r="BK185" i="9"/>
  <c r="BK178" i="10"/>
  <c r="BK210" i="10"/>
  <c r="J158" i="11"/>
  <c r="J156" i="11"/>
  <c r="BK1372" i="2"/>
  <c r="J1350" i="2"/>
  <c r="BK1308" i="2"/>
  <c r="J1284" i="2"/>
  <c r="BK1257" i="2"/>
  <c r="BK1198" i="2"/>
  <c r="BK1130" i="2"/>
  <c r="BK1079" i="2"/>
  <c r="BK1002" i="2"/>
  <c r="BK985" i="2"/>
  <c r="BK917" i="2"/>
  <c r="BK840" i="2"/>
  <c r="BK791" i="2"/>
  <c r="J750" i="2"/>
  <c r="J671" i="2"/>
  <c r="BK600" i="2"/>
  <c r="BK575" i="2"/>
  <c r="J530" i="2"/>
  <c r="J463" i="2"/>
  <c r="BK423" i="2"/>
  <c r="BK303" i="2"/>
  <c r="J147" i="2"/>
  <c r="BK672" i="3"/>
  <c r="BK501" i="3"/>
  <c r="BK485" i="3"/>
  <c r="BK644" i="4"/>
  <c r="J272" i="4"/>
  <c r="BK389" i="4"/>
  <c r="J694" i="4"/>
  <c r="BK682" i="4"/>
  <c r="J220" i="4"/>
  <c r="J684" i="4"/>
  <c r="BK233" i="4"/>
  <c r="BK598" i="4"/>
  <c r="J652" i="4"/>
  <c r="J285" i="4"/>
  <c r="BK614" i="4"/>
  <c r="J161" i="4"/>
  <c r="BK284" i="5"/>
  <c r="BK176" i="5"/>
  <c r="BK247" i="5"/>
  <c r="BK227" i="5"/>
  <c r="BK140" i="5"/>
  <c r="BK143" i="5"/>
  <c r="BK395" i="6"/>
  <c r="BK107" i="6"/>
  <c r="J107" i="6"/>
  <c r="J168" i="7"/>
  <c r="BK173" i="7"/>
  <c r="BK219" i="7"/>
  <c r="BK134" i="8"/>
  <c r="BK152" i="8"/>
  <c r="J153" i="9"/>
  <c r="BK196" i="10"/>
  <c r="BK168" i="10"/>
  <c r="J151" i="10"/>
  <c r="BK97" i="11"/>
  <c r="BK148" i="11"/>
  <c r="J253" i="3"/>
  <c r="BK137" i="4"/>
  <c r="J608" i="4"/>
  <c r="BK99" i="8"/>
  <c r="J122" i="8"/>
  <c r="BK164" i="8"/>
  <c r="BK200" i="9"/>
  <c r="J224" i="10"/>
  <c r="BK205" i="11"/>
  <c r="BK180" i="11"/>
  <c r="J353" i="4"/>
  <c r="J132" i="7"/>
  <c r="J212" i="7"/>
  <c r="BK127" i="8"/>
  <c r="BK109" i="8"/>
  <c r="J209" i="9"/>
  <c r="BK229" i="10"/>
  <c r="BK108" i="10"/>
  <c r="J203" i="11"/>
  <c r="BK170" i="11"/>
  <c r="BK156" i="11"/>
  <c r="J1198" i="2"/>
  <c r="J1130" i="2"/>
  <c r="J1067" i="2"/>
  <c r="J997" i="2"/>
  <c r="J958" i="2"/>
  <c r="J875" i="2"/>
  <c r="J780" i="2"/>
  <c r="BK687" i="2"/>
  <c r="J619" i="2"/>
  <c r="BK579" i="2"/>
  <c r="BK509" i="2"/>
  <c r="J448" i="2"/>
  <c r="J256" i="2"/>
  <c r="BK690" i="3"/>
  <c r="BK719" i="3"/>
  <c r="J485" i="3"/>
  <c r="BK258" i="3"/>
  <c r="BK556" i="4"/>
  <c r="BK624" i="4"/>
  <c r="BK130" i="4"/>
  <c r="BK161" i="4"/>
  <c r="BK374" i="4"/>
  <c r="J123" i="4"/>
  <c r="J97" i="4"/>
  <c r="J329" i="4"/>
  <c r="BK527" i="4"/>
  <c r="BK716" i="4"/>
  <c r="J306" i="4"/>
  <c r="J250" i="5"/>
  <c r="BK359" i="5"/>
  <c r="J112" i="5"/>
  <c r="J344" i="5"/>
  <c r="BK185" i="5"/>
  <c r="BK134" i="5"/>
  <c r="BK159" i="5"/>
  <c r="J99" i="6"/>
  <c r="BK171" i="6"/>
  <c r="BK218" i="6"/>
  <c r="J151" i="7"/>
  <c r="BK118" i="7"/>
  <c r="J145" i="8"/>
  <c r="J174" i="8"/>
  <c r="BK142" i="9"/>
  <c r="J175" i="10"/>
  <c r="J97" i="10"/>
  <c r="J187" i="10"/>
  <c r="J105" i="10"/>
  <c r="BK163" i="11"/>
  <c r="BK115" i="11"/>
  <c r="BK144" i="4"/>
  <c r="J368" i="4"/>
  <c r="J485" i="4"/>
  <c r="J770" i="4"/>
  <c r="J267" i="4"/>
  <c r="J499" i="4"/>
  <c r="BK790" i="4"/>
  <c r="BK547" i="4"/>
  <c r="BK362" i="5"/>
  <c r="J269" i="5"/>
  <c r="BK197" i="5"/>
  <c r="J200" i="5"/>
  <c r="BK242" i="5"/>
  <c r="BK405" i="5"/>
  <c r="J134" i="5"/>
  <c r="J395" i="6"/>
  <c r="J463" i="6"/>
  <c r="J92" i="6"/>
  <c r="J95" i="6"/>
  <c r="J160" i="7"/>
  <c r="BK160" i="7"/>
  <c r="J152" i="8"/>
  <c r="J135" i="9"/>
  <c r="BK214" i="10"/>
  <c r="BK173" i="10"/>
  <c r="BK173" i="11"/>
  <c r="J97" i="11"/>
  <c r="J1372" i="2"/>
  <c r="J1347" i="2"/>
  <c r="J1305" i="2"/>
  <c r="BK1245" i="2"/>
  <c r="BK1179" i="2"/>
  <c r="BK1112" i="2"/>
  <c r="BK1055" i="2"/>
  <c r="BK999" i="2"/>
  <c r="BK958" i="2"/>
  <c r="BK863" i="2"/>
  <c r="BK796" i="2"/>
  <c r="BK757" i="2"/>
  <c r="J722" i="2"/>
  <c r="BK646" i="2"/>
  <c r="BK583" i="2"/>
  <c r="J569" i="2"/>
  <c r="J516" i="2"/>
  <c r="J460" i="2"/>
  <c r="J401" i="2"/>
  <c r="BK262" i="2"/>
  <c r="J238" i="3"/>
  <c r="BK141" i="3"/>
  <c r="BK248" i="3"/>
  <c r="J459" i="3"/>
  <c r="BK755" i="4"/>
  <c r="BK392" i="4"/>
  <c r="J682" i="4"/>
  <c r="BK652" i="4"/>
  <c r="BK626" i="4"/>
  <c r="J144" i="4"/>
  <c r="J350" i="4"/>
  <c r="J636" i="4"/>
  <c r="BK306" i="4"/>
  <c r="J338" i="4"/>
  <c r="BK691" i="4"/>
  <c r="J381" i="5"/>
  <c r="J169" i="5"/>
  <c r="BK390" i="5"/>
  <c r="BK215" i="5"/>
  <c r="BK206" i="5"/>
  <c r="BK367" i="5"/>
  <c r="BK397" i="5"/>
  <c r="J477" i="6"/>
  <c r="J316" i="6"/>
  <c r="BK320" i="6"/>
  <c r="J108" i="7"/>
  <c r="BK156" i="7"/>
  <c r="BK117" i="8"/>
  <c r="J143" i="8"/>
  <c r="J110" i="9"/>
  <c r="BK146" i="9"/>
  <c r="BK148" i="10"/>
  <c r="J130" i="10"/>
  <c r="BK105" i="11"/>
  <c r="J196" i="11"/>
  <c r="BK135" i="11"/>
  <c r="BK319" i="4"/>
  <c r="J127" i="4"/>
  <c r="J361" i="4"/>
  <c r="BK343" i="2"/>
  <c r="J223" i="2"/>
  <c r="J637" i="3"/>
  <c r="BK467" i="3"/>
  <c r="BK697" i="3"/>
  <c r="BK470" i="3"/>
  <c r="J665" i="3"/>
  <c r="J414" i="3"/>
  <c r="J428" i="3"/>
  <c r="J409" i="3"/>
  <c r="BK455" i="3"/>
  <c r="BK734" i="4"/>
  <c r="BK309" i="4"/>
  <c r="BK383" i="4"/>
  <c r="J447" i="4"/>
  <c r="BK708" i="4"/>
  <c r="BK240" i="4"/>
  <c r="J321" i="4"/>
  <c r="BK251" i="4"/>
  <c r="J782" i="4"/>
  <c r="BK378" i="5"/>
  <c r="BK375" i="5"/>
  <c r="BK109" i="5"/>
  <c r="J230" i="5"/>
  <c r="J203" i="5"/>
  <c r="BK229" i="6"/>
  <c r="BK122" i="6"/>
  <c r="BK372" i="6"/>
  <c r="J194" i="7"/>
  <c r="T97" i="2" l="1"/>
  <c r="BK231" i="2"/>
  <c r="J231" i="2" s="1"/>
  <c r="J62" i="2" s="1"/>
  <c r="P231" i="2"/>
  <c r="T231" i="2"/>
  <c r="P447" i="2"/>
  <c r="BK568" i="2"/>
  <c r="J568" i="2" s="1"/>
  <c r="J65" i="2" s="1"/>
  <c r="P587" i="2"/>
  <c r="T587" i="2"/>
  <c r="R756" i="2"/>
  <c r="P988" i="2"/>
  <c r="T988" i="2"/>
  <c r="T1005" i="2"/>
  <c r="R1311" i="2"/>
  <c r="T1353" i="2"/>
  <c r="P232" i="3"/>
  <c r="P314" i="3"/>
  <c r="R408" i="3"/>
  <c r="BK580" i="3"/>
  <c r="J580" i="3" s="1"/>
  <c r="J69" i="3" s="1"/>
  <c r="BK656" i="3"/>
  <c r="J656" i="3" s="1"/>
  <c r="J74" i="3" s="1"/>
  <c r="R675" i="3"/>
  <c r="BK153" i="4"/>
  <c r="J153" i="4" s="1"/>
  <c r="J63" i="4" s="1"/>
  <c r="T153" i="4"/>
  <c r="R213" i="4"/>
  <c r="P232" i="4"/>
  <c r="R250" i="4"/>
  <c r="R589" i="4"/>
  <c r="T124" i="5"/>
  <c r="P182" i="5"/>
  <c r="BK265" i="5"/>
  <c r="J265" i="5"/>
  <c r="J69" i="5" s="1"/>
  <c r="R265" i="5"/>
  <c r="R96" i="7"/>
  <c r="R95" i="7" s="1"/>
  <c r="P181" i="7"/>
  <c r="R103" i="8"/>
  <c r="R102" i="8" s="1"/>
  <c r="BK96" i="9"/>
  <c r="BK248" i="2"/>
  <c r="J248" i="2" s="1"/>
  <c r="J63" i="2" s="1"/>
  <c r="T447" i="2"/>
  <c r="T568" i="2"/>
  <c r="P606" i="2"/>
  <c r="T606" i="2"/>
  <c r="P1005" i="2"/>
  <c r="T1133" i="2"/>
  <c r="P1353" i="2"/>
  <c r="R98" i="3"/>
  <c r="BK283" i="3"/>
  <c r="J283" i="3"/>
  <c r="J64" i="3" s="1"/>
  <c r="R314" i="3"/>
  <c r="R347" i="3"/>
  <c r="T521" i="3"/>
  <c r="T599" i="3"/>
  <c r="R656" i="3"/>
  <c r="T675" i="3"/>
  <c r="R96" i="4"/>
  <c r="T170" i="4"/>
  <c r="BK232" i="4"/>
  <c r="J232" i="4" s="1"/>
  <c r="J68" i="4" s="1"/>
  <c r="T232" i="4"/>
  <c r="R349" i="4"/>
  <c r="T763" i="4"/>
  <c r="R124" i="5"/>
  <c r="BK182" i="5"/>
  <c r="J182" i="5" s="1"/>
  <c r="J67" i="5" s="1"/>
  <c r="R182" i="5"/>
  <c r="T182" i="5"/>
  <c r="T319" i="5"/>
  <c r="P104" i="7"/>
  <c r="P103" i="7" s="1"/>
  <c r="T181" i="7"/>
  <c r="T103" i="8"/>
  <c r="T102" i="8" s="1"/>
  <c r="P181" i="9"/>
  <c r="R104" i="10"/>
  <c r="R104" i="11"/>
  <c r="BK98" i="12"/>
  <c r="J98" i="12"/>
  <c r="J63" i="12" s="1"/>
  <c r="P97" i="2"/>
  <c r="T248" i="2"/>
  <c r="P568" i="2"/>
  <c r="BK756" i="2"/>
  <c r="J756" i="2" s="1"/>
  <c r="J70" i="2" s="1"/>
  <c r="R1005" i="2"/>
  <c r="BK1311" i="2"/>
  <c r="J1311" i="2" s="1"/>
  <c r="J74" i="2" s="1"/>
  <c r="R1353" i="2"/>
  <c r="P98" i="3"/>
  <c r="R232" i="3"/>
  <c r="BK314" i="3"/>
  <c r="J314" i="3" s="1"/>
  <c r="J65" i="3" s="1"/>
  <c r="BK408" i="3"/>
  <c r="J408" i="3" s="1"/>
  <c r="J67" i="3" s="1"/>
  <c r="P521" i="3"/>
  <c r="T580" i="3"/>
  <c r="BK625" i="3"/>
  <c r="J625" i="3" s="1"/>
  <c r="J73" i="3" s="1"/>
  <c r="P656" i="3"/>
  <c r="T696" i="3"/>
  <c r="BK170" i="4"/>
  <c r="J170" i="4" s="1"/>
  <c r="J64" i="4" s="1"/>
  <c r="P213" i="4"/>
  <c r="R232" i="4"/>
  <c r="P250" i="4"/>
  <c r="T349" i="4"/>
  <c r="BK763" i="4"/>
  <c r="J763" i="4" s="1"/>
  <c r="J72" i="4" s="1"/>
  <c r="BK105" i="5"/>
  <c r="J105" i="5" s="1"/>
  <c r="J63" i="5" s="1"/>
  <c r="T105" i="5"/>
  <c r="T96" i="5" s="1"/>
  <c r="R187" i="5"/>
  <c r="R319" i="5"/>
  <c r="R393" i="5"/>
  <c r="R84" i="6"/>
  <c r="R83" i="6" s="1"/>
  <c r="R82" i="6" s="1"/>
  <c r="BK96" i="7"/>
  <c r="BK95" i="7" s="1"/>
  <c r="J95" i="7" s="1"/>
  <c r="J64" i="7" s="1"/>
  <c r="P96" i="7"/>
  <c r="P95" i="7" s="1"/>
  <c r="T96" i="7"/>
  <c r="T95" i="7" s="1"/>
  <c r="BK181" i="7"/>
  <c r="J181" i="7" s="1"/>
  <c r="J68" i="7" s="1"/>
  <c r="R95" i="8"/>
  <c r="R94" i="8" s="1"/>
  <c r="P104" i="9"/>
  <c r="P103" i="9" s="1"/>
  <c r="BK181" i="9"/>
  <c r="J181" i="9" s="1"/>
  <c r="J68" i="9" s="1"/>
  <c r="BK96" i="10"/>
  <c r="J96" i="10" s="1"/>
  <c r="J65" i="10" s="1"/>
  <c r="R96" i="10"/>
  <c r="R95" i="10" s="1"/>
  <c r="BK186" i="10"/>
  <c r="J186" i="10" s="1"/>
  <c r="J68" i="10" s="1"/>
  <c r="P96" i="11"/>
  <c r="P95" i="11" s="1"/>
  <c r="R96" i="11"/>
  <c r="R95" i="11"/>
  <c r="T186" i="11"/>
  <c r="BK87" i="12"/>
  <c r="J87" i="12" s="1"/>
  <c r="J61" i="12" s="1"/>
  <c r="P248" i="2"/>
  <c r="BK447" i="2"/>
  <c r="J447" i="2" s="1"/>
  <c r="J64" i="2"/>
  <c r="BK606" i="2"/>
  <c r="J606" i="2" s="1"/>
  <c r="J69" i="2" s="1"/>
  <c r="R606" i="2"/>
  <c r="BK1005" i="2"/>
  <c r="J1005" i="2" s="1"/>
  <c r="J72" i="2" s="1"/>
  <c r="R1133" i="2"/>
  <c r="T1311" i="2"/>
  <c r="P103" i="8"/>
  <c r="P102" i="8" s="1"/>
  <c r="R104" i="9"/>
  <c r="T104" i="10"/>
  <c r="T104" i="11"/>
  <c r="T87" i="12"/>
  <c r="T98" i="12"/>
  <c r="BK97" i="2"/>
  <c r="J97" i="2" s="1"/>
  <c r="J61" i="2" s="1"/>
  <c r="R248" i="2"/>
  <c r="R447" i="2"/>
  <c r="R568" i="2"/>
  <c r="BK587" i="2"/>
  <c r="J587" i="2"/>
  <c r="J68" i="2" s="1"/>
  <c r="R587" i="2"/>
  <c r="P756" i="2"/>
  <c r="BK988" i="2"/>
  <c r="J988" i="2" s="1"/>
  <c r="J71" i="2" s="1"/>
  <c r="BK1133" i="2"/>
  <c r="J1133" i="2" s="1"/>
  <c r="J73" i="2" s="1"/>
  <c r="P1311" i="2"/>
  <c r="BK1353" i="2"/>
  <c r="J1353" i="2" s="1"/>
  <c r="J75" i="2" s="1"/>
  <c r="T98" i="3"/>
  <c r="R283" i="3"/>
  <c r="T314" i="3"/>
  <c r="P408" i="3"/>
  <c r="BK521" i="3"/>
  <c r="J521" i="3" s="1"/>
  <c r="J68" i="3" s="1"/>
  <c r="R580" i="3"/>
  <c r="BK599" i="3"/>
  <c r="T625" i="3"/>
  <c r="P675" i="3"/>
  <c r="R696" i="3"/>
  <c r="P96" i="4"/>
  <c r="P170" i="4"/>
  <c r="BK250" i="4"/>
  <c r="T250" i="4"/>
  <c r="T589" i="4"/>
  <c r="P124" i="5"/>
  <c r="T187" i="5"/>
  <c r="BK319" i="5"/>
  <c r="J319" i="5" s="1"/>
  <c r="J70" i="5" s="1"/>
  <c r="P393" i="5"/>
  <c r="T84" i="6"/>
  <c r="T83" i="6" s="1"/>
  <c r="T82" i="6"/>
  <c r="R104" i="7"/>
  <c r="P95" i="8"/>
  <c r="P94" i="8" s="1"/>
  <c r="BK104" i="9"/>
  <c r="J104" i="9" s="1"/>
  <c r="BK103" i="9"/>
  <c r="J103" i="9" s="1"/>
  <c r="J66" i="9" s="1"/>
  <c r="R181" i="9"/>
  <c r="BK104" i="10"/>
  <c r="BK103" i="10" s="1"/>
  <c r="J103" i="10" s="1"/>
  <c r="J66" i="10" s="1"/>
  <c r="R186" i="10"/>
  <c r="BK104" i="11"/>
  <c r="BK186" i="11"/>
  <c r="J186" i="11" s="1"/>
  <c r="J68" i="11" s="1"/>
  <c r="R87" i="12"/>
  <c r="P98" i="12"/>
  <c r="R97" i="2"/>
  <c r="R231" i="2"/>
  <c r="R96" i="2" s="1"/>
  <c r="T756" i="2"/>
  <c r="R988" i="2"/>
  <c r="P1133" i="2"/>
  <c r="BK232" i="3"/>
  <c r="J232" i="3" s="1"/>
  <c r="J62" i="3" s="1"/>
  <c r="T283" i="3"/>
  <c r="P347" i="3"/>
  <c r="T347" i="3"/>
  <c r="R521" i="3"/>
  <c r="P599" i="3"/>
  <c r="P625" i="3"/>
  <c r="T656" i="3"/>
  <c r="BK696" i="3"/>
  <c r="J696" i="3" s="1"/>
  <c r="J76" i="3" s="1"/>
  <c r="BK96" i="4"/>
  <c r="P153" i="4"/>
  <c r="R153" i="4"/>
  <c r="BK213" i="4"/>
  <c r="J213" i="4" s="1"/>
  <c r="J65" i="4" s="1"/>
  <c r="BK349" i="4"/>
  <c r="J349" i="4"/>
  <c r="J70" i="4" s="1"/>
  <c r="P589" i="4"/>
  <c r="R763" i="4"/>
  <c r="P105" i="5"/>
  <c r="P96" i="5" s="1"/>
  <c r="R105" i="5"/>
  <c r="R96" i="5" s="1"/>
  <c r="P187" i="5"/>
  <c r="P319" i="5"/>
  <c r="T393" i="5"/>
  <c r="P84" i="6"/>
  <c r="P83" i="6"/>
  <c r="P82" i="6" s="1"/>
  <c r="AU59" i="1" s="1"/>
  <c r="BK104" i="7"/>
  <c r="J104" i="7"/>
  <c r="J67" i="7" s="1"/>
  <c r="R181" i="7"/>
  <c r="BK103" i="8"/>
  <c r="J103" i="8" s="1"/>
  <c r="J67" i="8" s="1"/>
  <c r="T104" i="9"/>
  <c r="P96" i="10"/>
  <c r="P95" i="10" s="1"/>
  <c r="T96" i="10"/>
  <c r="T95" i="10"/>
  <c r="T186" i="10"/>
  <c r="BK96" i="11"/>
  <c r="J96" i="11" s="1"/>
  <c r="J65" i="11" s="1"/>
  <c r="T96" i="11"/>
  <c r="T95" i="11" s="1"/>
  <c r="R186" i="11"/>
  <c r="P87" i="12"/>
  <c r="P86" i="12" s="1"/>
  <c r="P85" i="12" s="1"/>
  <c r="AU66" i="1" s="1"/>
  <c r="R98" i="12"/>
  <c r="BK98" i="3"/>
  <c r="J98" i="3" s="1"/>
  <c r="T232" i="3"/>
  <c r="P283" i="3"/>
  <c r="BK347" i="3"/>
  <c r="J347" i="3" s="1"/>
  <c r="J66" i="3" s="1"/>
  <c r="T408" i="3"/>
  <c r="P580" i="3"/>
  <c r="R599" i="3"/>
  <c r="R625" i="3"/>
  <c r="BK675" i="3"/>
  <c r="J675" i="3" s="1"/>
  <c r="J75" i="3" s="1"/>
  <c r="P696" i="3"/>
  <c r="T96" i="4"/>
  <c r="R170" i="4"/>
  <c r="T213" i="4"/>
  <c r="T95" i="4" s="1"/>
  <c r="P349" i="4"/>
  <c r="BK589" i="4"/>
  <c r="J589" i="4" s="1"/>
  <c r="J71" i="4" s="1"/>
  <c r="P763" i="4"/>
  <c r="BK124" i="5"/>
  <c r="J124" i="5" s="1"/>
  <c r="J66" i="5" s="1"/>
  <c r="BK187" i="5"/>
  <c r="J187" i="5" s="1"/>
  <c r="J68" i="5" s="1"/>
  <c r="P265" i="5"/>
  <c r="T265" i="5"/>
  <c r="BK393" i="5"/>
  <c r="J393" i="5"/>
  <c r="J71" i="5" s="1"/>
  <c r="BK84" i="6"/>
  <c r="BK83" i="6" s="1"/>
  <c r="J83" i="6" s="1"/>
  <c r="J60" i="6" s="1"/>
  <c r="T104" i="7"/>
  <c r="T103" i="7" s="1"/>
  <c r="BK95" i="8"/>
  <c r="J95" i="8" s="1"/>
  <c r="J65" i="8" s="1"/>
  <c r="T95" i="8"/>
  <c r="T94" i="8" s="1"/>
  <c r="P96" i="9"/>
  <c r="P95" i="9"/>
  <c r="R96" i="9"/>
  <c r="R95" i="9" s="1"/>
  <c r="T96" i="9"/>
  <c r="T95" i="9" s="1"/>
  <c r="T181" i="9"/>
  <c r="P104" i="10"/>
  <c r="P103" i="10" s="1"/>
  <c r="P94" i="10"/>
  <c r="AU64" i="1" s="1"/>
  <c r="P186" i="10"/>
  <c r="P104" i="11"/>
  <c r="P103" i="11" s="1"/>
  <c r="P94" i="11" s="1"/>
  <c r="AU65" i="1" s="1"/>
  <c r="P186" i="11"/>
  <c r="BK582" i="2"/>
  <c r="J582" i="2"/>
  <c r="J66" i="2" s="1"/>
  <c r="BK594" i="3"/>
  <c r="J594" i="3"/>
  <c r="J70" i="3" s="1"/>
  <c r="BK785" i="4"/>
  <c r="J785" i="4" s="1"/>
  <c r="J73" i="4" s="1"/>
  <c r="BK191" i="8"/>
  <c r="BK97" i="5"/>
  <c r="J97" i="5" s="1"/>
  <c r="J61" i="5" s="1"/>
  <c r="BK404" i="5"/>
  <c r="J404" i="5" s="1"/>
  <c r="J73" i="5"/>
  <c r="BK546" i="6"/>
  <c r="J546" i="6" s="1"/>
  <c r="J62" i="6" s="1"/>
  <c r="BK223" i="7"/>
  <c r="J223" i="7" s="1"/>
  <c r="J72" i="7" s="1"/>
  <c r="BK148" i="4"/>
  <c r="J148" i="4"/>
  <c r="J62" i="4" s="1"/>
  <c r="BK227" i="4"/>
  <c r="J227" i="4"/>
  <c r="J66" i="4" s="1"/>
  <c r="BK101" i="5"/>
  <c r="J101" i="5" s="1"/>
  <c r="J62" i="5" s="1"/>
  <c r="BK119" i="5"/>
  <c r="J119" i="5" s="1"/>
  <c r="J64" i="5" s="1"/>
  <c r="BK223" i="9"/>
  <c r="BK222" i="9"/>
  <c r="J222" i="9" s="1"/>
  <c r="J71" i="9" s="1"/>
  <c r="BK223" i="10"/>
  <c r="J223" i="10" s="1"/>
  <c r="J70" i="10" s="1"/>
  <c r="BK105" i="12"/>
  <c r="J105" i="12" s="1"/>
  <c r="J64" i="12" s="1"/>
  <c r="BK109" i="12"/>
  <c r="J109" i="12" s="1"/>
  <c r="J65" i="12" s="1"/>
  <c r="BK223" i="11"/>
  <c r="J223" i="11" s="1"/>
  <c r="J70" i="11" s="1"/>
  <c r="BK277" i="3"/>
  <c r="J277" i="3" s="1"/>
  <c r="J63" i="3" s="1"/>
  <c r="BK186" i="8"/>
  <c r="J186" i="8" s="1"/>
  <c r="J69" i="8" s="1"/>
  <c r="BK228" i="10"/>
  <c r="BK227" i="10" s="1"/>
  <c r="J227" i="10" s="1"/>
  <c r="J71" i="10" s="1"/>
  <c r="BK789" i="4"/>
  <c r="J789" i="4" s="1"/>
  <c r="J74" i="4"/>
  <c r="BK409" i="5"/>
  <c r="BK218" i="9"/>
  <c r="BK217" i="9" s="1"/>
  <c r="J217" i="9" s="1"/>
  <c r="J69" i="9" s="1"/>
  <c r="BK228" i="11"/>
  <c r="BK227" i="11" s="1"/>
  <c r="J227" i="11" s="1"/>
  <c r="J71" i="11" s="1"/>
  <c r="BK218" i="7"/>
  <c r="J218" i="7"/>
  <c r="J70" i="7" s="1"/>
  <c r="BK94" i="12"/>
  <c r="J94" i="12" s="1"/>
  <c r="J62" i="12" s="1"/>
  <c r="J104" i="11"/>
  <c r="J67" i="11" s="1"/>
  <c r="J228" i="11"/>
  <c r="J72" i="11" s="1"/>
  <c r="J79" i="12"/>
  <c r="BK222" i="11"/>
  <c r="J222" i="11" s="1"/>
  <c r="J69" i="11" s="1"/>
  <c r="BE106" i="12"/>
  <c r="BK95" i="11"/>
  <c r="J95" i="11" s="1"/>
  <c r="J64" i="11"/>
  <c r="E75" i="12"/>
  <c r="BE91" i="12"/>
  <c r="BE95" i="12"/>
  <c r="BE99" i="12"/>
  <c r="F82" i="12"/>
  <c r="BE88" i="12"/>
  <c r="BE102" i="12"/>
  <c r="BE110" i="12"/>
  <c r="BE108" i="11"/>
  <c r="BE125" i="11"/>
  <c r="BE148" i="11"/>
  <c r="BE151" i="11"/>
  <c r="BE165" i="11"/>
  <c r="BE168" i="11"/>
  <c r="BE170" i="11"/>
  <c r="BE190" i="11"/>
  <c r="BE196" i="11"/>
  <c r="BE199" i="11"/>
  <c r="BE201" i="11"/>
  <c r="BE203" i="11"/>
  <c r="E50" i="11"/>
  <c r="BE158" i="11"/>
  <c r="BE183" i="11"/>
  <c r="J88" i="11"/>
  <c r="BE118" i="11"/>
  <c r="BE120" i="11"/>
  <c r="BE135" i="11"/>
  <c r="BE173" i="11"/>
  <c r="BE205" i="11"/>
  <c r="BE212" i="11"/>
  <c r="BE217" i="11"/>
  <c r="F91" i="11"/>
  <c r="BE97" i="11"/>
  <c r="BE110" i="11"/>
  <c r="BE113" i="11"/>
  <c r="BE128" i="11"/>
  <c r="BE137" i="11"/>
  <c r="BE144" i="11"/>
  <c r="BE146" i="11"/>
  <c r="BE160" i="11"/>
  <c r="BE175" i="11"/>
  <c r="BE194" i="11"/>
  <c r="BE219" i="11"/>
  <c r="BE208" i="11"/>
  <c r="BE229" i="11"/>
  <c r="BE132" i="11"/>
  <c r="BE139" i="11"/>
  <c r="BE180" i="11"/>
  <c r="BE187" i="11"/>
  <c r="BE192" i="11"/>
  <c r="BE214" i="11"/>
  <c r="BE224" i="11"/>
  <c r="BE100" i="11"/>
  <c r="BE105" i="11"/>
  <c r="BE123" i="11"/>
  <c r="BE130" i="11"/>
  <c r="BE142" i="11"/>
  <c r="BE153" i="11"/>
  <c r="BE156" i="11"/>
  <c r="BE178" i="11"/>
  <c r="BE210" i="11"/>
  <c r="BE115" i="11"/>
  <c r="BE163" i="11"/>
  <c r="F91" i="10"/>
  <c r="BE130" i="10"/>
  <c r="BE199" i="10"/>
  <c r="BE219" i="10"/>
  <c r="BE229" i="10"/>
  <c r="J88" i="10"/>
  <c r="BE108" i="10"/>
  <c r="BE118" i="10"/>
  <c r="BE190" i="10"/>
  <c r="BE192" i="10"/>
  <c r="BE205" i="10"/>
  <c r="BE208" i="10"/>
  <c r="BE217" i="10"/>
  <c r="J223" i="9"/>
  <c r="J72" i="9" s="1"/>
  <c r="E50" i="10"/>
  <c r="BE113" i="10"/>
  <c r="BE115" i="10"/>
  <c r="BE142" i="10"/>
  <c r="BE180" i="10"/>
  <c r="BE203" i="10"/>
  <c r="BE212" i="10"/>
  <c r="BE224" i="10"/>
  <c r="J67" i="9"/>
  <c r="BE125" i="10"/>
  <c r="BE128" i="10"/>
  <c r="BE135" i="10"/>
  <c r="BE151" i="10"/>
  <c r="BE153" i="10"/>
  <c r="BE163" i="10"/>
  <c r="BE183" i="10"/>
  <c r="BE97" i="10"/>
  <c r="BE123" i="10"/>
  <c r="BE144" i="10"/>
  <c r="BE187" i="10"/>
  <c r="BE210" i="10"/>
  <c r="BE214" i="10"/>
  <c r="BE160" i="10"/>
  <c r="BE175" i="10"/>
  <c r="BE194" i="10"/>
  <c r="BE196" i="10"/>
  <c r="BE201" i="10"/>
  <c r="BE100" i="10"/>
  <c r="BE110" i="10"/>
  <c r="BE120" i="10"/>
  <c r="BE146" i="10"/>
  <c r="BE148" i="10"/>
  <c r="BE158" i="10"/>
  <c r="BE165" i="10"/>
  <c r="BE168" i="10"/>
  <c r="BE173" i="10"/>
  <c r="BE105" i="10"/>
  <c r="BE132" i="10"/>
  <c r="BE137" i="10"/>
  <c r="BE139" i="10"/>
  <c r="BE156" i="10"/>
  <c r="BE170" i="10"/>
  <c r="BE178" i="10"/>
  <c r="BE128" i="9"/>
  <c r="BE191" i="9"/>
  <c r="BE214" i="9"/>
  <c r="BE219" i="9"/>
  <c r="BE224" i="9"/>
  <c r="J56" i="9"/>
  <c r="E82" i="9"/>
  <c r="BE108" i="9"/>
  <c r="BE132" i="9"/>
  <c r="BE135" i="9"/>
  <c r="BE100" i="9"/>
  <c r="BE137" i="9"/>
  <c r="BE146" i="9"/>
  <c r="BE173" i="9"/>
  <c r="BE182" i="9"/>
  <c r="BE187" i="9"/>
  <c r="BE196" i="9"/>
  <c r="BE207" i="9"/>
  <c r="BE151" i="9"/>
  <c r="BE153" i="9"/>
  <c r="BE170" i="9"/>
  <c r="BE198" i="9"/>
  <c r="BE200" i="9"/>
  <c r="F59" i="9"/>
  <c r="BE97" i="9"/>
  <c r="BE110" i="9"/>
  <c r="BE139" i="9"/>
  <c r="BE142" i="9"/>
  <c r="BE156" i="9"/>
  <c r="BE205" i="9"/>
  <c r="BE209" i="9"/>
  <c r="BE212" i="9"/>
  <c r="BE113" i="9"/>
  <c r="BE115" i="9"/>
  <c r="BE130" i="9"/>
  <c r="BE160" i="9"/>
  <c r="BE105" i="9"/>
  <c r="BE158" i="9"/>
  <c r="BE165" i="9"/>
  <c r="BE168" i="9"/>
  <c r="BE189" i="9"/>
  <c r="BE194" i="9"/>
  <c r="BE203" i="9"/>
  <c r="BE118" i="9"/>
  <c r="BE120" i="9"/>
  <c r="BE123" i="9"/>
  <c r="BE125" i="9"/>
  <c r="BE144" i="9"/>
  <c r="BE148" i="9"/>
  <c r="BE163" i="9"/>
  <c r="BE175" i="9"/>
  <c r="BE178" i="9"/>
  <c r="BE185" i="9"/>
  <c r="BK103" i="7"/>
  <c r="J103" i="7" s="1"/>
  <c r="J66" i="7" s="1"/>
  <c r="J87" i="8"/>
  <c r="BE109" i="8"/>
  <c r="BE152" i="8"/>
  <c r="BE157" i="8"/>
  <c r="BE192" i="8"/>
  <c r="J96" i="7"/>
  <c r="J65" i="7" s="1"/>
  <c r="BE117" i="8"/>
  <c r="BE155" i="8"/>
  <c r="BE164" i="8"/>
  <c r="BE167" i="8"/>
  <c r="BE169" i="8"/>
  <c r="BE172" i="8"/>
  <c r="BE179" i="8"/>
  <c r="F90" i="8"/>
  <c r="BE131" i="8"/>
  <c r="BE134" i="8"/>
  <c r="BE162" i="8"/>
  <c r="BE104" i="8"/>
  <c r="BE112" i="8"/>
  <c r="BE114" i="8"/>
  <c r="BE124" i="8"/>
  <c r="BE136" i="8"/>
  <c r="BE138" i="8"/>
  <c r="BE150" i="8"/>
  <c r="BK217" i="7"/>
  <c r="J217" i="7" s="1"/>
  <c r="J69" i="7" s="1"/>
  <c r="BE122" i="8"/>
  <c r="BE147" i="8"/>
  <c r="BE187" i="8"/>
  <c r="E50" i="8"/>
  <c r="BE129" i="8"/>
  <c r="BE143" i="8"/>
  <c r="BE145" i="8"/>
  <c r="BE96" i="8"/>
  <c r="BE99" i="8"/>
  <c r="BE127" i="8"/>
  <c r="BE159" i="8"/>
  <c r="BE174" i="8"/>
  <c r="BE177" i="8"/>
  <c r="BE107" i="8"/>
  <c r="BE119" i="8"/>
  <c r="BE141" i="8"/>
  <c r="BE182" i="8"/>
  <c r="BE158" i="7"/>
  <c r="BE160" i="7"/>
  <c r="BE165" i="7"/>
  <c r="BE198" i="7"/>
  <c r="BE200" i="7"/>
  <c r="BE203" i="7"/>
  <c r="BE214" i="7"/>
  <c r="BE219" i="7"/>
  <c r="BE224" i="7"/>
  <c r="F91" i="7"/>
  <c r="BE128" i="7"/>
  <c r="BE130" i="7"/>
  <c r="BE132" i="7"/>
  <c r="BE135" i="7"/>
  <c r="BE142" i="7"/>
  <c r="BE194" i="7"/>
  <c r="BE207" i="7"/>
  <c r="BE209" i="7"/>
  <c r="J56" i="7"/>
  <c r="BE191" i="7"/>
  <c r="BE108" i="7"/>
  <c r="BE113" i="7"/>
  <c r="BE120" i="7"/>
  <c r="BE123" i="7"/>
  <c r="BE125" i="7"/>
  <c r="BE137" i="7"/>
  <c r="BE139" i="7"/>
  <c r="BE205" i="7"/>
  <c r="BE148" i="7"/>
  <c r="BE168" i="7"/>
  <c r="BE175" i="7"/>
  <c r="BE182" i="7"/>
  <c r="BE189" i="7"/>
  <c r="J84" i="6"/>
  <c r="J61" i="6" s="1"/>
  <c r="BE100" i="7"/>
  <c r="BE146" i="7"/>
  <c r="BE156" i="7"/>
  <c r="BE185" i="7"/>
  <c r="BE187" i="7"/>
  <c r="BE212" i="7"/>
  <c r="E50" i="7"/>
  <c r="BE97" i="7"/>
  <c r="BE115" i="7"/>
  <c r="BE153" i="7"/>
  <c r="BE163" i="7"/>
  <c r="BE196" i="7"/>
  <c r="BE105" i="7"/>
  <c r="BE110" i="7"/>
  <c r="BE118" i="7"/>
  <c r="BE144" i="7"/>
  <c r="BE151" i="7"/>
  <c r="BE170" i="7"/>
  <c r="BE173" i="7"/>
  <c r="BE178" i="7"/>
  <c r="E48" i="6"/>
  <c r="BE92" i="6"/>
  <c r="BE107" i="6"/>
  <c r="BE276" i="6"/>
  <c r="BE283" i="6"/>
  <c r="BE350" i="6"/>
  <c r="BE369" i="6"/>
  <c r="BE463" i="6"/>
  <c r="BE477" i="6"/>
  <c r="BE501" i="6"/>
  <c r="BE515" i="6"/>
  <c r="BE534" i="6"/>
  <c r="BE537" i="6"/>
  <c r="BE540" i="6"/>
  <c r="BE543" i="6"/>
  <c r="BE547" i="6"/>
  <c r="BK403" i="5"/>
  <c r="J403" i="5" s="1"/>
  <c r="J72" i="5" s="1"/>
  <c r="F55" i="6"/>
  <c r="BE95" i="6"/>
  <c r="BE99" i="6"/>
  <c r="BE111" i="6"/>
  <c r="BE118" i="6"/>
  <c r="BE323" i="6"/>
  <c r="BE444" i="6"/>
  <c r="J52" i="6"/>
  <c r="BE85" i="6"/>
  <c r="BE103" i="6"/>
  <c r="BE138" i="6"/>
  <c r="BE238" i="6"/>
  <c r="BE279" i="6"/>
  <c r="BE198" i="6"/>
  <c r="BE215" i="6"/>
  <c r="BE218" i="6"/>
  <c r="BE229" i="6"/>
  <c r="BE316" i="6"/>
  <c r="BE427" i="6"/>
  <c r="BE480" i="6"/>
  <c r="BE149" i="6"/>
  <c r="BE320" i="6"/>
  <c r="BE395" i="6"/>
  <c r="BE122" i="6"/>
  <c r="BE131" i="6"/>
  <c r="BE257" i="6"/>
  <c r="BE372" i="6"/>
  <c r="BE420" i="6"/>
  <c r="BE424" i="6"/>
  <c r="BE470" i="6"/>
  <c r="BE504" i="6"/>
  <c r="BE88" i="6"/>
  <c r="BE168" i="6"/>
  <c r="BE171" i="6"/>
  <c r="BE294" i="6"/>
  <c r="BE313" i="6"/>
  <c r="BE473" i="6"/>
  <c r="F55" i="5"/>
  <c r="BE102" i="5"/>
  <c r="BE106" i="5"/>
  <c r="BE169" i="5"/>
  <c r="BE209" i="5"/>
  <c r="BE253" i="5"/>
  <c r="BE266" i="5"/>
  <c r="BE284" i="5"/>
  <c r="BE316" i="5"/>
  <c r="BE341" i="5"/>
  <c r="BE344" i="5"/>
  <c r="BE353" i="5"/>
  <c r="BE359" i="5"/>
  <c r="BE367" i="5"/>
  <c r="BE384" i="5"/>
  <c r="BE394" i="5"/>
  <c r="BE397" i="5"/>
  <c r="BE400" i="5"/>
  <c r="BE405" i="5"/>
  <c r="BE410" i="5"/>
  <c r="E48" i="5"/>
  <c r="BE116" i="5"/>
  <c r="BE149" i="5"/>
  <c r="BE164" i="5"/>
  <c r="BE172" i="5"/>
  <c r="BE183" i="5"/>
  <c r="BE197" i="5"/>
  <c r="BE236" i="5"/>
  <c r="BE244" i="5"/>
  <c r="BE247" i="5"/>
  <c r="BE269" i="5"/>
  <c r="BE279" i="5"/>
  <c r="BE299" i="5"/>
  <c r="BE301" i="5"/>
  <c r="BE322" i="5"/>
  <c r="BE356" i="5"/>
  <c r="BE365" i="5"/>
  <c r="BE372" i="5"/>
  <c r="BE375" i="5"/>
  <c r="J96" i="4"/>
  <c r="J61" i="4" s="1"/>
  <c r="BE134" i="5"/>
  <c r="BE174" i="5"/>
  <c r="BE221" i="5"/>
  <c r="BE275" i="5"/>
  <c r="BE286" i="5"/>
  <c r="BE303" i="5"/>
  <c r="BE306" i="5"/>
  <c r="BE308" i="5"/>
  <c r="BE347" i="5"/>
  <c r="BE362" i="5"/>
  <c r="BE378" i="5"/>
  <c r="J250" i="4"/>
  <c r="J69" i="4" s="1"/>
  <c r="J52" i="5"/>
  <c r="BE98" i="5"/>
  <c r="BE112" i="5"/>
  <c r="BE120" i="5"/>
  <c r="BE125" i="5"/>
  <c r="BE179" i="5"/>
  <c r="BE215" i="5"/>
  <c r="BE281" i="5"/>
  <c r="BE294" i="5"/>
  <c r="BE313" i="5"/>
  <c r="BE338" i="5"/>
  <c r="BE387" i="5"/>
  <c r="BE131" i="5"/>
  <c r="BE154" i="5"/>
  <c r="BE188" i="5"/>
  <c r="BE194" i="5"/>
  <c r="BE217" i="5"/>
  <c r="BE242" i="5"/>
  <c r="BE272" i="5"/>
  <c r="BE329" i="5"/>
  <c r="BE335" i="5"/>
  <c r="BE137" i="5"/>
  <c r="BE176" i="5"/>
  <c r="BE185" i="5"/>
  <c r="BE191" i="5"/>
  <c r="BE230" i="5"/>
  <c r="BE233" i="5"/>
  <c r="BE262" i="5"/>
  <c r="BE288" i="5"/>
  <c r="BE291" i="5"/>
  <c r="BE297" i="5"/>
  <c r="BE332" i="5"/>
  <c r="BE350" i="5"/>
  <c r="BE381" i="5"/>
  <c r="BE109" i="5"/>
  <c r="BE128" i="5"/>
  <c r="BE146" i="5"/>
  <c r="BE200" i="5"/>
  <c r="BE250" i="5"/>
  <c r="BE277" i="5"/>
  <c r="BE320" i="5"/>
  <c r="BE324" i="5"/>
  <c r="BE140" i="5"/>
  <c r="BE143" i="5"/>
  <c r="BE159" i="5"/>
  <c r="BE203" i="5"/>
  <c r="BE206" i="5"/>
  <c r="BE211" i="5"/>
  <c r="BE213" i="5"/>
  <c r="BE219" i="5"/>
  <c r="BE224" i="5"/>
  <c r="BE227" i="5"/>
  <c r="BE239" i="5"/>
  <c r="BE256" i="5"/>
  <c r="BE259" i="5"/>
  <c r="BE310" i="5"/>
  <c r="BE326" i="5"/>
  <c r="BE369" i="5"/>
  <c r="BE390" i="5"/>
  <c r="BE127" i="4"/>
  <c r="BE240" i="4"/>
  <c r="BE244" i="4"/>
  <c r="BE251" i="4"/>
  <c r="BE295" i="4"/>
  <c r="BE297" i="4"/>
  <c r="BE312" i="4"/>
  <c r="BE323" i="4"/>
  <c r="BE340" i="4"/>
  <c r="BE343" i="4"/>
  <c r="BE374" i="4"/>
  <c r="BE377" i="4"/>
  <c r="BE505" i="4"/>
  <c r="BE553" i="4"/>
  <c r="BE556" i="4"/>
  <c r="BE565" i="4"/>
  <c r="BE571" i="4"/>
  <c r="BE598" i="4"/>
  <c r="BE604" i="4"/>
  <c r="BE621" i="4"/>
  <c r="BE624" i="4"/>
  <c r="BE641" i="4"/>
  <c r="BE644" i="4"/>
  <c r="BE655" i="4"/>
  <c r="BE664" i="4"/>
  <c r="BE701" i="4"/>
  <c r="BE711" i="4"/>
  <c r="BE728" i="4"/>
  <c r="BE731" i="4"/>
  <c r="BE757" i="4"/>
  <c r="BE782" i="4"/>
  <c r="BE786" i="4"/>
  <c r="BE790" i="4"/>
  <c r="F91" i="4"/>
  <c r="BE112" i="4"/>
  <c r="BE161" i="4"/>
  <c r="BE175" i="4"/>
  <c r="BE233" i="4"/>
  <c r="BE254" i="4"/>
  <c r="BE303" i="4"/>
  <c r="BE315" i="4"/>
  <c r="BE357" i="4"/>
  <c r="BE359" i="4"/>
  <c r="BE363" i="4"/>
  <c r="BE365" i="4"/>
  <c r="BE447" i="4"/>
  <c r="BE473" i="4"/>
  <c r="BE479" i="4"/>
  <c r="BE482" i="4"/>
  <c r="BE488" i="4"/>
  <c r="BE491" i="4"/>
  <c r="BE590" i="4"/>
  <c r="BE596" i="4"/>
  <c r="BE616" i="4"/>
  <c r="BE659" i="4"/>
  <c r="BE666" i="4"/>
  <c r="BE682" i="4"/>
  <c r="BE698" i="4"/>
  <c r="BE703" i="4"/>
  <c r="BE753" i="4"/>
  <c r="BE764" i="4"/>
  <c r="J599" i="3"/>
  <c r="J72" i="3" s="1"/>
  <c r="J52" i="4"/>
  <c r="BE140" i="4"/>
  <c r="BE144" i="4"/>
  <c r="BE149" i="4"/>
  <c r="BE291" i="4"/>
  <c r="BE293" i="4"/>
  <c r="BE346" i="4"/>
  <c r="BE350" i="4"/>
  <c r="BE383" i="4"/>
  <c r="BE389" i="4"/>
  <c r="BE499" i="4"/>
  <c r="BE511" i="4"/>
  <c r="BE537" i="4"/>
  <c r="BE550" i="4"/>
  <c r="BE559" i="4"/>
  <c r="BE562" i="4"/>
  <c r="BE661" i="4"/>
  <c r="BE674" i="4"/>
  <c r="BE691" i="4"/>
  <c r="BE714" i="4"/>
  <c r="BE716" i="4"/>
  <c r="BE726" i="4"/>
  <c r="BE748" i="4"/>
  <c r="BE755" i="4"/>
  <c r="BE776" i="4"/>
  <c r="BE120" i="4"/>
  <c r="BE123" i="4"/>
  <c r="BE209" i="4"/>
  <c r="BE214" i="4"/>
  <c r="BE217" i="4"/>
  <c r="BE224" i="4"/>
  <c r="BE228" i="4"/>
  <c r="BE247" i="4"/>
  <c r="BE259" i="4"/>
  <c r="BE261" i="4"/>
  <c r="BE264" i="4"/>
  <c r="BE282" i="4"/>
  <c r="BE288" i="4"/>
  <c r="BE326" i="4"/>
  <c r="BE361" i="4"/>
  <c r="BE380" i="4"/>
  <c r="BE386" i="4"/>
  <c r="BE493" i="4"/>
  <c r="BE606" i="4"/>
  <c r="BE633" i="4"/>
  <c r="BE652" i="4"/>
  <c r="BE657" i="4"/>
  <c r="BE672" i="4"/>
  <c r="BE696" i="4"/>
  <c r="BE723" i="4"/>
  <c r="BE734" i="4"/>
  <c r="BE742" i="4"/>
  <c r="BE745" i="4"/>
  <c r="BE751" i="4"/>
  <c r="BE137" i="4"/>
  <c r="BE165" i="4"/>
  <c r="BE267" i="4"/>
  <c r="BE272" i="4"/>
  <c r="BE300" i="4"/>
  <c r="BE335" i="4"/>
  <c r="BE392" i="4"/>
  <c r="BE395" i="4"/>
  <c r="BE413" i="4"/>
  <c r="BE431" i="4"/>
  <c r="BE574" i="4"/>
  <c r="BE600" i="4"/>
  <c r="BE668" i="4"/>
  <c r="BE677" i="4"/>
  <c r="BE686" i="4"/>
  <c r="BE694" i="4"/>
  <c r="BE737" i="4"/>
  <c r="J61" i="3"/>
  <c r="BE134" i="4"/>
  <c r="BE256" i="4"/>
  <c r="BE277" i="4"/>
  <c r="BE319" i="4"/>
  <c r="BE332" i="4"/>
  <c r="BE338" i="4"/>
  <c r="BE355" i="4"/>
  <c r="BE476" i="4"/>
  <c r="BE568" i="4"/>
  <c r="BE580" i="4"/>
  <c r="BE602" i="4"/>
  <c r="BE608" i="4"/>
  <c r="BE626" i="4"/>
  <c r="BE629" i="4"/>
  <c r="BE631" i="4"/>
  <c r="BE636" i="4"/>
  <c r="BE705" i="4"/>
  <c r="BE719" i="4"/>
  <c r="BE739" i="4"/>
  <c r="BE779" i="4"/>
  <c r="E48" i="4"/>
  <c r="BE97" i="4"/>
  <c r="BE116" i="4"/>
  <c r="BE171" i="4"/>
  <c r="BE181" i="4"/>
  <c r="BE197" i="4"/>
  <c r="BE285" i="4"/>
  <c r="BE306" i="4"/>
  <c r="BE309" i="4"/>
  <c r="BE329" i="4"/>
  <c r="BE353" i="4"/>
  <c r="BE461" i="4"/>
  <c r="BE470" i="4"/>
  <c r="BE485" i="4"/>
  <c r="BE547" i="4"/>
  <c r="BE593" i="4"/>
  <c r="BE614" i="4"/>
  <c r="BE618" i="4"/>
  <c r="BE648" i="4"/>
  <c r="BE650" i="4"/>
  <c r="BE670" i="4"/>
  <c r="BE721" i="4"/>
  <c r="BE760" i="4"/>
  <c r="BE130" i="4"/>
  <c r="BE154" i="4"/>
  <c r="BE168" i="4"/>
  <c r="BE203" i="4"/>
  <c r="BE220" i="4"/>
  <c r="BE236" i="4"/>
  <c r="BE317" i="4"/>
  <c r="BE321" i="4"/>
  <c r="BE368" i="4"/>
  <c r="BE371" i="4"/>
  <c r="BE404" i="4"/>
  <c r="BE422" i="4"/>
  <c r="BE521" i="4"/>
  <c r="BE527" i="4"/>
  <c r="BE577" i="4"/>
  <c r="BE583" i="4"/>
  <c r="BE586" i="4"/>
  <c r="BE611" i="4"/>
  <c r="BE639" i="4"/>
  <c r="BE646" i="4"/>
  <c r="BE680" i="4"/>
  <c r="BE684" i="4"/>
  <c r="BE708" i="4"/>
  <c r="BE767" i="4"/>
  <c r="BE770" i="4"/>
  <c r="BE773" i="4"/>
  <c r="E86" i="3"/>
  <c r="BE183" i="3"/>
  <c r="BE197" i="3"/>
  <c r="BE225" i="3"/>
  <c r="BE233" i="3"/>
  <c r="BE305" i="3"/>
  <c r="BE315" i="3"/>
  <c r="BE409" i="3"/>
  <c r="BE414" i="3"/>
  <c r="BE477" i="3"/>
  <c r="BE229" i="3"/>
  <c r="BE278" i="3"/>
  <c r="BE284" i="3"/>
  <c r="BE292" i="3"/>
  <c r="BE357" i="3"/>
  <c r="BE446" i="3"/>
  <c r="BE489" i="3"/>
  <c r="BE522" i="3"/>
  <c r="BE562" i="3"/>
  <c r="BE591" i="3"/>
  <c r="BE608" i="3"/>
  <c r="BE105" i="3"/>
  <c r="BE141" i="3"/>
  <c r="BE151" i="3"/>
  <c r="BE193" i="3"/>
  <c r="BE268" i="3"/>
  <c r="BE297" i="3"/>
  <c r="BE326" i="3"/>
  <c r="BE337" i="3"/>
  <c r="BE438" i="3"/>
  <c r="BE481" i="3"/>
  <c r="BE493" i="3"/>
  <c r="BE533" i="3"/>
  <c r="BE584" i="3"/>
  <c r="BE614" i="3"/>
  <c r="BE619" i="3"/>
  <c r="BE637" i="3"/>
  <c r="BE697" i="3"/>
  <c r="BE708" i="3"/>
  <c r="BE120" i="3"/>
  <c r="BE209" i="3"/>
  <c r="BE238" i="3"/>
  <c r="BE248" i="3"/>
  <c r="BE253" i="3"/>
  <c r="BE258" i="3"/>
  <c r="BE263" i="3"/>
  <c r="BE386" i="3"/>
  <c r="BE464" i="3"/>
  <c r="BE467" i="3"/>
  <c r="BE470" i="3"/>
  <c r="BE513" i="3"/>
  <c r="BE556" i="3"/>
  <c r="BE568" i="3"/>
  <c r="BE574" i="3"/>
  <c r="BE595" i="3"/>
  <c r="BE643" i="3"/>
  <c r="BE653" i="3"/>
  <c r="BE681" i="3"/>
  <c r="BE688" i="3"/>
  <c r="BE704" i="3"/>
  <c r="BE712" i="3"/>
  <c r="BE719" i="3"/>
  <c r="J90" i="3"/>
  <c r="BE144" i="3"/>
  <c r="BE217" i="3"/>
  <c r="BE221" i="3"/>
  <c r="BE404" i="3"/>
  <c r="BE425" i="3"/>
  <c r="BE428" i="3"/>
  <c r="BE432" i="3"/>
  <c r="BE436" i="3"/>
  <c r="BE448" i="3"/>
  <c r="BE452" i="3"/>
  <c r="BE455" i="3"/>
  <c r="BE462" i="3"/>
  <c r="BE505" i="3"/>
  <c r="BE509" i="3"/>
  <c r="BE529" i="3"/>
  <c r="BE650" i="3"/>
  <c r="BE657" i="3"/>
  <c r="BE672" i="3"/>
  <c r="BE683" i="3"/>
  <c r="BE693" i="3"/>
  <c r="BK586" i="2"/>
  <c r="J586" i="2" s="1"/>
  <c r="J67" i="2" s="1"/>
  <c r="BE158" i="3"/>
  <c r="BE243" i="3"/>
  <c r="BE302" i="3"/>
  <c r="BE418" i="3"/>
  <c r="BE421" i="3"/>
  <c r="BE485" i="3"/>
  <c r="BE519" i="3"/>
  <c r="BE543" i="3"/>
  <c r="BE551" i="3"/>
  <c r="BE581" i="3"/>
  <c r="BE587" i="3"/>
  <c r="BE622" i="3"/>
  <c r="BE665" i="3"/>
  <c r="BE669" i="3"/>
  <c r="BE676" i="3"/>
  <c r="BE690" i="3"/>
  <c r="BE722" i="3"/>
  <c r="F55" i="3"/>
  <c r="BE99" i="3"/>
  <c r="BE148" i="3"/>
  <c r="BE155" i="3"/>
  <c r="BE348" i="3"/>
  <c r="BE361" i="3"/>
  <c r="BE365" i="3"/>
  <c r="BE372" i="3"/>
  <c r="BE377" i="3"/>
  <c r="BE395" i="3"/>
  <c r="BE399" i="3"/>
  <c r="BE457" i="3"/>
  <c r="BE459" i="3"/>
  <c r="BE474" i="3"/>
  <c r="BE497" i="3"/>
  <c r="BE501" i="3"/>
  <c r="BE517" i="3"/>
  <c r="BE600" i="3"/>
  <c r="BE626" i="3"/>
  <c r="BB55" i="1"/>
  <c r="BA55" i="1"/>
  <c r="E48" i="2"/>
  <c r="J52" i="2"/>
  <c r="F55" i="2"/>
  <c r="BE98" i="2"/>
  <c r="BE113" i="2"/>
  <c r="BE120" i="2"/>
  <c r="BE130" i="2"/>
  <c r="BE139" i="2"/>
  <c r="BE147" i="2"/>
  <c r="BE172" i="2"/>
  <c r="BE182" i="2"/>
  <c r="BE201" i="2"/>
  <c r="BE211" i="2"/>
  <c r="BE223" i="2"/>
  <c r="BE232" i="2"/>
  <c r="BE236" i="2"/>
  <c r="BE240" i="2"/>
  <c r="BE244" i="2"/>
  <c r="BE249" i="2"/>
  <c r="BE256" i="2"/>
  <c r="BE259" i="2"/>
  <c r="BE262" i="2"/>
  <c r="BE274" i="2"/>
  <c r="BE303" i="2"/>
  <c r="BE323" i="2"/>
  <c r="BE335" i="2"/>
  <c r="BE339" i="2"/>
  <c r="BE343" i="2"/>
  <c r="BE349" i="2"/>
  <c r="BE353" i="2"/>
  <c r="BE357" i="2"/>
  <c r="BE360" i="2"/>
  <c r="BE364" i="2"/>
  <c r="BE376" i="2"/>
  <c r="BE385" i="2"/>
  <c r="BE390" i="2"/>
  <c r="BE401" i="2"/>
  <c r="BE406" i="2"/>
  <c r="BE418" i="2"/>
  <c r="BE423" i="2"/>
  <c r="BE432" i="2"/>
  <c r="BE443" i="2"/>
  <c r="BE448" i="2"/>
  <c r="BE460" i="2"/>
  <c r="BE463" i="2"/>
  <c r="BE489" i="2"/>
  <c r="BE495" i="2"/>
  <c r="BE505" i="2"/>
  <c r="BE509" i="2"/>
  <c r="BE516" i="2"/>
  <c r="BE523" i="2"/>
  <c r="BE530" i="2"/>
  <c r="BE536" i="2"/>
  <c r="BE548" i="2"/>
  <c r="BE556" i="2"/>
  <c r="BE569" i="2"/>
  <c r="BE572" i="2"/>
  <c r="BE575" i="2"/>
  <c r="BE579" i="2"/>
  <c r="BE583" i="2"/>
  <c r="BE588" i="2"/>
  <c r="BE594" i="2"/>
  <c r="BE600" i="2"/>
  <c r="BE603" i="2"/>
  <c r="BE607" i="2"/>
  <c r="BE616" i="2"/>
  <c r="BE619" i="2"/>
  <c r="BE630" i="2"/>
  <c r="BE646" i="2"/>
  <c r="BE668" i="2"/>
  <c r="BE671" i="2"/>
  <c r="BE679" i="2"/>
  <c r="BE682" i="2"/>
  <c r="BE684" i="2"/>
  <c r="BE687" i="2"/>
  <c r="BE722" i="2"/>
  <c r="BE734" i="2"/>
  <c r="BE746" i="2"/>
  <c r="BE750" i="2"/>
  <c r="BE753" i="2"/>
  <c r="BE757" i="2"/>
  <c r="BE769" i="2"/>
  <c r="BE780" i="2"/>
  <c r="BE785" i="2"/>
  <c r="BE791" i="2"/>
  <c r="BE796" i="2"/>
  <c r="BE808" i="2"/>
  <c r="BE812" i="2"/>
  <c r="BE821" i="2"/>
  <c r="BE831" i="2"/>
  <c r="BE840" i="2"/>
  <c r="BE852" i="2"/>
  <c r="BE863" i="2"/>
  <c r="BE875" i="2"/>
  <c r="BE886" i="2"/>
  <c r="BE897" i="2"/>
  <c r="BE908" i="2"/>
  <c r="BE917" i="2"/>
  <c r="BE928" i="2"/>
  <c r="BE935" i="2"/>
  <c r="BE947" i="2"/>
  <c r="BE958" i="2"/>
  <c r="BE970" i="2"/>
  <c r="BE982" i="2"/>
  <c r="BE985" i="2"/>
  <c r="BE989" i="2"/>
  <c r="BE992" i="2"/>
  <c r="BE995" i="2"/>
  <c r="BE997" i="2"/>
  <c r="BE999" i="2"/>
  <c r="BE1002" i="2"/>
  <c r="BE1006" i="2"/>
  <c r="BE1018" i="2"/>
  <c r="BE1033" i="2"/>
  <c r="BE1045" i="2"/>
  <c r="BE1055" i="2"/>
  <c r="BE1067" i="2"/>
  <c r="BE1079" i="2"/>
  <c r="BE1094" i="2"/>
  <c r="BE1097" i="2"/>
  <c r="BE1109" i="2"/>
  <c r="BE1112" i="2"/>
  <c r="BE1127" i="2"/>
  <c r="BE1130" i="2"/>
  <c r="BE1134" i="2"/>
  <c r="BE1148" i="2"/>
  <c r="BE1167" i="2"/>
  <c r="BE1179" i="2"/>
  <c r="BE1182" i="2"/>
  <c r="BE1186" i="2"/>
  <c r="BE1198" i="2"/>
  <c r="BE1201" i="2"/>
  <c r="BE1205" i="2"/>
  <c r="BE1233" i="2"/>
  <c r="BE1245" i="2"/>
  <c r="BE1257" i="2"/>
  <c r="BE1269" i="2"/>
  <c r="BE1281" i="2"/>
  <c r="BE1284" i="2"/>
  <c r="BE1305" i="2"/>
  <c r="BE1308" i="2"/>
  <c r="BE1312" i="2"/>
  <c r="BE1344" i="2"/>
  <c r="BE1347" i="2"/>
  <c r="BE1350" i="2"/>
  <c r="BE1354" i="2"/>
  <c r="BE1358" i="2"/>
  <c r="BE1372" i="2"/>
  <c r="BE1375" i="2"/>
  <c r="BE1378" i="2"/>
  <c r="BC55" i="1"/>
  <c r="AW55" i="1"/>
  <c r="BD55" i="1"/>
  <c r="J34" i="3"/>
  <c r="AW56" i="1" s="1"/>
  <c r="F39" i="9"/>
  <c r="BD63" i="1" s="1"/>
  <c r="F39" i="7"/>
  <c r="BD61" i="1" s="1"/>
  <c r="F35" i="4"/>
  <c r="BB57" i="1" s="1"/>
  <c r="F35" i="3"/>
  <c r="BB56" i="1" s="1"/>
  <c r="F38" i="11"/>
  <c r="BC65" i="1" s="1"/>
  <c r="F38" i="8"/>
  <c r="BC62" i="1" s="1"/>
  <c r="AS54" i="1"/>
  <c r="F34" i="5"/>
  <c r="BA58" i="1" s="1"/>
  <c r="F37" i="12"/>
  <c r="BD66" i="1"/>
  <c r="J34" i="6"/>
  <c r="AW59" i="1" s="1"/>
  <c r="F37" i="5"/>
  <c r="BD58" i="1" s="1"/>
  <c r="F36" i="7"/>
  <c r="BA61" i="1" s="1"/>
  <c r="F39" i="8"/>
  <c r="BD62" i="1" s="1"/>
  <c r="F34" i="12"/>
  <c r="BA66" i="1" s="1"/>
  <c r="J34" i="4"/>
  <c r="AW57" i="1" s="1"/>
  <c r="F36" i="4"/>
  <c r="BC57" i="1" s="1"/>
  <c r="J36" i="9"/>
  <c r="AW63" i="1"/>
  <c r="F37" i="10"/>
  <c r="BB64" i="1" s="1"/>
  <c r="F36" i="5"/>
  <c r="BC58" i="1" s="1"/>
  <c r="J36" i="7"/>
  <c r="AW61" i="1" s="1"/>
  <c r="F38" i="10"/>
  <c r="BC64" i="1" s="1"/>
  <c r="F36" i="9"/>
  <c r="BA63" i="1" s="1"/>
  <c r="J36" i="10"/>
  <c r="AW64" i="1" s="1"/>
  <c r="F34" i="3"/>
  <c r="BA56" i="1" s="1"/>
  <c r="F37" i="8"/>
  <c r="BB62" i="1" s="1"/>
  <c r="F37" i="4"/>
  <c r="BD57" i="1"/>
  <c r="F37" i="6"/>
  <c r="BD59" i="1"/>
  <c r="F38" i="9"/>
  <c r="BC63" i="1" s="1"/>
  <c r="F37" i="7"/>
  <c r="BB61" i="1"/>
  <c r="F37" i="9"/>
  <c r="BB63" i="1"/>
  <c r="F36" i="3"/>
  <c r="BC56" i="1" s="1"/>
  <c r="F37" i="11"/>
  <c r="BB65" i="1"/>
  <c r="F38" i="7"/>
  <c r="BC61" i="1"/>
  <c r="F39" i="10"/>
  <c r="BD64" i="1" s="1"/>
  <c r="F36" i="6"/>
  <c r="BC59" i="1"/>
  <c r="F39" i="11"/>
  <c r="BD65" i="1"/>
  <c r="F35" i="6"/>
  <c r="BB59" i="1" s="1"/>
  <c r="J36" i="8"/>
  <c r="AW62" i="1"/>
  <c r="F34" i="4"/>
  <c r="BA57" i="1"/>
  <c r="F37" i="3"/>
  <c r="BD56" i="1" s="1"/>
  <c r="F35" i="5"/>
  <c r="BB58" i="1"/>
  <c r="J34" i="12"/>
  <c r="AW66" i="1"/>
  <c r="F34" i="6"/>
  <c r="BA59" i="1" s="1"/>
  <c r="F36" i="12"/>
  <c r="BC66" i="1"/>
  <c r="J34" i="5"/>
  <c r="AW58" i="1"/>
  <c r="F35" i="12"/>
  <c r="BB66" i="1" s="1"/>
  <c r="F36" i="8"/>
  <c r="BA62" i="1"/>
  <c r="F36" i="11"/>
  <c r="BA65" i="1"/>
  <c r="F36" i="10"/>
  <c r="BA64" i="1" s="1"/>
  <c r="J36" i="11"/>
  <c r="AW65" i="1"/>
  <c r="J104" i="10" l="1"/>
  <c r="J67" i="10" s="1"/>
  <c r="BK95" i="10"/>
  <c r="J218" i="9"/>
  <c r="J70" i="9" s="1"/>
  <c r="J228" i="10"/>
  <c r="J72" i="10" s="1"/>
  <c r="BK94" i="8"/>
  <c r="J94" i="8" s="1"/>
  <c r="J64" i="8" s="1"/>
  <c r="BK123" i="5"/>
  <c r="J123" i="5" s="1"/>
  <c r="J65" i="5" s="1"/>
  <c r="BK103" i="11"/>
  <c r="J103" i="11" s="1"/>
  <c r="J66" i="11" s="1"/>
  <c r="T103" i="11"/>
  <c r="T94" i="7"/>
  <c r="BK190" i="8"/>
  <c r="J190" i="8" s="1"/>
  <c r="J70" i="8" s="1"/>
  <c r="J191" i="8"/>
  <c r="J71" i="8" s="1"/>
  <c r="BK96" i="2"/>
  <c r="J96" i="2" s="1"/>
  <c r="J60" i="2" s="1"/>
  <c r="J409" i="5"/>
  <c r="J75" i="5" s="1"/>
  <c r="BK408" i="5"/>
  <c r="J408" i="5" s="1"/>
  <c r="J74" i="5" s="1"/>
  <c r="BK222" i="10"/>
  <c r="J222" i="10" s="1"/>
  <c r="J69" i="10" s="1"/>
  <c r="BK222" i="7"/>
  <c r="J222" i="7" s="1"/>
  <c r="J71" i="7" s="1"/>
  <c r="BK82" i="6"/>
  <c r="J82" i="6" s="1"/>
  <c r="J30" i="6" s="1"/>
  <c r="BK102" i="8"/>
  <c r="J102" i="8" s="1"/>
  <c r="J66" i="8" s="1"/>
  <c r="J96" i="9"/>
  <c r="J65" i="9" s="1"/>
  <c r="BK95" i="9"/>
  <c r="BK94" i="9" s="1"/>
  <c r="J94" i="9" s="1"/>
  <c r="J32" i="9" s="1"/>
  <c r="BK97" i="3"/>
  <c r="J97" i="3" s="1"/>
  <c r="J60" i="3" s="1"/>
  <c r="BK95" i="4"/>
  <c r="J95" i="4" s="1"/>
  <c r="J60" i="4" s="1"/>
  <c r="P94" i="9"/>
  <c r="AU63" i="1" s="1"/>
  <c r="P96" i="2"/>
  <c r="T598" i="3"/>
  <c r="R231" i="4"/>
  <c r="R598" i="3"/>
  <c r="R96" i="3" s="1"/>
  <c r="P123" i="5"/>
  <c r="P95" i="5" s="1"/>
  <c r="AU58" i="1" s="1"/>
  <c r="T123" i="5"/>
  <c r="T95" i="5"/>
  <c r="BK96" i="5"/>
  <c r="J96" i="5"/>
  <c r="J60" i="5" s="1"/>
  <c r="T231" i="4"/>
  <c r="T94" i="4" s="1"/>
  <c r="R103" i="9"/>
  <c r="R94" i="9"/>
  <c r="P231" i="4"/>
  <c r="P97" i="3"/>
  <c r="R103" i="11"/>
  <c r="R94" i="11"/>
  <c r="R93" i="8"/>
  <c r="R86" i="12"/>
  <c r="R85" i="12"/>
  <c r="BK231" i="4"/>
  <c r="J231" i="4" s="1"/>
  <c r="J67" i="4" s="1"/>
  <c r="R586" i="2"/>
  <c r="R95" i="2" s="1"/>
  <c r="T94" i="11"/>
  <c r="R103" i="10"/>
  <c r="R94" i="10"/>
  <c r="R123" i="5"/>
  <c r="R95" i="5"/>
  <c r="R97" i="3"/>
  <c r="T586" i="2"/>
  <c r="T103" i="9"/>
  <c r="T94" i="9" s="1"/>
  <c r="R103" i="7"/>
  <c r="R94" i="7" s="1"/>
  <c r="BK598" i="3"/>
  <c r="J598" i="3" s="1"/>
  <c r="J71" i="3" s="1"/>
  <c r="P93" i="8"/>
  <c r="AU62" i="1"/>
  <c r="T93" i="8"/>
  <c r="P598" i="3"/>
  <c r="T86" i="12"/>
  <c r="T85" i="12"/>
  <c r="P586" i="2"/>
  <c r="P95" i="4"/>
  <c r="T97" i="3"/>
  <c r="T96" i="3"/>
  <c r="T103" i="10"/>
  <c r="T94" i="10"/>
  <c r="P94" i="7"/>
  <c r="AU61" i="1"/>
  <c r="R95" i="4"/>
  <c r="R94" i="4"/>
  <c r="T96" i="2"/>
  <c r="BK185" i="8"/>
  <c r="J185" i="8" s="1"/>
  <c r="J68" i="8" s="1"/>
  <c r="BK86" i="12"/>
  <c r="J86" i="12"/>
  <c r="J60" i="12"/>
  <c r="BK94" i="11"/>
  <c r="J94" i="11"/>
  <c r="J32" i="11" s="1"/>
  <c r="AG65" i="1" s="1"/>
  <c r="J95" i="10"/>
  <c r="J64" i="10"/>
  <c r="AG63" i="1"/>
  <c r="J95" i="9"/>
  <c r="J64" i="9" s="1"/>
  <c r="AG59" i="1"/>
  <c r="F33" i="3"/>
  <c r="AZ56" i="1" s="1"/>
  <c r="J33" i="2"/>
  <c r="AV55" i="1" s="1"/>
  <c r="AT55" i="1" s="1"/>
  <c r="F33" i="2"/>
  <c r="AZ55" i="1"/>
  <c r="J35" i="10"/>
  <c r="AV64" i="1"/>
  <c r="AT64" i="1" s="1"/>
  <c r="J33" i="4"/>
  <c r="AV57" i="1"/>
  <c r="AT57" i="1" s="1"/>
  <c r="J33" i="3"/>
  <c r="AV56" i="1" s="1"/>
  <c r="AT56" i="1" s="1"/>
  <c r="J33" i="5"/>
  <c r="AV58" i="1" s="1"/>
  <c r="AT58" i="1" s="1"/>
  <c r="J35" i="7"/>
  <c r="AV61" i="1" s="1"/>
  <c r="AT61" i="1" s="1"/>
  <c r="BD60" i="1"/>
  <c r="J33" i="12"/>
  <c r="AV66" i="1"/>
  <c r="AT66" i="1" s="1"/>
  <c r="F35" i="10"/>
  <c r="AZ64" i="1" s="1"/>
  <c r="F33" i="12"/>
  <c r="AZ66" i="1" s="1"/>
  <c r="BC60" i="1"/>
  <c r="AY60" i="1" s="1"/>
  <c r="F33" i="5"/>
  <c r="AZ58" i="1"/>
  <c r="J33" i="6"/>
  <c r="AV59" i="1" s="1"/>
  <c r="AT59" i="1" s="1"/>
  <c r="J35" i="8"/>
  <c r="AV62" i="1" s="1"/>
  <c r="AT62" i="1" s="1"/>
  <c r="F35" i="9"/>
  <c r="AZ63" i="1"/>
  <c r="F33" i="6"/>
  <c r="AZ59" i="1"/>
  <c r="F35" i="11"/>
  <c r="AZ65" i="1"/>
  <c r="F35" i="8"/>
  <c r="AZ62" i="1"/>
  <c r="BB60" i="1"/>
  <c r="AX60" i="1"/>
  <c r="J35" i="9"/>
  <c r="AV63" i="1" s="1"/>
  <c r="AT63" i="1" s="1"/>
  <c r="AN63" i="1" s="1"/>
  <c r="F35" i="7"/>
  <c r="AZ61" i="1" s="1"/>
  <c r="J35" i="11"/>
  <c r="AV65" i="1" s="1"/>
  <c r="AT65" i="1" s="1"/>
  <c r="BA60" i="1"/>
  <c r="AW60" i="1" s="1"/>
  <c r="F33" i="4"/>
  <c r="AZ57" i="1"/>
  <c r="BK95" i="5" l="1"/>
  <c r="J95" i="5" s="1"/>
  <c r="J59" i="5" s="1"/>
  <c r="P94" i="4"/>
  <c r="AU57" i="1" s="1"/>
  <c r="T95" i="2"/>
  <c r="BK94" i="10"/>
  <c r="J94" i="10" s="1"/>
  <c r="J32" i="10" s="1"/>
  <c r="AG64" i="1" s="1"/>
  <c r="AN64" i="1" s="1"/>
  <c r="AN59" i="1"/>
  <c r="J63" i="9"/>
  <c r="BK95" i="2"/>
  <c r="J95" i="2" s="1"/>
  <c r="J59" i="2" s="1"/>
  <c r="J59" i="6"/>
  <c r="BK94" i="7"/>
  <c r="J94" i="7" s="1"/>
  <c r="J63" i="7" s="1"/>
  <c r="P96" i="3"/>
  <c r="AU56" i="1" s="1"/>
  <c r="P95" i="2"/>
  <c r="AU55" i="1" s="1"/>
  <c r="BK96" i="3"/>
  <c r="J96" i="3"/>
  <c r="J59" i="3"/>
  <c r="BK93" i="8"/>
  <c r="J93" i="8" s="1"/>
  <c r="J32" i="8" s="1"/>
  <c r="AG62" i="1" s="1"/>
  <c r="BK94" i="4"/>
  <c r="J94" i="4" s="1"/>
  <c r="J30" i="4" s="1"/>
  <c r="AG57" i="1" s="1"/>
  <c r="BK85" i="12"/>
  <c r="J85" i="12"/>
  <c r="J59" i="12"/>
  <c r="AN65" i="1"/>
  <c r="J63" i="11"/>
  <c r="J41" i="11"/>
  <c r="J41" i="10"/>
  <c r="J41" i="9"/>
  <c r="J39" i="6"/>
  <c r="AZ60" i="1"/>
  <c r="AV60" i="1" s="1"/>
  <c r="AT60" i="1" s="1"/>
  <c r="BA54" i="1"/>
  <c r="W30" i="1"/>
  <c r="AU60" i="1"/>
  <c r="J30" i="5"/>
  <c r="AG58" i="1" s="1"/>
  <c r="AN58" i="1" s="1"/>
  <c r="BC54" i="1"/>
  <c r="W32" i="1"/>
  <c r="BD54" i="1"/>
  <c r="W33" i="1" s="1"/>
  <c r="J32" i="7"/>
  <c r="AG61" i="1" s="1"/>
  <c r="BB54" i="1"/>
  <c r="W31" i="1"/>
  <c r="J63" i="10" l="1"/>
  <c r="J30" i="2"/>
  <c r="AG55" i="1" s="1"/>
  <c r="J39" i="4"/>
  <c r="J41" i="8"/>
  <c r="J59" i="4"/>
  <c r="J63" i="8"/>
  <c r="J41" i="7"/>
  <c r="AN61" i="1"/>
  <c r="J39" i="5"/>
  <c r="J39" i="2"/>
  <c r="AN55" i="1"/>
  <c r="AN62" i="1"/>
  <c r="AN57" i="1"/>
  <c r="AU54" i="1"/>
  <c r="AG60" i="1"/>
  <c r="AW54" i="1"/>
  <c r="AK30" i="1"/>
  <c r="AY54" i="1"/>
  <c r="J30" i="12"/>
  <c r="AG66" i="1"/>
  <c r="J30" i="3"/>
  <c r="AG56" i="1" s="1"/>
  <c r="AN56" i="1" s="1"/>
  <c r="AZ54" i="1"/>
  <c r="W29" i="1"/>
  <c r="AX54" i="1"/>
  <c r="AN60" i="1" l="1"/>
  <c r="J39" i="12"/>
  <c r="J39" i="3"/>
  <c r="AN66" i="1"/>
  <c r="AG54" i="1"/>
  <c r="AK26" i="1"/>
  <c r="AK35" i="1" s="1"/>
  <c r="AV54" i="1"/>
  <c r="AK29" i="1"/>
  <c r="AT54" i="1" l="1"/>
  <c r="AN54" i="1" l="1"/>
</calcChain>
</file>

<file path=xl/sharedStrings.xml><?xml version="1.0" encoding="utf-8"?>
<sst xmlns="http://schemas.openxmlformats.org/spreadsheetml/2006/main" count="36946" uniqueCount="4163">
  <si>
    <t>Export Komplet</t>
  </si>
  <si>
    <t>VZ</t>
  </si>
  <si>
    <t>2.0</t>
  </si>
  <si>
    <t>ZAMOK</t>
  </si>
  <si>
    <t>False</t>
  </si>
  <si>
    <t>{823b5d73-c000-40e1-bed9-799b119e2581}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</si>
  <si>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</si>
  <si>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</si>
  <si>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</si>
  <si>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</si>
  <si>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</si>
  <si>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</si>
  <si>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</si>
  <si>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</si>
  <si>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20220322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</si>
  <si>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</si>
  <si>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</si>
  <si>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části objektu školy - ZŠ Závodu míru 339, Karlovy Vary - Stará Role</t>
  </si>
  <si>
    <t>KSO:</t>
  </si>
  <si>
    <t/>
  </si>
  <si>
    <t>CC-CZ:</t>
  </si>
  <si>
    <t>Místo:</t>
  </si>
  <si>
    <t>Závodu míru 339/144, Karlovy Vary</t>
  </si>
  <si>
    <t>Datum:</t>
  </si>
  <si>
    <t>22. 3. 2022</t>
  </si>
  <si>
    <t>Zadavatel:</t>
  </si>
  <si>
    <t>IČ:</t>
  </si>
  <si>
    <t>Základní škola a střední škola Karlovy Vary, p.o.</t>
  </si>
  <si>
    <t>DIČ:</t>
  </si>
  <si>
    <t>Uchazeč:</t>
  </si>
  <si>
    <t>Vyplň údaj</t>
  </si>
  <si>
    <t>Projektant:</t>
  </si>
  <si>
    <t>Ing. Karel Drahokoupil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</si>
  <si>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</si>
  <si>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</si>
  <si>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</si>
  <si>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</si>
  <si>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</si>
  <si>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</si>
  <si>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</si>
  <si>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</si>
  <si>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</si>
  <si>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</si>
  <si>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</si>
  <si>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</si>
  <si>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</si>
  <si>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</si>
  <si>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</si>
  <si>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</si>
  <si>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</si>
  <si>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</si>
  <si>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</si>
  <si>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</si>
  <si>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</si>
  <si>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</si>
  <si>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</si>
  <si>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</si>
  <si>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</si>
  <si>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</si>
  <si>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</si>
  <si>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</si>
  <si>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</si>
  <si>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</si>
  <si>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</si>
  <si>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</si>
  <si>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</si>
  <si>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</si>
  <si>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</si>
  <si>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</si>
  <si>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</si>
  <si>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</si>
  <si>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</si>
  <si>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</si>
  <si>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</si>
  <si>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</si>
  <si>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</si>
  <si>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</si>
  <si>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</si>
  <si>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</si>
  <si>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</si>
  <si>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</si>
  <si>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{8430ea35-838b-44c7-917e-ded0d842c2ff}</t>
  </si>
  <si>
    <t>2</t>
  </si>
  <si>
    <t>01.01</t>
  </si>
  <si>
    <t>Odvlhčení objektu</t>
  </si>
  <si>
    <t>{52a6dde2-12af-4dc1-934d-1e478eba6490}</t>
  </si>
  <si>
    <t>02</t>
  </si>
  <si>
    <t>Zdravotně technické instalace</t>
  </si>
  <si>
    <t>{9d329f91-9788-4ba5-831e-13d40e3f76fa}</t>
  </si>
  <si>
    <t>03</t>
  </si>
  <si>
    <t>Vytápění</t>
  </si>
  <si>
    <t>{9ca34c71-f424-4992-b77c-61843a4175b1}</t>
  </si>
  <si>
    <t>04</t>
  </si>
  <si>
    <t>Vzduchotechnika</t>
  </si>
  <si>
    <t>{2006a062-a8c1-4f37-a746-dd8eec35e519}</t>
  </si>
  <si>
    <t>05</t>
  </si>
  <si>
    <t>Elektroinstalace</t>
  </si>
  <si>
    <t>{2bb8742e-5cae-4573-bb43-fe111dedcb40}</t>
  </si>
  <si>
    <t>1.NP-R2</t>
  </si>
  <si>
    <t>Hlavní chodba</t>
  </si>
  <si>
    <t>Soupis</t>
  </si>
  <si>
    <t>{37c2c050-2a5c-43eb-a329-5d2c751ffd46}</t>
  </si>
  <si>
    <t>1.NP-RK</t>
  </si>
  <si>
    <t>Zázemí kuchyně</t>
  </si>
  <si>
    <t>{9548eb64-ea45-48fe-ada3-cadc26623ca2}</t>
  </si>
  <si>
    <t>2.NP-R4</t>
  </si>
  <si>
    <t>2. nadzemní podlaží</t>
  </si>
  <si>
    <t>{7eb70a68-2ae2-408e-b57b-7411feba1c77}</t>
  </si>
  <si>
    <t>3.NP-R8</t>
  </si>
  <si>
    <t>3. nadzemní podlaží</t>
  </si>
  <si>
    <t>{97ce178f-9e42-48f7-ada0-975882d22285}</t>
  </si>
  <si>
    <t>4.NP-R9</t>
  </si>
  <si>
    <t>4. nadzemní podlaží</t>
  </si>
  <si>
    <t>{272f8afc-2305-4d24-bdbc-65fb526aa52e}</t>
  </si>
  <si>
    <t>06</t>
  </si>
  <si>
    <t>Vedlejší a ostatní náklady</t>
  </si>
  <si>
    <t>{c69383c9-02a5-4f01-b780-70ecc10411ab}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</si>
  <si>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</si>
  <si>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</si>
  <si>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</si>
  <si>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</si>
  <si>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</si>
  <si>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</si>
  <si>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</si>
  <si>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</si>
  <si>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</si>
  <si>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</si>
  <si>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</si>
  <si>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</si>
  <si>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</si>
  <si>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</si>
  <si>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</si>
  <si>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</si>
  <si>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</si>
  <si>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</si>
  <si>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</si>
  <si>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</si>
  <si>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</si>
  <si>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</si>
  <si>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</si>
  <si>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</si>
  <si>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</si>
  <si>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</si>
  <si>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</si>
  <si>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</si>
  <si>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</si>
  <si>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</si>
  <si>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</si>
  <si>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</si>
  <si>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</si>
  <si>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</si>
  <si>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</si>
  <si>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</si>
  <si>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</si>
  <si>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</si>
  <si>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</si>
  <si>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</si>
  <si>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</si>
  <si>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</si>
  <si>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</si>
  <si>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č. 12 nebo výšky do 120 mm</t>
  </si>
  <si>
    <t>t</t>
  </si>
  <si>
    <t>CS ÚRS 2022 01</t>
  </si>
  <si>
    <t>4</t>
  </si>
  <si>
    <t>1106427200</t>
  </si>
  <si>
    <t>PP</t>
  </si>
  <si>
    <t>Osazování ocelových válcovaných nosníků na zdivu I nebo IE nebo U nebo UE nebo L do č. 12 nebo výšky do 120 mm</t>
  </si>
  <si>
    <t>Online PSC</t>
  </si>
  <si>
    <t>https://podminky.urs.cz/item/CS_URS_2022_01/317941121</t>
  </si>
  <si>
    <t>VV</t>
  </si>
  <si>
    <t>2*1,1*5,94*0,001</t>
  </si>
  <si>
    <t>2*2*1,12*4,46*0,001</t>
  </si>
  <si>
    <t>2*1,1*4,46*0,001</t>
  </si>
  <si>
    <t>8*2*1,1*4,46*0,001</t>
  </si>
  <si>
    <t>2*2*1,22*4,46*0,001</t>
  </si>
  <si>
    <t>2*2*1,32*4,46*0,001</t>
  </si>
  <si>
    <t>3*2*1,1*4,46*0,001</t>
  </si>
  <si>
    <t>4*2*1,1*4,46*0,001</t>
  </si>
  <si>
    <t>Součet</t>
  </si>
  <si>
    <t>M</t>
  </si>
  <si>
    <t>13010710</t>
  </si>
  <si>
    <t>ocel profilová jakost S235JR (11 375) průřez I (IPN) 80</t>
  </si>
  <si>
    <t>8</t>
  </si>
  <si>
    <t>-418996159</t>
  </si>
  <si>
    <t>13011053</t>
  </si>
  <si>
    <t>úhelník ocelový nerovnostranný jakost S235JR (11 375) 60x40x6mm</t>
  </si>
  <si>
    <t>316283897</t>
  </si>
  <si>
    <t>317941123</t>
  </si>
  <si>
    <t>Osazování ocelových válcovaných nosníků na zdivu I, IE, U, UE nebo L přes č. 14 do č. 22 nebo výšky do 220 mm</t>
  </si>
  <si>
    <t>-1758346730</t>
  </si>
  <si>
    <t>Osazování ocelových válcovaných nosníků na zdivu I nebo IE nebo U nebo UE nebo L č. 14 až 22 nebo výšky do 220 mm</t>
  </si>
  <si>
    <t>https://podminky.urs.cz/item/CS_URS_2022_01/317941123</t>
  </si>
  <si>
    <t>2*4*1,3*14,4*0,001</t>
  </si>
  <si>
    <t>4*2,5*14,4*0,001</t>
  </si>
  <si>
    <t>4*1,3*14,4*0,001</t>
  </si>
  <si>
    <t>5</t>
  </si>
  <si>
    <t>13010716</t>
  </si>
  <si>
    <t>ocel profilová jakost S235JR (11 375) průřez I (IPN) 140</t>
  </si>
  <si>
    <t>-1171612792</t>
  </si>
  <si>
    <t>6</t>
  </si>
  <si>
    <t>342272225</t>
  </si>
  <si>
    <t>Příčka z pórobetonových hladkých tvárnic na tenkovrstvou maltu tl 100 mm</t>
  </si>
  <si>
    <t>m2</t>
  </si>
  <si>
    <t>-1652310585</t>
  </si>
  <si>
    <t>Příčky z pórobetonových tvárnic hladkých na tenké maltové lože objemová hmotnost do 500 kg/m3, tloušťka příčky 100 mm</t>
  </si>
  <si>
    <t>https://podminky.urs.cz/item/CS_URS_2022_01/342272225</t>
  </si>
  <si>
    <t>1.NP</t>
  </si>
  <si>
    <t>3,08*(3,85+1,83+2,15+1,82)</t>
  </si>
  <si>
    <t>-2*0,7*2-0,9*2</t>
  </si>
  <si>
    <t>3,08*(1,4+1,76+0,9+2,02+3,7+1,7+1,9*5+1+2,2+2,5)</t>
  </si>
  <si>
    <t>-8*0,7*2-3*0,8*2-0,9*2</t>
  </si>
  <si>
    <t>Mezisoučet</t>
  </si>
  <si>
    <t>2.NP</t>
  </si>
  <si>
    <t>2,74*(1,3+2,2)</t>
  </si>
  <si>
    <t>-0,9*2</t>
  </si>
  <si>
    <t>3.NP</t>
  </si>
  <si>
    <t>2,78*(1,8+1,57+1,85+1,3+1,86)</t>
  </si>
  <si>
    <t>-3*0,7*2</t>
  </si>
  <si>
    <t>2,78*1,3</t>
  </si>
  <si>
    <t>4.NP</t>
  </si>
  <si>
    <t>2,78*(2,5+1,3+2,2)</t>
  </si>
  <si>
    <t>-0,8*2-0,9*2</t>
  </si>
  <si>
    <t>7</t>
  </si>
  <si>
    <t>342272245</t>
  </si>
  <si>
    <t>Příčka z pórobetonových hladkých tvárnic na tenkovrstvou maltu tl 150 mm</t>
  </si>
  <si>
    <t>-1528906003</t>
  </si>
  <si>
    <t>Příčky z pórobetonových tvárnic hladkých na tenké maltové lože objemová hmotnost do 500 kg/m3, tloušťka příčky 150 mm</t>
  </si>
  <si>
    <t>https://podminky.urs.cz/item/CS_URS_2022_01/342272245</t>
  </si>
  <si>
    <t>2,74*3,9</t>
  </si>
  <si>
    <t>2,78*3,9</t>
  </si>
  <si>
    <t>2,78*4,15</t>
  </si>
  <si>
    <t>342291111</t>
  </si>
  <si>
    <t>Ukotvení příček montážní polyuretanovou pěnou tl příčky do 100 mm</t>
  </si>
  <si>
    <t>m</t>
  </si>
  <si>
    <t>1648217190</t>
  </si>
  <si>
    <t>Ukotvení příček polyuretanovou pěnou, tl. příčky do 100 mm</t>
  </si>
  <si>
    <t>https://podminky.urs.cz/item/CS_URS_2022_01/342291111</t>
  </si>
  <si>
    <t>3,85+1,83+2,15+1,82</t>
  </si>
  <si>
    <t>1,4+1,76+0,9+2,02+3,7+1,7+1,9*5+1+2,2+2,5</t>
  </si>
  <si>
    <t>1,3+2,2</t>
  </si>
  <si>
    <t>1,8+1,57+1,85+1,3+1,86</t>
  </si>
  <si>
    <t>1,3</t>
  </si>
  <si>
    <t>2,5+1,3+2,2</t>
  </si>
  <si>
    <t>9</t>
  </si>
  <si>
    <t>342291112</t>
  </si>
  <si>
    <t>Ukotvení příček montážní polyuretanovou pěnou tl příčky přes 100 mm</t>
  </si>
  <si>
    <t>-944691254</t>
  </si>
  <si>
    <t>Ukotvení příček polyuretanovou pěnou, tl. příčky přes 100 mm</t>
  </si>
  <si>
    <t>https://podminky.urs.cz/item/CS_URS_2022_01/342291112</t>
  </si>
  <si>
    <t>3,9</t>
  </si>
  <si>
    <t>4,15</t>
  </si>
  <si>
    <t>10</t>
  </si>
  <si>
    <t>342291121</t>
  </si>
  <si>
    <t>Ukotvení příček k cihelným konstrukcím plochými kotvami</t>
  </si>
  <si>
    <t>1703545729</t>
  </si>
  <si>
    <t>Ukotvení příček plochými kotvami, do konstrukce cihelné</t>
  </si>
  <si>
    <t>https://podminky.urs.cz/item/CS_URS_2022_01/342291121</t>
  </si>
  <si>
    <t>3,08*24</t>
  </si>
  <si>
    <t>2,74*5</t>
  </si>
  <si>
    <t>2,78*8</t>
  </si>
  <si>
    <t>2,78*12</t>
  </si>
  <si>
    <t>11</t>
  </si>
  <si>
    <t>346244381</t>
  </si>
  <si>
    <t>Plentování jednostranné v do 200 mm válcovaných nosníků cihlami</t>
  </si>
  <si>
    <t>1285811581</t>
  </si>
  <si>
    <t>Plentování ocelových válcovaných nosníků jednostranné cihlami na maltu, výška stojiny do 200 mm</t>
  </si>
  <si>
    <t>https://podminky.urs.cz/item/CS_URS_2022_01/346244381</t>
  </si>
  <si>
    <t>2*1,1*0,1</t>
  </si>
  <si>
    <t>3*2*1,3*0,15</t>
  </si>
  <si>
    <t>2*2*2,5*0,15</t>
  </si>
  <si>
    <t>Vodorovné konstrukce</t>
  </si>
  <si>
    <t>12</t>
  </si>
  <si>
    <t>411321515</t>
  </si>
  <si>
    <t>Stropy deskové ze ŽB tř. C 20/25</t>
  </si>
  <si>
    <t>m3</t>
  </si>
  <si>
    <t>-131177789</t>
  </si>
  <si>
    <t>Stropy z betonu železového (bez výztuže) stropů deskových, plochých střech, desek balkonových, desek hřibových stropů včetně hlavic hřibových sloupů tř. C 20/25</t>
  </si>
  <si>
    <t>https://podminky.urs.cz/item/CS_URS_2022_01/411321515</t>
  </si>
  <si>
    <t>1,5*1,2*0,1</t>
  </si>
  <si>
    <t>13</t>
  </si>
  <si>
    <t>411354234</t>
  </si>
  <si>
    <t>Bednění stropů ztracené z hraněných trapézových vln v 40 mm plech pozinkovaný tl 0,88 mm</t>
  </si>
  <si>
    <t>2115029638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</si>
  <si>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0,88 mm</t>
  </si>
  <si>
    <t>https://podminky.urs.cz/item/CS_URS_2022_01/411354234</t>
  </si>
  <si>
    <t>1,5*1,2</t>
  </si>
  <si>
    <t>14</t>
  </si>
  <si>
    <t>411362021</t>
  </si>
  <si>
    <t>Výztuž stropů svařovanými sítěmi Kari</t>
  </si>
  <si>
    <t>-1678469736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</si>
  <si>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</si>
  <si>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https://podminky.urs.cz/item/CS_URS_2022_01/411362021</t>
  </si>
  <si>
    <t>1,5*1,2*7,9*1,1*0,001</t>
  </si>
  <si>
    <t>411388531</t>
  </si>
  <si>
    <t>Zabetonování otvorů pl do 1 m2 ve stropech</t>
  </si>
  <si>
    <t>-2007902144</t>
  </si>
  <si>
    <t>Zabetonování otvorů ve stropech nebo v klenbách včetně lešení, bednění, odbednění a výztuže (materiál v ceně) ve stropech železobetonových, tvárnicových a prefabrikovaných</t>
  </si>
  <si>
    <t>https://podminky.urs.cz/item/CS_URS_2022_01/411388531</t>
  </si>
  <si>
    <t>55*0,09*0,2</t>
  </si>
  <si>
    <t>Úpravy povrchů, podlahy a osazování výplní</t>
  </si>
  <si>
    <t>16</t>
  </si>
  <si>
    <t>611131121</t>
  </si>
  <si>
    <t>Penetrační disperzní nátěr vnitřních stropů nanášený ručně</t>
  </si>
  <si>
    <t>-628043434</t>
  </si>
  <si>
    <t>Podkladní a spojovací vrstva vnitřních omítaných ploch penetrace disperzní nanášená ručně stropů</t>
  </si>
  <si>
    <t>https://podminky.urs.cz/item/CS_URS_2022_01/611131121</t>
  </si>
  <si>
    <t>3,08</t>
  </si>
  <si>
    <t>3,7*11,57</t>
  </si>
  <si>
    <t>17</t>
  </si>
  <si>
    <t>611311131</t>
  </si>
  <si>
    <t>Potažení vnitřních rovných stropů vápenným štukem tloušťky do 3 mm</t>
  </si>
  <si>
    <t>1380339441</t>
  </si>
  <si>
    <t>Potažení vnitřních ploch vápenným štukem tloušťky do 3 mm vodorovných konstrukcí stropů rovných</t>
  </si>
  <si>
    <t>https://podminky.urs.cz/item/CS_URS_2022_01/611311131</t>
  </si>
  <si>
    <t>18</t>
  </si>
  <si>
    <t>611325413</t>
  </si>
  <si>
    <t>Oprava vnitřní vápenocementové hladké omítky stropů v rozsahu plochy přes 30 do 50 %</t>
  </si>
  <si>
    <t>-557121213</t>
  </si>
  <si>
    <t>Oprava vápenocementové omítky vnitřních ploch hladké, tloušťky do 20 mm stropů, v rozsahu opravované plochy přes 30 do 50%</t>
  </si>
  <si>
    <t>https://podminky.urs.cz/item/CS_URS_2022_01/611325413</t>
  </si>
  <si>
    <t>19</t>
  </si>
  <si>
    <t>612131121</t>
  </si>
  <si>
    <t>Penetrační disperzní nátěr vnitřních stěn nanášený ručně</t>
  </si>
  <si>
    <t>1007126481</t>
  </si>
  <si>
    <t>Podkladní a spojovací vrstva vnitřních omítaných ploch penetrace disperzní nanášená ručně stěn</t>
  </si>
  <si>
    <t>https://podminky.urs.cz/item/CS_URS_2022_01/612131121</t>
  </si>
  <si>
    <t>3,08*(7,82+13,86+8,14+15,66+15,28+17,93+8,78+15,58+18,84+6,84+8,4+2*3,7+2*11,57)</t>
  </si>
  <si>
    <t>2,74*(5,27+17,94+7,86+9,46+14,34+8,7+12,3+6,6+6+7)</t>
  </si>
  <si>
    <t>2,78*(23,69+6,53+17,94+7,86+9,46+14,34+8,7)</t>
  </si>
  <si>
    <t>2,78*(23,69+6,53+8,36+7,86+14,88+22,7+8,7)</t>
  </si>
  <si>
    <t>20</t>
  </si>
  <si>
    <t>612142001</t>
  </si>
  <si>
    <t>Potažení vnitřních stěn sklovláknitým pletivem vtlačeným do tenkovrstvé hmoty</t>
  </si>
  <si>
    <t>136557547</t>
  </si>
  <si>
    <t>Potažení vnitřních ploch pletivem v ploše nebo pruzích, na plném podkladu sklovláknitým vtlačením do tmelu stěn</t>
  </si>
  <si>
    <t>https://podminky.urs.cz/item/CS_URS_2022_01/612142001</t>
  </si>
  <si>
    <t>nové příčky z pórobetonu</t>
  </si>
  <si>
    <t>2*3,08*(3,85+1,83+2,15+1,82)</t>
  </si>
  <si>
    <t>2*(-2*0,7*2-0,9*2)</t>
  </si>
  <si>
    <t>2*3,08*(1,4+1,76+0,9+2,02+3,7+1,7+1,9*5+1+2,2+2,5)</t>
  </si>
  <si>
    <t>2*(-8*0,7*2-3*0,8*2-0,9*2)</t>
  </si>
  <si>
    <t>2*2,74*(1,3+2,2)</t>
  </si>
  <si>
    <t>-2*0,9*2</t>
  </si>
  <si>
    <t>2*2,74*3,9</t>
  </si>
  <si>
    <t>2*2,78*(1,8+1,57+1,85+1,3+1,86)</t>
  </si>
  <si>
    <t>-2*3*0,7*2</t>
  </si>
  <si>
    <t>2*2,78*1,3</t>
  </si>
  <si>
    <t>2*2,78*3,9</t>
  </si>
  <si>
    <t>2*2,78*(2,5+1,3+2,2)</t>
  </si>
  <si>
    <t>2*(-0,8*2-0,9*2)</t>
  </si>
  <si>
    <t>2*2,78*4,15</t>
  </si>
  <si>
    <t>612311131</t>
  </si>
  <si>
    <t>Potažení vnitřních stěn vápenným štukem tloušťky do 3 mm</t>
  </si>
  <si>
    <t>480425900</t>
  </si>
  <si>
    <t>Potažení vnitřních ploch vápenným štukem tloušťky do 3 mm svislých konstrukcí stěn</t>
  </si>
  <si>
    <t>https://podminky.urs.cz/item/CS_URS_2022_01/612311131</t>
  </si>
  <si>
    <t>3,08*(7,82+2*3,7+2*11,57)</t>
  </si>
  <si>
    <t>2,6*(8,14+15,58)</t>
  </si>
  <si>
    <t>0,65*(13,86+8,14+15,28+17,93+8,78+18,84+6,84+8,4)</t>
  </si>
  <si>
    <t>0,55*(5,27+17,94+7,86+9,46+14,34+8,7)</t>
  </si>
  <si>
    <t>0,7*(12,3+6,6+6+7)</t>
  </si>
  <si>
    <t>0,55*(23,69+6,53+17,94+7,86+9,46+14,34+8,7)</t>
  </si>
  <si>
    <t>0,55*(23,69+6,53+7,86+14,88+22,7+8,7)</t>
  </si>
  <si>
    <t>2,5*8,36</t>
  </si>
  <si>
    <t>22</t>
  </si>
  <si>
    <t>612325413</t>
  </si>
  <si>
    <t>Oprava vnitřní vápenocementové hladké omítky stěn v rozsahu plochy přes 30 do 50 %</t>
  </si>
  <si>
    <t>-1456230874</t>
  </si>
  <si>
    <t>Oprava vápenocementové omítky vnitřních ploch hladké, tloušťky do 20 mm stěn, v rozsahu opravované plochy přes 30 do 50%</t>
  </si>
  <si>
    <t>https://podminky.urs.cz/item/CS_URS_2022_01/612325413</t>
  </si>
  <si>
    <t>3,08*(6*3,7+3,85+2*11,57+2*15,11+2*2)</t>
  </si>
  <si>
    <t>2,74*(2*3,9+2*5,07+2*5,25+12,3+6,6+6+7)</t>
  </si>
  <si>
    <t>2,78*(2*4,74+2*3,15+2*3,9+2*10,47)</t>
  </si>
  <si>
    <t>2,78*(2*4,74+2*3,15+2*4,15+2*10,47)</t>
  </si>
  <si>
    <t>23</t>
  </si>
  <si>
    <t>619995001</t>
  </si>
  <si>
    <t>Začištění omítek kolem oken, dveří, podlah nebo obkladů</t>
  </si>
  <si>
    <t>1159975919</t>
  </si>
  <si>
    <t>Začištění omítek (s dodáním hmot) kolem oken, dveří, podlah, obkladů apod.</t>
  </si>
  <si>
    <t>https://podminky.urs.cz/item/CS_URS_2022_01/619995001</t>
  </si>
  <si>
    <t>2*(2*2+0,9)</t>
  </si>
  <si>
    <t>24</t>
  </si>
  <si>
    <t>622325109</t>
  </si>
  <si>
    <t>Oprava vnější vápenocementové hladké omítky složitosti 1 stěn v rozsahu přes 80 do 100 %</t>
  </si>
  <si>
    <t>-579194624</t>
  </si>
  <si>
    <t>Oprava vápenocementové omítky vnějších ploch stupně členitosti 1 hladké stěn, v rozsahu opravované plochy přes 80 do 100%</t>
  </si>
  <si>
    <t>https://podminky.urs.cz/item/CS_URS_2022_01/622325109</t>
  </si>
  <si>
    <t>0,25*(2*2+0,9)</t>
  </si>
  <si>
    <t>25</t>
  </si>
  <si>
    <t>631311116</t>
  </si>
  <si>
    <t>Mazanina tl přes 50 do 80 mm z betonu prostého bez zvýšených nároků na prostředí tř. C 25/30</t>
  </si>
  <si>
    <t>-822475612</t>
  </si>
  <si>
    <t>Mazanina z betonu prostého bez zvýšených nároků na prostředí tl. přes 50 do 80 mm tř. C 25/30</t>
  </si>
  <si>
    <t>https://podminky.urs.cz/item/CS_URS_2022_01/631311116</t>
  </si>
  <si>
    <t>1,5*1,2*0,06</t>
  </si>
  <si>
    <t>2,5*3,9*0,06</t>
  </si>
  <si>
    <t>26</t>
  </si>
  <si>
    <t>631311131</t>
  </si>
  <si>
    <t>Doplnění dosavadních mazanin betonem prostým plochy do 1 m2 tloušťky přes 80 mm</t>
  </si>
  <si>
    <t>-150744435</t>
  </si>
  <si>
    <t>Doplnění dosavadních mazanin prostým betonem s dodáním hmot, bez potěru, plochy jednotlivě do 1 m2 a tl. přes 80 mm</t>
  </si>
  <si>
    <t>https://podminky.urs.cz/item/CS_URS_2022_01/631311131</t>
  </si>
  <si>
    <t>55*0,09*0,06</t>
  </si>
  <si>
    <t>27</t>
  </si>
  <si>
    <t>631319011</t>
  </si>
  <si>
    <t>Příplatek k mazanině tl přes 50 do 80 mm za přehlazení povrchu</t>
  </si>
  <si>
    <t>79153925</t>
  </si>
  <si>
    <t>Příplatek k cenám mazanin za úpravu povrchu mazaniny přehlazením, mazanina tl. přes 50 do 80 mm</t>
  </si>
  <si>
    <t>https://podminky.urs.cz/item/CS_URS_2022_01/631319011</t>
  </si>
  <si>
    <t>28</t>
  </si>
  <si>
    <t>631319171</t>
  </si>
  <si>
    <t>Příplatek k mazanině tl přes 50 do 80 mm za stržení povrchu spodní vrstvy před vložením výztuže</t>
  </si>
  <si>
    <t>-2117290994</t>
  </si>
  <si>
    <t>Příplatek k cenám mazanin za stržení povrchu spodní vrstvy mazaniny latí před vložením výztuže nebo pletiva pro tl. obou vrstev mazaniny přes 50 do 80 mm</t>
  </si>
  <si>
    <t>https://podminky.urs.cz/item/CS_URS_2022_01/631319171</t>
  </si>
  <si>
    <t>29</t>
  </si>
  <si>
    <t>631362021</t>
  </si>
  <si>
    <t>Výztuž mazanin svařovanými sítěmi Kari</t>
  </si>
  <si>
    <t>2028229217</t>
  </si>
  <si>
    <t>Výztuž mazanin ze svařovaných sítí z drátů typu KARI</t>
  </si>
  <si>
    <t>https://podminky.urs.cz/item/CS_URS_2022_01/631362021</t>
  </si>
  <si>
    <t>2,5*3,9*1,98*1,1*0,001</t>
  </si>
  <si>
    <t>30</t>
  </si>
  <si>
    <t>642942611</t>
  </si>
  <si>
    <t>Osazování zárubní nebo rámů dveřních kovových do 2,5 m2 na montážní pěnu</t>
  </si>
  <si>
    <t>kus</t>
  </si>
  <si>
    <t>1283773978</t>
  </si>
  <si>
    <t>Osazování zárubní nebo rámů kovových dveřních lisovaných nebo z úhelníků bez dveřních křídel na montážní pěnu, plochy otvoru do 2,5 m2</t>
  </si>
  <si>
    <t>https://podminky.urs.cz/item/CS_URS_2022_01/642942611</t>
  </si>
  <si>
    <t>2+7+2+1+1+1+1</t>
  </si>
  <si>
    <t>1+1+1+1</t>
  </si>
  <si>
    <t>1+1+1+1+1</t>
  </si>
  <si>
    <t>31</t>
  </si>
  <si>
    <t>55331481</t>
  </si>
  <si>
    <t>zárubeň jednokřídlá ocelová pro zdění tl stěny 75-100mm rozměru 700/1970, 2100mm</t>
  </si>
  <si>
    <t>-1598982996</t>
  </si>
  <si>
    <t>2+7+1</t>
  </si>
  <si>
    <t>1+1+1</t>
  </si>
  <si>
    <t>32</t>
  </si>
  <si>
    <t>55331482</t>
  </si>
  <si>
    <t>zárubeň jednokřídlá ocelová pro zdění tl stěny 75-100mm rozměru 800/1970, 2100mm</t>
  </si>
  <si>
    <t>-1792785522</t>
  </si>
  <si>
    <t>2+1</t>
  </si>
  <si>
    <t>33</t>
  </si>
  <si>
    <t>55331486</t>
  </si>
  <si>
    <t>zárubeň jednokřídlá ocelová pro zdění tl stěny 110-150mm rozměru 700/1970, 2100mm</t>
  </si>
  <si>
    <t>-1181887566</t>
  </si>
  <si>
    <t>34</t>
  </si>
  <si>
    <t>55331488</t>
  </si>
  <si>
    <t>zárubeň jednokřídlá ocelová pro zdění tl stěny 110-150mm rozměru 900/1970, 2100mm</t>
  </si>
  <si>
    <t>-171234197</t>
  </si>
  <si>
    <t>35</t>
  </si>
  <si>
    <t>642945111</t>
  </si>
  <si>
    <t>Osazování protipožárních nebo protiplynových zárubní dveří jednokřídlových do 2,5 m2</t>
  </si>
  <si>
    <t>-969616875</t>
  </si>
  <si>
    <t>Osazování ocelových zárubní protipožárních nebo protiplynových dveří do vynechaného otvoru, s obetonováním, dveří jednokřídlových do 2,5 m2</t>
  </si>
  <si>
    <t>https://podminky.urs.cz/item/CS_URS_2022_01/642945111</t>
  </si>
  <si>
    <t>1+2+1</t>
  </si>
  <si>
    <t>2+1+1</t>
  </si>
  <si>
    <t>36</t>
  </si>
  <si>
    <t>55331556</t>
  </si>
  <si>
    <t>zárubeň jednokřídlá ocelová pro zdění s protipožární úpravou tl stěny 75-100mm rozměru 700/1970, 2100mm</t>
  </si>
  <si>
    <t>-2025295662</t>
  </si>
  <si>
    <t>37</t>
  </si>
  <si>
    <t>55331557</t>
  </si>
  <si>
    <t>zárubeň jednokřídlá ocelová pro zdění s protipožární úpravou tl stěny 75-100mm rozměru 800/1970, 2100mm</t>
  </si>
  <si>
    <t>-1658349386</t>
  </si>
  <si>
    <t>38</t>
  </si>
  <si>
    <t>55331558</t>
  </si>
  <si>
    <t>zárubeň jednokřídlá ocelová pro zdění s protipožární úpravou tl stěny 75-100mm rozměru 900/1970, 2100mm</t>
  </si>
  <si>
    <t>1641502225</t>
  </si>
  <si>
    <t>39</t>
  </si>
  <si>
    <t>55331562</t>
  </si>
  <si>
    <t>zárubeň jednokřídlá ocelová pro zdění s protipožární úpravou tl stěny 110-150mm rozměru 800/1970, 2100mm</t>
  </si>
  <si>
    <t>-1731572146</t>
  </si>
  <si>
    <t>Ostatní konstrukce a práce, bourání</t>
  </si>
  <si>
    <t>40</t>
  </si>
  <si>
    <t>949101112</t>
  </si>
  <si>
    <t>Lešení pomocné pro objekty pozemních staveb s lešeňovou podlahou v přes 1,9 do 3,5 m zatížení do 150 kg/m2</t>
  </si>
  <si>
    <t>-1255716071</t>
  </si>
  <si>
    <t>Lešení pomocné pracovní pro objekty pozemních staveb pro zatížení do 150 kg/m2, o výšce lešeňové podlahy přes 1,9 do 3,5 m</t>
  </si>
  <si>
    <t>https://podminky.urs.cz/item/CS_URS_2022_01/949101112</t>
  </si>
  <si>
    <t>100</t>
  </si>
  <si>
    <t>75</t>
  </si>
  <si>
    <t>60</t>
  </si>
  <si>
    <t>41</t>
  </si>
  <si>
    <t>952901111</t>
  </si>
  <si>
    <t>Vyčištění budov bytové a občanské výstavby při výšce podlaží do 4 m</t>
  </si>
  <si>
    <t>-1790738655</t>
  </si>
  <si>
    <t>Vyčištění budov nebo objektů před předáním do užívání budov bytové nebo občanské výstavby, světlé výšky podlaží do 4 m</t>
  </si>
  <si>
    <t>https://podminky.urs.cz/item/CS_URS_2022_01/952901111</t>
  </si>
  <si>
    <t>42</t>
  </si>
  <si>
    <t>962031132</t>
  </si>
  <si>
    <t>Bourání příček z cihel pálených na MVC tl do 100 mm</t>
  </si>
  <si>
    <t>1688426557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</si>
  <si>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</si>
  <si>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</si>
  <si>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(2*3,5+1,37+1,69)*3,08</t>
  </si>
  <si>
    <t>-6*0,6*2</t>
  </si>
  <si>
    <t>(0,94+0,85)*3,08</t>
  </si>
  <si>
    <t>(3*1,9+1,7+0,9)*3,08</t>
  </si>
  <si>
    <t>-2*0,8*2</t>
  </si>
  <si>
    <t>0,6*2,74</t>
  </si>
  <si>
    <t>2*0,8*2,74</t>
  </si>
  <si>
    <t>(3,83+2,73+0,9+3*1,53)*2,74</t>
  </si>
  <si>
    <t>-7*0,6*2</t>
  </si>
  <si>
    <t>-8*0,6*2</t>
  </si>
  <si>
    <t>(1,35+1,91+3,15+1,8+2,93)*2,78</t>
  </si>
  <si>
    <t>2*0,8*2,78</t>
  </si>
  <si>
    <t>(3,83+2,73+0,9+3*1,53)*2,78</t>
  </si>
  <si>
    <t>0,6*2,78</t>
  </si>
  <si>
    <t>(1,35+1,91+3,15+1,8+2,93)*2,79</t>
  </si>
  <si>
    <t>(3,83+2,73+0,9+3*1,53)*2,79</t>
  </si>
  <si>
    <t>2*0,8*2,79</t>
  </si>
  <si>
    <t>0,6*2,79</t>
  </si>
  <si>
    <t>43</t>
  </si>
  <si>
    <t>962031133</t>
  </si>
  <si>
    <t>Bourání příček z cihel pálených na MVC tl do 150 mm</t>
  </si>
  <si>
    <t>-1072858559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</si>
  <si>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</si>
  <si>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</si>
  <si>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>2,2*2,47</t>
  </si>
  <si>
    <t>44</t>
  </si>
  <si>
    <t>962032231</t>
  </si>
  <si>
    <t>Bourání zdiva z cihel pálených nebo vápenopískových na MV nebo MVC přes 1 m3</t>
  </si>
  <si>
    <t>-1214255364</t>
  </si>
  <si>
    <t>Bourání zdiva nadzákladového z cihel nebo tvárnic z cihel pálených nebo vápenopískových, na maltu vápennou nebo vápenocementovou, objemu přes 1 m3</t>
  </si>
  <si>
    <t>https://podminky.urs.cz/item/CS_URS_2022_01/962032231</t>
  </si>
  <si>
    <t>(2*1,2*3,08+2*1,5*3,08-0,7*1)*0,16</t>
  </si>
  <si>
    <t>(3,7*3,08-0,8*2)*0,17</t>
  </si>
  <si>
    <t>(2,27*2,74+2*3,9*2,74-0,8*2-0,6*2)*0,17</t>
  </si>
  <si>
    <t>(2*1,2*2,74+2*1,5*2,74)*0,16</t>
  </si>
  <si>
    <t>(2,27*2,78+2*3,9*2,78-0,8*2-0,6*2)*0,17</t>
  </si>
  <si>
    <t>(2,27*2,79+3,9*2,79+4,15*2,79-2,9*2,79+2*0,8*2-0,6*2)*0,17</t>
  </si>
  <si>
    <t>45</t>
  </si>
  <si>
    <t>965042141</t>
  </si>
  <si>
    <t>Bourání podkladů pod dlažby nebo mazanin betonových nebo z litého asfaltu tl do 100 mm pl přes 4 m2</t>
  </si>
  <si>
    <t>-905060101</t>
  </si>
  <si>
    <t>Bourání mazanin betonových nebo z litého asfaltu tl. do 100 mm, plochy přes 4 m2</t>
  </si>
  <si>
    <t>https://podminky.urs.cz/item/CS_URS_2022_01/965042141</t>
  </si>
  <si>
    <t>2,5*3,9*0,1</t>
  </si>
  <si>
    <t>46</t>
  </si>
  <si>
    <t>968072455</t>
  </si>
  <si>
    <t>Vybourání kovových dveřních zárubní pl do 2 m2</t>
  </si>
  <si>
    <t>-243812284</t>
  </si>
  <si>
    <t>Vybourání kovových rámů oken s křídly, dveřních zárubní, vrat, stěn, ostění nebo obkladů dveřních zárubní, plochy do 2 m2</t>
  </si>
  <si>
    <t>https://podminky.urs.cz/item/CS_URS_2022_01/968072455</t>
  </si>
  <si>
    <t>39*0,6*2</t>
  </si>
  <si>
    <t>13*0,8*2</t>
  </si>
  <si>
    <t>3*0,9*2</t>
  </si>
  <si>
    <t>47</t>
  </si>
  <si>
    <t>971033641</t>
  </si>
  <si>
    <t>Vybourání otvorů ve zdivu cihelném pl do 4 m2 na MVC nebo MV tl do 300 mm</t>
  </si>
  <si>
    <t>1767458382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</si>
  <si>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</si>
  <si>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https://podminky.urs.cz/item/CS_URS_2022_01/971033641</t>
  </si>
  <si>
    <t>4*0,8*2,05*0,17</t>
  </si>
  <si>
    <t>0,82*2,05*0,1</t>
  </si>
  <si>
    <t>0,3*2,05*0,1</t>
  </si>
  <si>
    <t>48</t>
  </si>
  <si>
    <t>971033651</t>
  </si>
  <si>
    <t>Vybourání otvorů ve zdivu cihelném pl do 4 m2 na MVC nebo MV tl do 600 mm</t>
  </si>
  <si>
    <t>1292388321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</si>
  <si>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</si>
  <si>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https://podminky.urs.cz/item/CS_URS_2022_01/971033651</t>
  </si>
  <si>
    <t>4*1*2,05*0,42</t>
  </si>
  <si>
    <t>2*2,2*2,05*0,42</t>
  </si>
  <si>
    <t>-2*0,9*2*0,3</t>
  </si>
  <si>
    <t>49</t>
  </si>
  <si>
    <t>971033681</t>
  </si>
  <si>
    <t>Vybourání otvorů ve zdivu cihelném pl do 4 m2 na MVC nebo MV tl do 900 mm</t>
  </si>
  <si>
    <t>317306689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</si>
  <si>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</si>
  <si>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https://podminky.urs.cz/item/CS_URS_2022_01/971033681</t>
  </si>
  <si>
    <t>0,9*2,05*0,65</t>
  </si>
  <si>
    <t>-0,7*1,2*0,65</t>
  </si>
  <si>
    <t>50</t>
  </si>
  <si>
    <t>972054241</t>
  </si>
  <si>
    <t>Vybourání otvorů v ŽB stropech nebo klenbách pl do 0,09 m2 tl do 150 mm</t>
  </si>
  <si>
    <t>-445320710</t>
  </si>
  <si>
    <t>Vybourání otvorů ve stropech nebo klenbách železobetonových bez odstranění podlahy a násypu, plochy do 0,09 m2, tl. do 150 mm</t>
  </si>
  <si>
    <t>https://podminky.urs.cz/item/CS_URS_2022_01/972054241</t>
  </si>
  <si>
    <t>51</t>
  </si>
  <si>
    <t>974031664</t>
  </si>
  <si>
    <t>Vysekání rýh ve zdivu cihelném pro vtahování nosníků hl do 150 mm v do 150 mm</t>
  </si>
  <si>
    <t>440916908</t>
  </si>
  <si>
    <t>Vysekání rýh ve zdivu cihelném na maltu vápennou nebo vápenocementovou pro vtahování nosníků do zdí, před vybouráním otvoru do hl. 150 mm, při v. nosníku do 150 mm</t>
  </si>
  <si>
    <t>https://podminky.urs.cz/item/CS_URS_2022_01/974031664</t>
  </si>
  <si>
    <t>2*1,1+1,12</t>
  </si>
  <si>
    <t>3*1,1</t>
  </si>
  <si>
    <t>3*2*1,3</t>
  </si>
  <si>
    <t>2*2*2,5</t>
  </si>
  <si>
    <t>52</t>
  </si>
  <si>
    <t>977151124</t>
  </si>
  <si>
    <t>Jádrové vrty diamantovými korunkami do stavebních materiálů D přes 150 do 180 mm</t>
  </si>
  <si>
    <t>-1246168035</t>
  </si>
  <si>
    <t>Jádrové vrty diamantovými korunkami do stavebních materiálů (železobetonu, betonu, cihel, obkladů, dlažeb, kamene) průměru přes 150 do 180 mm</t>
  </si>
  <si>
    <t>https://podminky.urs.cz/item/CS_URS_2022_01/977151124</t>
  </si>
  <si>
    <t>5*0,65</t>
  </si>
  <si>
    <t>2*0,5</t>
  </si>
  <si>
    <t>3*0,5</t>
  </si>
  <si>
    <t>997</t>
  </si>
  <si>
    <t>Přesun sutě</t>
  </si>
  <si>
    <t>53</t>
  </si>
  <si>
    <t>997013213</t>
  </si>
  <si>
    <t>Vnitrostaveništní doprava suti a vybouraných hmot pro budovy v přes 9 do 12 m ručně</t>
  </si>
  <si>
    <t>-1889316446</t>
  </si>
  <si>
    <t>Vnitrostaveništní doprava suti a vybouraných hmot vodorovně do 50 m svisle ručně pro budovy a haly výšky přes 9 do 12 m</t>
  </si>
  <si>
    <t>https://podminky.urs.cz/item/CS_URS_2022_01/997013213</t>
  </si>
  <si>
    <t>54</t>
  </si>
  <si>
    <t>997013501</t>
  </si>
  <si>
    <t>Odvoz suti a vybouraných hmot na skládku nebo meziskládku do 1 km se složením</t>
  </si>
  <si>
    <t>-917249044</t>
  </si>
  <si>
    <t>Odvoz suti a vybouraných hmot na skládku nebo meziskládku se složením, na vzdálenost do 1 km</t>
  </si>
  <si>
    <t>https://podminky.urs.cz/item/CS_URS_2022_01/997013501</t>
  </si>
  <si>
    <t>55</t>
  </si>
  <si>
    <t>997013509</t>
  </si>
  <si>
    <t>Příplatek k odvozu suti a vybouraných hmot na skládku ZKD 1 km přes 1 km</t>
  </si>
  <si>
    <t>1584472050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</si>
  <si>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</si>
  <si>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</si>
  <si>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159,217*25</t>
  </si>
  <si>
    <t>56</t>
  </si>
  <si>
    <t>997013631</t>
  </si>
  <si>
    <t>Poplatek za uložení na skládce (skládkovné) stavebního odpadu směsného kód odpadu 17 09 04</t>
  </si>
  <si>
    <t>1850646198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</si>
  <si>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</si>
  <si>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</si>
  <si>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998</t>
  </si>
  <si>
    <t>Přesun hmot</t>
  </si>
  <si>
    <t>57</t>
  </si>
  <si>
    <t>998018002</t>
  </si>
  <si>
    <t>Přesun hmot ruční pro budovy v přes 6 do 12 m</t>
  </si>
  <si>
    <t>743703039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</si>
  <si>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</si>
  <si>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https://podminky.urs.cz/item/CS_URS_2022_01/998018002</t>
  </si>
  <si>
    <t>PSV</t>
  </si>
  <si>
    <t>Práce a dodávky PSV</t>
  </si>
  <si>
    <t>713</t>
  </si>
  <si>
    <t>Izolace tepelné</t>
  </si>
  <si>
    <t>58</t>
  </si>
  <si>
    <t>713121111</t>
  </si>
  <si>
    <t>Montáž izolace tepelné podlah volně kladenými rohožemi, pásy, dílci, deskami 1 vrstva</t>
  </si>
  <si>
    <t>-99712240</t>
  </si>
  <si>
    <t>Montáž tepelné izolace podlah rohožemi, pásy, deskami, dílci, bloky (izolační materiál ve specifikaci) kladenými volně jednovrstvá</t>
  </si>
  <si>
    <t>https://podminky.urs.cz/item/CS_URS_2022_01/713121111</t>
  </si>
  <si>
    <t>2,5*3,9</t>
  </si>
  <si>
    <t>1,2*1,5</t>
  </si>
  <si>
    <t>59</t>
  </si>
  <si>
    <t>28372326</t>
  </si>
  <si>
    <t>deska EPS 150 pro konstrukce s vysokým zatížením λ=0,035</t>
  </si>
  <si>
    <t>-1083291909</t>
  </si>
  <si>
    <t>1,5*1,2*0,04</t>
  </si>
  <si>
    <t>2,5*3,9*0,05</t>
  </si>
  <si>
    <t>0,56*1,02 'Přepočtené koeficientem množství</t>
  </si>
  <si>
    <t>998713102</t>
  </si>
  <si>
    <t>Přesun hmot tonážní pro izolace tepelné v objektech v přes 6 do 12 m</t>
  </si>
  <si>
    <t>-1350711982</t>
  </si>
  <si>
    <t>Přesun hmot pro izolace tepelné stanovený z hmotnosti přesunovaného materiálu vodorovná dopravní vzdálenost do 50 m v objektech výšky přes 6 m do 12 m</t>
  </si>
  <si>
    <t>https://podminky.urs.cz/item/CS_URS_2022_01/998713102</t>
  </si>
  <si>
    <t>61</t>
  </si>
  <si>
    <t>998713181</t>
  </si>
  <si>
    <t>Příplatek k přesunu hmot tonážní 713 prováděný bez použití mechanizace</t>
  </si>
  <si>
    <t>222578580</t>
  </si>
  <si>
    <t>Přesun hmot pro izolace tepelné stanovený z hmotnosti přesunovaného materiálu Příplatek k cenám za přesun prováděný bez použití mechanizace pro jakoukoliv výšku objektu</t>
  </si>
  <si>
    <t>https://podminky.urs.cz/item/CS_URS_2022_01/998713181</t>
  </si>
  <si>
    <t>763</t>
  </si>
  <si>
    <t>Konstrukce suché výstavby</t>
  </si>
  <si>
    <t>62</t>
  </si>
  <si>
    <t>763111314</t>
  </si>
  <si>
    <t>SDK příčka tl 100 mm profil CW+UW 75 desky 1xA 12,5 s izolací EI 30 Rw do 45 dB</t>
  </si>
  <si>
    <t>-2043660453</t>
  </si>
  <si>
    <t>Příčka ze sádrokartonových desek s nosnou konstrukcí z jednoduchých ocelových profilů UW, CW jednoduše opláštěná deskou standardní A tl. 12,5 mm, příčka tl. 100 mm, profil 75, s izolací, EI 30, Rw do 45 dB</t>
  </si>
  <si>
    <t>https://podminky.urs.cz/item/CS_URS_2022_01/763111314</t>
  </si>
  <si>
    <t>2,74*1,433</t>
  </si>
  <si>
    <t>2,2*2,78</t>
  </si>
  <si>
    <t>63</t>
  </si>
  <si>
    <t>763111717</t>
  </si>
  <si>
    <t>SDK příčka základní penetrační nátěr (oboustranně)</t>
  </si>
  <si>
    <t>-1019392937</t>
  </si>
  <si>
    <t>Příčka ze sádrokartonových desek ostatní konstrukce a práce na příčkách ze sádrokartonových desek základní penetrační nátěr (oboustranný)</t>
  </si>
  <si>
    <t>https://podminky.urs.cz/item/CS_URS_2022_01/763111717</t>
  </si>
  <si>
    <t>64</t>
  </si>
  <si>
    <t>763113313</t>
  </si>
  <si>
    <t>SDK příčka instalační tl 155 - 650 mm zdvojený profil CW+UW 50 desky 2xA 12,5 s izolací EI 60 Rw do 54 dB</t>
  </si>
  <si>
    <t>-2011037715</t>
  </si>
  <si>
    <t>Příčka instalační ze sádrokartonových desek s nosnou konstrukcí ze zdvojených ocelových profilů UW, CW s mezerou, CW profily navzájem spojeny páskem sádry dvojitě opláštěná deskami standardními A tl. 2 x 12,5 mm s izolací, EI 60, Rw do 54 dB, příčka tl. 155 - 650 mm, profil 50</t>
  </si>
  <si>
    <t>https://podminky.urs.cz/item/CS_URS_2022_01/763113313</t>
  </si>
  <si>
    <t>2,74*1,3</t>
  </si>
  <si>
    <t>2,74*1,83</t>
  </si>
  <si>
    <t>2,78*1,83</t>
  </si>
  <si>
    <t>65</t>
  </si>
  <si>
    <t>763113314</t>
  </si>
  <si>
    <t>SDK příčka instalační tl 205 - 700 mm zdvojený profil CW+UW 75 desky 2xA 12,5 s izolací EI 60 Rw do 54 dB</t>
  </si>
  <si>
    <t>1266503349</t>
  </si>
  <si>
    <t>Příčka instalační ze sádrokartonových desek s nosnou konstrukcí ze zdvojených ocelových profilů UW, CW s mezerou, CW profily navzájem spojeny páskem sádry dvojitě opláštěná deskami standardními A tl. 2 x 12,5 mm s izolací, EI 60, Rw do 54 dB, příčka tl. 205 - 700 mm, profil 75</t>
  </si>
  <si>
    <t>https://podminky.urs.cz/item/CS_URS_2022_01/763113314</t>
  </si>
  <si>
    <t>2,74*5,25</t>
  </si>
  <si>
    <t>-0,7*2</t>
  </si>
  <si>
    <t>2,78*5,25</t>
  </si>
  <si>
    <t>66</t>
  </si>
  <si>
    <t>763121590</t>
  </si>
  <si>
    <t>SDK stěna předsazená pro osazení závěsného WC tl 150 - 250 mm profil CW+UW 50 desky 2xH2 12,5 bez TI</t>
  </si>
  <si>
    <t>1448614575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</si>
  <si>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</si>
  <si>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https://podminky.urs.cz/item/CS_URS_2022_01/763121590</t>
  </si>
  <si>
    <t>4*0,9*1,2</t>
  </si>
  <si>
    <t>2,27*1,2</t>
  </si>
  <si>
    <t>1,87*1,2</t>
  </si>
  <si>
    <t>0,9*1,2</t>
  </si>
  <si>
    <t>67</t>
  </si>
  <si>
    <t>763121714</t>
  </si>
  <si>
    <t>SDK stěna předsazená základní penetrační nátěr</t>
  </si>
  <si>
    <t>878668267</t>
  </si>
  <si>
    <t>Stěna předsazená ze sádrokartonových desek ostatní konstrukce a práce na předsazených stěnách ze sádrokartonových desek základní penetrační nátěr</t>
  </si>
  <si>
    <t>https://podminky.urs.cz/item/CS_URS_2022_01/763121714</t>
  </si>
  <si>
    <t>68</t>
  </si>
  <si>
    <t>763131821</t>
  </si>
  <si>
    <t>Demontáž SDK podhledu s dvouvrstvou nosnou kcí z ocelových profilů opláštění jednoduché</t>
  </si>
  <si>
    <t>-574288985</t>
  </si>
  <si>
    <t>Demontáž podhledu nebo samostatného požárního předělu ze sádrokartonových desek s nosnou konstrukcí dvouvrstvou z ocelových profilů, opláštění jednoduché</t>
  </si>
  <si>
    <t>https://podminky.urs.cz/item/CS_URS_2022_01/763131821</t>
  </si>
  <si>
    <t>1.NP, plentování rozvodů ZTI a ÚT</t>
  </si>
  <si>
    <t>11,6</t>
  </si>
  <si>
    <t>2.NP, stávající WC</t>
  </si>
  <si>
    <t>69</t>
  </si>
  <si>
    <t>763181311</t>
  </si>
  <si>
    <t>Montáž jednokřídlové kovové zárubně SDK příčka</t>
  </si>
  <si>
    <t>-1301618547</t>
  </si>
  <si>
    <t>Výplně otvorů konstrukcí ze sádrokartonových desek montáž zárubně kovové s konstrukcí jednokřídlové</t>
  </si>
  <si>
    <t>https://podminky.urs.cz/item/CS_URS_2022_01/763181311</t>
  </si>
  <si>
    <t>70</t>
  </si>
  <si>
    <t>55331599</t>
  </si>
  <si>
    <t>zárubeň jednokřídlá ocelová pro sádrokartonové příčky tl stěny 160-200mm rozměru 700/1970, 2100mm</t>
  </si>
  <si>
    <t>-1092450917</t>
  </si>
  <si>
    <t>71</t>
  </si>
  <si>
    <t>763181411</t>
  </si>
  <si>
    <t>Ztužující výplň otvoru pro dveře pro příčky do 2,75 m zátěž křídla do 25 kg</t>
  </si>
  <si>
    <t>-965660519</t>
  </si>
  <si>
    <t>Výplně otvorů konstrukcí ze sádrokartonových desek ztužující výplň otvoru pro dveře s CW a UW profilem, výšky příčky do 2,75 m nebo zátěže dveřního křídla do 25 kg</t>
  </si>
  <si>
    <t>https://podminky.urs.cz/item/CS_URS_2022_01/763181411</t>
  </si>
  <si>
    <t>72</t>
  </si>
  <si>
    <t>763411111</t>
  </si>
  <si>
    <t>Sanitární příčky do mokrého prostředí, desky s HPL - laminátem tl 19,6 mm</t>
  </si>
  <si>
    <t>-242650360</t>
  </si>
  <si>
    <t>Sanitární příčky vhodné do mokrého prostředí dělící z dřevotřískových desek s HPL-laminátem tl. 19,6 mm</t>
  </si>
  <si>
    <t>https://podminky.urs.cz/item/CS_URS_2022_01/763411111</t>
  </si>
  <si>
    <t>1,9*2,05</t>
  </si>
  <si>
    <t>1,855*2,05</t>
  </si>
  <si>
    <t>1,87*2,05</t>
  </si>
  <si>
    <t>-2*0,7*2</t>
  </si>
  <si>
    <t>2,545*2,05</t>
  </si>
  <si>
    <t>2,24*2,05</t>
  </si>
  <si>
    <t>2*0,5*2,05</t>
  </si>
  <si>
    <t>1,83*2,05</t>
  </si>
  <si>
    <t>2,52*2,05</t>
  </si>
  <si>
    <t>2,27*2,05</t>
  </si>
  <si>
    <t>3*0,5*2,05</t>
  </si>
  <si>
    <t>2,4*2,05</t>
  </si>
  <si>
    <t>73</t>
  </si>
  <si>
    <t>763411121</t>
  </si>
  <si>
    <t>Dveře sanitárních příček, desky s HPL - laminátem tl 19,6 mm, š do 800 mm, v do 2000 mm</t>
  </si>
  <si>
    <t>-1860263143</t>
  </si>
  <si>
    <t>Sanitární příčky vhodné do mokrého prostředí dveře vnitřní do sanitárních příček šířky do 800 mm, výšky do 2 000 mm z dřevotřískových desek s HPL-laminátem včetně nerezového kování tl. 19,6 mm</t>
  </si>
  <si>
    <t>https://podminky.urs.cz/item/CS_URS_2022_01/763411121</t>
  </si>
  <si>
    <t>74</t>
  </si>
  <si>
    <t>763431001</t>
  </si>
  <si>
    <t>Montáž minerálního podhledu s vyjímatelnými panely vel. do 0,36 m2 na zavěšený viditelný rošt</t>
  </si>
  <si>
    <t>-521958495</t>
  </si>
  <si>
    <t>Montáž podhledu minerálního včetně zavěšeného roštu viditelného s panely vyjímatelnými, velikosti panelů do 0,36 m2</t>
  </si>
  <si>
    <t>https://podminky.urs.cz/item/CS_URS_2022_01/763431001</t>
  </si>
  <si>
    <t>65,06</t>
  </si>
  <si>
    <t>38,86+14</t>
  </si>
  <si>
    <t>14,62+39,03</t>
  </si>
  <si>
    <t>14,62+39,47</t>
  </si>
  <si>
    <t>59036010</t>
  </si>
  <si>
    <t>panel akustický nebarvená hrana viditelný rošt bílá rastr š 24mm tl 20mm</t>
  </si>
  <si>
    <t>-1979413289</t>
  </si>
  <si>
    <t>211,66+14</t>
  </si>
  <si>
    <t>225,66*1,05 'Přepočtené koeficientem množství</t>
  </si>
  <si>
    <t>76</t>
  </si>
  <si>
    <t>998763302</t>
  </si>
  <si>
    <t>Přesun hmot tonážní pro sádrokartonové konstrukce v objektech v přes 6 do 12 m</t>
  </si>
  <si>
    <t>1107085270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</si>
  <si>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</si>
  <si>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https://podminky.urs.cz/item/CS_URS_2022_01/998763302</t>
  </si>
  <si>
    <t>77</t>
  </si>
  <si>
    <t>998763381</t>
  </si>
  <si>
    <t>Příplatek k přesunu hmot tonážní 763 SDK prováděný bez použití mechanizace</t>
  </si>
  <si>
    <t>15002470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</si>
  <si>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</si>
  <si>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https://podminky.urs.cz/item/CS_URS_2022_01/998763381</t>
  </si>
  <si>
    <t>766</t>
  </si>
  <si>
    <t>Konstrukce truhlářské</t>
  </si>
  <si>
    <t>78</t>
  </si>
  <si>
    <t>766660001</t>
  </si>
  <si>
    <t>Montáž dveřních křídel otvíravých jednokřídlových š do 0,8 m do ocelové zárubně</t>
  </si>
  <si>
    <t>-887882078</t>
  </si>
  <si>
    <t>Montáž dveřních křídel dřevěných nebo plastových otevíravých do ocelové zárubně povrchově upravených jednokřídlových, šířky do 800 mm</t>
  </si>
  <si>
    <t>https://podminky.urs.cz/item/CS_URS_2022_01/766660001</t>
  </si>
  <si>
    <t>79</t>
  </si>
  <si>
    <t>61162085</t>
  </si>
  <si>
    <t>dveře jednokřídlé dřevotřískové povrch laminátový plné 700x1970-2100mm</t>
  </si>
  <si>
    <t>1069298700</t>
  </si>
  <si>
    <t>80</t>
  </si>
  <si>
    <t>61162086</t>
  </si>
  <si>
    <t>dveře jednokřídlé dřevotřískové povrch laminátový plné 800x1970-2100mm</t>
  </si>
  <si>
    <t>438435439</t>
  </si>
  <si>
    <t>81</t>
  </si>
  <si>
    <t>766660002</t>
  </si>
  <si>
    <t>Montáž dveřních křídel otvíravých jednokřídlových š přes 0,8 m do ocelové zárubně</t>
  </si>
  <si>
    <t>982013106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</si>
  <si>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</si>
  <si>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</si>
  <si>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82</t>
  </si>
  <si>
    <t>61162087</t>
  </si>
  <si>
    <t>dveře jednokřídlé dřevotřískové povrch laminátový plné 900x1970-2100mm</t>
  </si>
  <si>
    <t>877098977</t>
  </si>
  <si>
    <t>83</t>
  </si>
  <si>
    <t>766660021</t>
  </si>
  <si>
    <t>Montáž dveřních křídel otvíravých jednokřídlových š do 0,8 m požárních do ocelové zárubně</t>
  </si>
  <si>
    <t>-1494043640</t>
  </si>
  <si>
    <t>Montáž dveřních křídel dřevěných nebo plastových otevíravých do ocelové zárubně protipožárních jednokřídlových, šířky do 800 mm</t>
  </si>
  <si>
    <t>https://podminky.urs.cz/item/CS_URS_2022_01/766660021</t>
  </si>
  <si>
    <t>84</t>
  </si>
  <si>
    <t>61162097</t>
  </si>
  <si>
    <t>dveře jednokřídlé dřevotřískové protipožární EI (EW) 30 D3 povrch laminátový plné 700x1970-2100mm</t>
  </si>
  <si>
    <t>1122292786</t>
  </si>
  <si>
    <t>85</t>
  </si>
  <si>
    <t>61162098</t>
  </si>
  <si>
    <t>dveře jednokřídlé dřevotřískové protipožární EI (EW) 30 D3 povrch laminátový plné 800x1970-2100mm</t>
  </si>
  <si>
    <t>1121246896</t>
  </si>
  <si>
    <t>86</t>
  </si>
  <si>
    <t>766660022</t>
  </si>
  <si>
    <t>Montáž dveřních křídel otvíravých jednokřídlových š přes 0,8 m požárních do ocelové zárubně</t>
  </si>
  <si>
    <t>-546976841</t>
  </si>
  <si>
    <t>Montáž dveřních křídel dřevěných nebo plastových otevíravých do ocelové zárubně protipožárních jednokřídlových, šířky přes 800 mm</t>
  </si>
  <si>
    <t>https://podminky.urs.cz/item/CS_URS_2022_01/766660022</t>
  </si>
  <si>
    <t>87</t>
  </si>
  <si>
    <t>61165314</t>
  </si>
  <si>
    <t>dveře jednokřídlé dřevotřískové protipožární EI (EW) 30 D3 povrch laminátový plné 900x1970-2100mm</t>
  </si>
  <si>
    <t>815180068</t>
  </si>
  <si>
    <t>88</t>
  </si>
  <si>
    <t>766660720</t>
  </si>
  <si>
    <t>Osazení větrací mřížky s vyříznutím otvoru</t>
  </si>
  <si>
    <t>1563878216</t>
  </si>
  <si>
    <t>Montáž dveřních doplňků větrací mřížky s vyříznutím otvoru</t>
  </si>
  <si>
    <t>https://podminky.urs.cz/item/CS_URS_2022_01/766660720</t>
  </si>
  <si>
    <t>89</t>
  </si>
  <si>
    <t>55341413R</t>
  </si>
  <si>
    <t>mřížka dveřní hliníková</t>
  </si>
  <si>
    <t>vlastní</t>
  </si>
  <si>
    <t>201054937</t>
  </si>
  <si>
    <t>90</t>
  </si>
  <si>
    <t>766660728</t>
  </si>
  <si>
    <t>Montáž dveřního interiérového kování - zámku</t>
  </si>
  <si>
    <t>-1653176045</t>
  </si>
  <si>
    <t>Montáž dveřních doplňků dveřního kování interiérového zámku</t>
  </si>
  <si>
    <t>https://podminky.urs.cz/item/CS_URS_2022_01/766660728</t>
  </si>
  <si>
    <t>3+4+3+4+1+2</t>
  </si>
  <si>
    <t>1+1+1+2+1</t>
  </si>
  <si>
    <t>3+1+1+2+1+1</t>
  </si>
  <si>
    <t>2+1+2+1+2+1+1</t>
  </si>
  <si>
    <t>91</t>
  </si>
  <si>
    <t>54924003</t>
  </si>
  <si>
    <t>zámek zadlabací 190/140 /20 P WC6</t>
  </si>
  <si>
    <t>-467803709</t>
  </si>
  <si>
    <t>1+1</t>
  </si>
  <si>
    <t>92</t>
  </si>
  <si>
    <t>54924004</t>
  </si>
  <si>
    <t>zámek zadlabací 190/140/20 L cylinder</t>
  </si>
  <si>
    <t>-1352639788</t>
  </si>
  <si>
    <t>93</t>
  </si>
  <si>
    <t>54924005</t>
  </si>
  <si>
    <t>zámek zadlabací 190/140/20 L WC6</t>
  </si>
  <si>
    <t>-579110732</t>
  </si>
  <si>
    <t>94</t>
  </si>
  <si>
    <t>54924006</t>
  </si>
  <si>
    <t>zámek zadlabací 190/140/20 P cylinder</t>
  </si>
  <si>
    <t>-669854248</t>
  </si>
  <si>
    <t>95</t>
  </si>
  <si>
    <t>54924007</t>
  </si>
  <si>
    <t>zámek zadlabací 190/140/20 P s obyčejným klíčem</t>
  </si>
  <si>
    <t>-1439617014</t>
  </si>
  <si>
    <t>1+2</t>
  </si>
  <si>
    <t>96</t>
  </si>
  <si>
    <t>54924002</t>
  </si>
  <si>
    <t>zámek zadlabací 190/140 /20 L s obyčejným klíčem</t>
  </si>
  <si>
    <t>1741269984</t>
  </si>
  <si>
    <t>97</t>
  </si>
  <si>
    <t>766660729</t>
  </si>
  <si>
    <t>Montáž dveřního interiérového kování - štítku s klikou</t>
  </si>
  <si>
    <t>1905140079</t>
  </si>
  <si>
    <t>Montáž dveřních doplňků dveřního kování interiérového štítku s klikou</t>
  </si>
  <si>
    <t>https://podminky.urs.cz/item/CS_URS_2022_01/766660729</t>
  </si>
  <si>
    <t>2+3+1</t>
  </si>
  <si>
    <t>5+3+1</t>
  </si>
  <si>
    <t>6+4</t>
  </si>
  <si>
    <t>98</t>
  </si>
  <si>
    <t>54914620</t>
  </si>
  <si>
    <t>kování dveřní vrchní klika včetně rozet a montážního materiálu R PZ nerez PK</t>
  </si>
  <si>
    <t>2041657873</t>
  </si>
  <si>
    <t>99</t>
  </si>
  <si>
    <t>766660741</t>
  </si>
  <si>
    <t>Montáž dveřního kování - držadla kyvných dveří</t>
  </si>
  <si>
    <t>2100763854</t>
  </si>
  <si>
    <t>Montáž dveřních doplňků držadla kyvných dveří</t>
  </si>
  <si>
    <t>https://podminky.urs.cz/item/CS_URS_2022_01/766660741</t>
  </si>
  <si>
    <t>55147058R</t>
  </si>
  <si>
    <t>madlo invalidní nerez</t>
  </si>
  <si>
    <t>-1941267152</t>
  </si>
  <si>
    <t>nutné vyztužení dveřního křídla v místě montáže madla</t>
  </si>
  <si>
    <t>101</t>
  </si>
  <si>
    <t>998766102</t>
  </si>
  <si>
    <t>Přesun hmot tonážní pro kce truhlářské v objektech v přes 6 do 12 m</t>
  </si>
  <si>
    <t>1548977360</t>
  </si>
  <si>
    <t>Přesun hmot pro konstrukce truhlářské stanovený z hmotnosti přesunovaného materiálu vodorovná dopravní vzdálenost do 50 m v objektech výšky přes 6 do 12 m</t>
  </si>
  <si>
    <t>https://podminky.urs.cz/item/CS_URS_2022_01/998766102</t>
  </si>
  <si>
    <t>102</t>
  </si>
  <si>
    <t>998766181</t>
  </si>
  <si>
    <t>Příplatek k přesunu hmot tonážní 766 prováděný bez použití mechanizace</t>
  </si>
  <si>
    <t>-2146058934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</si>
  <si>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</si>
  <si>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https://podminky.urs.cz/item/CS_URS_2022_01/998766181</t>
  </si>
  <si>
    <t>767</t>
  </si>
  <si>
    <t>Konstrukce zámečnické</t>
  </si>
  <si>
    <t>103</t>
  </si>
  <si>
    <t>767640111</t>
  </si>
  <si>
    <t>Montáž dveří ocelových nebo hliníkových vchodových jednokřídlových bez nadsvětlíku</t>
  </si>
  <si>
    <t>2048378447</t>
  </si>
  <si>
    <t>Montáž dveří ocelových nebo hliníkových vchodových jednokřídlových bez nadsvětlíku</t>
  </si>
  <si>
    <t>https://podminky.urs.cz/item/CS_URS_2022_01/767640111</t>
  </si>
  <si>
    <t>104</t>
  </si>
  <si>
    <t>55341332</t>
  </si>
  <si>
    <t>dveře jednokřídlé Al prosklené max rozměru otvoru 2,42m2 bezpečnostní třídy RC2</t>
  </si>
  <si>
    <t>1096004975</t>
  </si>
  <si>
    <t>0,9*2</t>
  </si>
  <si>
    <t>105</t>
  </si>
  <si>
    <t>54914630</t>
  </si>
  <si>
    <t>kování dveřní vrchní kování bezpečnostní včetně štítu PZ 72 klika-madlo P nerez-klika Tipa</t>
  </si>
  <si>
    <t>902921256</t>
  </si>
  <si>
    <t>106</t>
  </si>
  <si>
    <t>54964150</t>
  </si>
  <si>
    <t>vložka zámková cylindrická oboustranná+4 klíče</t>
  </si>
  <si>
    <t>445220273</t>
  </si>
  <si>
    <t>107</t>
  </si>
  <si>
    <t>998767102</t>
  </si>
  <si>
    <t>Přesun hmot tonážní pro zámečnické konstrukce v objektech v přes 6 do 12 m</t>
  </si>
  <si>
    <t>-1833704743</t>
  </si>
  <si>
    <t>Přesun hmot pro zámečnické konstrukce stanovený z hmotnosti přesunovaného materiálu vodorovná dopravní vzdálenost do 50 m v objektech výšky přes 6 do 12 m</t>
  </si>
  <si>
    <t>https://podminky.urs.cz/item/CS_URS_2022_01/998767102</t>
  </si>
  <si>
    <t>108</t>
  </si>
  <si>
    <t>998767181</t>
  </si>
  <si>
    <t>Příplatek k přesunu hmot tonážní 767 prováděný bez použití mechanizace</t>
  </si>
  <si>
    <t>730803184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</si>
  <si>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</si>
  <si>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https://podminky.urs.cz/item/CS_URS_2022_01/998767181</t>
  </si>
  <si>
    <t>771</t>
  </si>
  <si>
    <t>Podlahy z dlaždic</t>
  </si>
  <si>
    <t>109</t>
  </si>
  <si>
    <t>771111011</t>
  </si>
  <si>
    <t>Vysátí podkladu před pokládkou dlažby</t>
  </si>
  <si>
    <t>-1737422483</t>
  </si>
  <si>
    <t>Příprava podkladu před provedením dlažby vysátí podlah</t>
  </si>
  <si>
    <t>https://podminky.urs.cz/item/CS_URS_2022_01/771111011</t>
  </si>
  <si>
    <t>68,72</t>
  </si>
  <si>
    <t>53,65</t>
  </si>
  <si>
    <t>54,09</t>
  </si>
  <si>
    <t>110</t>
  </si>
  <si>
    <t>771121011</t>
  </si>
  <si>
    <t>Nátěr penetrační na podlahu</t>
  </si>
  <si>
    <t>1764872020</t>
  </si>
  <si>
    <t>Příprava podkladu před provedením dlažby nátěr penetrační na podlahu</t>
  </si>
  <si>
    <t>https://podminky.urs.cz/item/CS_URS_2022_01/771121011</t>
  </si>
  <si>
    <t>0,08*(1,82+0,64+2,76+2,55+0,74+2,04+1,7+0,65+1,34+0,88+2,33+2,47+0,74+2,97+1,34+1,72+1,24+2,33+1,01+1,12)</t>
  </si>
  <si>
    <t>0,08*(1,15+1,08+1,41+0,42+0,7+2,92+0,4)</t>
  </si>
  <si>
    <t>0,08*(0,71+1,55+1,68+1,7+0,17+1,83+2,15+0,96+0,42+0,15+0,55+2,92+1,61+1,41)</t>
  </si>
  <si>
    <t>111</t>
  </si>
  <si>
    <t>771151013</t>
  </si>
  <si>
    <t>Samonivelační stěrka podlah pevnosti 20 MPa tl přes 5 do 8 mm</t>
  </si>
  <si>
    <t>2005526936</t>
  </si>
  <si>
    <t>Příprava podkladu před provedením dlažby samonivelační stěrka min.pevnosti 20 MPa, tloušťky přes 5 do 8 mm</t>
  </si>
  <si>
    <t>https://podminky.urs.cz/item/CS_URS_2022_01/771151013</t>
  </si>
  <si>
    <t>112</t>
  </si>
  <si>
    <t>771474112</t>
  </si>
  <si>
    <t>Montáž soklů z dlaždic keramických rovných flexibilní lepidlo v přes 65 do 90 mm</t>
  </si>
  <si>
    <t>1374441123</t>
  </si>
  <si>
    <t>Montáž soklů z dlaždic keramických lepených flexibilním lepidlem rovných, výšky přes 65 do 90 mm</t>
  </si>
  <si>
    <t>https://podminky.urs.cz/item/CS_URS_2022_01/771474112</t>
  </si>
  <si>
    <t>1,82+0,64+2,76+2,55+0,74+2,04+1,7+0,65+1,34+0,88+2,33+2,47+0,74+2,97+1,34+1,72+1,24+2,33+1,01+1,12</t>
  </si>
  <si>
    <t>1,15+1,08+1,41+0,42+0,7+2,92+0,4</t>
  </si>
  <si>
    <t>0,71+1,55+1,68+1,7+0,17+1,83+2,15+0,96+0,42+0,15+0,55+2,92+1,61+1,41</t>
  </si>
  <si>
    <t>113</t>
  </si>
  <si>
    <t>771571810</t>
  </si>
  <si>
    <t>Demontáž podlah z dlaždic keramických kladených do malty</t>
  </si>
  <si>
    <t>-23659434</t>
  </si>
  <si>
    <t>https://podminky.urs.cz/item/CS_URS_2022_01/771571810</t>
  </si>
  <si>
    <t>69,65</t>
  </si>
  <si>
    <t>0,1*(10,15+16,1+11,34+16,94)</t>
  </si>
  <si>
    <t>36,07</t>
  </si>
  <si>
    <t>14,2+37,78</t>
  </si>
  <si>
    <t>0,1*(9+6,72)</t>
  </si>
  <si>
    <t>14,23+38,86</t>
  </si>
  <si>
    <t>0,1*(8,8+6,84)</t>
  </si>
  <si>
    <t>114</t>
  </si>
  <si>
    <t>771574262</t>
  </si>
  <si>
    <t>Montáž podlah keramických velkoformát pro mechanické zatížení protiskluzných lepených flexibilním lepidlem přes 4 do 6 ks/m2</t>
  </si>
  <si>
    <t>255613293</t>
  </si>
  <si>
    <t>Montáž podlah z dlaždic keramických lepených flexibilním lepidlem velkoformátových pro vysoké mechanické zatížení protiskluzných nebo reliéfních (bezbariérových) přes 4 do 6 ks/m2</t>
  </si>
  <si>
    <t>https://podminky.urs.cz/item/CS_URS_2022_01/771574262</t>
  </si>
  <si>
    <t>115</t>
  </si>
  <si>
    <t>59761420</t>
  </si>
  <si>
    <t>dlažba velkoformátová keramická slinutá protiskluzná do interiéru i exteriéru pro vysoké mechanické namáhání přes 4 do 6ks/m2</t>
  </si>
  <si>
    <t>-527517406</t>
  </si>
  <si>
    <t>233,982*1,15 'Přepočtené koeficientem množství</t>
  </si>
  <si>
    <t>116</t>
  </si>
  <si>
    <t>771591112</t>
  </si>
  <si>
    <t>Izolace pod dlažbu nátěrem nebo stěrkou ve dvou vrstvách</t>
  </si>
  <si>
    <t>797553289</t>
  </si>
  <si>
    <t>Izolace podlahy pod dlažbu nátěrem nebo stěrkou ve dvou vrstvách</t>
  </si>
  <si>
    <t>https://podminky.urs.cz/item/CS_URS_2022_01/771591112</t>
  </si>
  <si>
    <t>117</t>
  </si>
  <si>
    <t>771591115</t>
  </si>
  <si>
    <t>Podlahy spárování silikonem</t>
  </si>
  <si>
    <t>159731779</t>
  </si>
  <si>
    <t>Podlahy - dokončovací práce spárování silikonem</t>
  </si>
  <si>
    <t>https://podminky.urs.cz/item/CS_URS_2022_01/771591115</t>
  </si>
  <si>
    <t>118</t>
  </si>
  <si>
    <t>771591264</t>
  </si>
  <si>
    <t>Izolace těsnícími pásy mezi podlahou a stěnou</t>
  </si>
  <si>
    <t>-15165461</t>
  </si>
  <si>
    <t>Izolace podlahy pod dlažbu těsnícími izolačními pásy mezi podlahou a stěnu</t>
  </si>
  <si>
    <t>https://podminky.urs.cz/item/CS_URS_2022_01/771591264</t>
  </si>
  <si>
    <t>119</t>
  </si>
  <si>
    <t>771592011</t>
  </si>
  <si>
    <t>Čištění vnitřních ploch podlah nebo schodišť po položení dlažby chemickými prostředky</t>
  </si>
  <si>
    <t>-365957268</t>
  </si>
  <si>
    <t>Čištění vnitřních ploch po položení dlažby podlah nebo schodišť chemickými prostředky</t>
  </si>
  <si>
    <t>https://podminky.urs.cz/item/CS_URS_2022_01/771592011</t>
  </si>
  <si>
    <t>120</t>
  </si>
  <si>
    <t>998771102</t>
  </si>
  <si>
    <t>Přesun hmot tonážní pro podlahy z dlaždic v objektech v přes 6 do 12 m</t>
  </si>
  <si>
    <t>-1185750649</t>
  </si>
  <si>
    <t>Přesun hmot pro podlahy z dlaždic stanovený z hmotnosti přesunovaného materiálu vodorovná dopravní vzdálenost do 50 m v objektech výšky přes 6 do 12 m</t>
  </si>
  <si>
    <t>https://podminky.urs.cz/item/CS_URS_2022_01/998771102</t>
  </si>
  <si>
    <t>121</t>
  </si>
  <si>
    <t>998771181</t>
  </si>
  <si>
    <t>Příplatek k přesunu hmot tonážní 771 prováděný bez použití mechanizace</t>
  </si>
  <si>
    <t>-1758124349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</si>
  <si>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</si>
  <si>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https://podminky.urs.cz/item/CS_URS_2022_01/998771181</t>
  </si>
  <si>
    <t>781</t>
  </si>
  <si>
    <t>Dokončovací práce - obklady</t>
  </si>
  <si>
    <t>122</t>
  </si>
  <si>
    <t>781121011</t>
  </si>
  <si>
    <t>Nátěr penetrační na stěnu</t>
  </si>
  <si>
    <t>-1626044358</t>
  </si>
  <si>
    <t>Příprava podkladu před provedením obkladu nátěr penetrační na stěnu</t>
  </si>
  <si>
    <t>https://podminky.urs.cz/item/CS_URS_2022_01/781121011</t>
  </si>
  <si>
    <t>164,99</t>
  </si>
  <si>
    <t>109,81+65,4</t>
  </si>
  <si>
    <t>37,58+100,5</t>
  </si>
  <si>
    <t>92,15+36,04</t>
  </si>
  <si>
    <t>parapety</t>
  </si>
  <si>
    <t>24,4*0,2</t>
  </si>
  <si>
    <t>123</t>
  </si>
  <si>
    <t>781131112</t>
  </si>
  <si>
    <t>Izolace pod obklad nátěrem nebo stěrkou ve dvou vrstvách</t>
  </si>
  <si>
    <t>-973186175</t>
  </si>
  <si>
    <t>Izolace stěny pod obklad izolace nátěrem nebo stěrkou ve dvou vrstvách</t>
  </si>
  <si>
    <t>https://podminky.urs.cz/item/CS_URS_2022_01/781131112</t>
  </si>
  <si>
    <t>2,05*(2*1,04+1,23)</t>
  </si>
  <si>
    <t>2,05*(2*1,04+1,45)</t>
  </si>
  <si>
    <t>2,05*(2*1,04+1)</t>
  </si>
  <si>
    <t>2,05*2*1,04</t>
  </si>
  <si>
    <t>124</t>
  </si>
  <si>
    <t>781131232</t>
  </si>
  <si>
    <t>Izolace pod obklad těsnícími pásy pro styčné nebo dilatační spáry</t>
  </si>
  <si>
    <t>410813430</t>
  </si>
  <si>
    <t>Izolace stěny pod obklad izolace těsnícími izolačními pásy pro styčné nebo dilatační spáry</t>
  </si>
  <si>
    <t>https://podminky.urs.cz/item/CS_URS_2022_01/781131232</t>
  </si>
  <si>
    <t>2,05*12</t>
  </si>
  <si>
    <t>2,05*3</t>
  </si>
  <si>
    <t>2,05*4</t>
  </si>
  <si>
    <t>2,05*7</t>
  </si>
  <si>
    <t>125</t>
  </si>
  <si>
    <t>781151031</t>
  </si>
  <si>
    <t>Celoplošné vyrovnání podkladu stěrkou tl 3 mm</t>
  </si>
  <si>
    <t>1870651308</t>
  </si>
  <si>
    <t>Příprava podkladu před provedením obkladu celoplošné vyrovnání podkladu stěrkou, tloušťky 3 mm</t>
  </si>
  <si>
    <t>https://podminky.urs.cz/item/CS_URS_2022_01/781151031</t>
  </si>
  <si>
    <t>126</t>
  </si>
  <si>
    <t>781151041</t>
  </si>
  <si>
    <t>Příplatek k cenám celoplošné vyrovnání stěrkou za každý další 1 mm přes tl 3 mm</t>
  </si>
  <si>
    <t>-1891964107</t>
  </si>
  <si>
    <t>Příprava podkladu před provedením obkladu celoplošné vyrovnání podkladu příplatek za každý další 1 mm tloušťky přes 3 mm</t>
  </si>
  <si>
    <t>https://podminky.urs.cz/item/CS_URS_2022_01/781151041</t>
  </si>
  <si>
    <t>611,35*2</t>
  </si>
  <si>
    <t>127</t>
  </si>
  <si>
    <t>781471810</t>
  </si>
  <si>
    <t>Demontáž obkladů z obkladaček keramických kladených do malty</t>
  </si>
  <si>
    <t>-864477462</t>
  </si>
  <si>
    <t>Demontáž obkladů z dlaždic keramických kladených do malty</t>
  </si>
  <si>
    <t>https://podminky.urs.cz/item/CS_URS_2022_01/781471810</t>
  </si>
  <si>
    <t>1,8*(9,12+13,68+16,4+12+16,92)</t>
  </si>
  <si>
    <t>1,8*(18,08+27,08+7,12)</t>
  </si>
  <si>
    <t>1,5*(12,1+15,06)</t>
  </si>
  <si>
    <t>1,8*(6,04+14,24+12,8+27,18+7,12)</t>
  </si>
  <si>
    <t>2,05*5,72</t>
  </si>
  <si>
    <t>1,8*(14,64+39,22+7,12+26,66)</t>
  </si>
  <si>
    <t>2,05*(12,3+6,6+6+7)</t>
  </si>
  <si>
    <t>128</t>
  </si>
  <si>
    <t>781474154</t>
  </si>
  <si>
    <t>Montáž obkladů vnitřních keramických velkoformátových hladkých přes 4 do 6 ks/m2 lepených flexibilním lepidlem</t>
  </si>
  <si>
    <t>1427221784</t>
  </si>
  <si>
    <t>Montáž obkladů vnitřních stěn z dlaždic keramických lepených flexibilním lepidlem velkoformátových hladkých přes 4 do 6 ks/m2</t>
  </si>
  <si>
    <t>https://podminky.urs.cz/item/CS_URS_2022_01/781474154</t>
  </si>
  <si>
    <t>129</t>
  </si>
  <si>
    <t>59761001</t>
  </si>
  <si>
    <t>obklad velkoformátový keramický hladký přes 4 do 6ks/m2</t>
  </si>
  <si>
    <t>379868673</t>
  </si>
  <si>
    <t>611,35+27,2*0,2</t>
  </si>
  <si>
    <t>616,79*1,15 'Přepočtené koeficientem množství</t>
  </si>
  <si>
    <t>130</t>
  </si>
  <si>
    <t>781494111</t>
  </si>
  <si>
    <t>Plastové profily rohové lepené flexibilním lepidlem</t>
  </si>
  <si>
    <t>1893301364</t>
  </si>
  <si>
    <t>Obklad - dokončující práce profily ukončovací lepené flexibilním lepidlem rohové</t>
  </si>
  <si>
    <t>https://podminky.urs.cz/item/CS_URS_2022_01/781494111</t>
  </si>
  <si>
    <t>4*0,9</t>
  </si>
  <si>
    <t>3*0,6</t>
  </si>
  <si>
    <t>4*0,5</t>
  </si>
  <si>
    <t>2*0,7</t>
  </si>
  <si>
    <t>2,27+1,87+6*2,05</t>
  </si>
  <si>
    <t>4*1</t>
  </si>
  <si>
    <t>2*0,6</t>
  </si>
  <si>
    <t>5*0,6</t>
  </si>
  <si>
    <t>0,9+2,27+1,87</t>
  </si>
  <si>
    <t>7*2,05</t>
  </si>
  <si>
    <t>1,2+1,5</t>
  </si>
  <si>
    <t>131</t>
  </si>
  <si>
    <t>781495115</t>
  </si>
  <si>
    <t>Spárování vnitřních obkladů silikonem</t>
  </si>
  <si>
    <t>-1923271428</t>
  </si>
  <si>
    <t>Obklad - dokončující práce ostatní práce spárování silikonem</t>
  </si>
  <si>
    <t>https://podminky.urs.cz/item/CS_URS_2022_01/781495115</t>
  </si>
  <si>
    <t>155</t>
  </si>
  <si>
    <t>132</t>
  </si>
  <si>
    <t>781495141</t>
  </si>
  <si>
    <t>Průnik obkladem kruhový do DN 30</t>
  </si>
  <si>
    <t>-265991788</t>
  </si>
  <si>
    <t>Obklad - dokončující práce průnik obkladem kruhový, bez izolace do DN 30</t>
  </si>
  <si>
    <t>https://podminky.urs.cz/item/CS_URS_2022_01/781495141</t>
  </si>
  <si>
    <t>133</t>
  </si>
  <si>
    <t>781495142</t>
  </si>
  <si>
    <t>Průnik obkladem kruhový přes DN 30 do DN 90</t>
  </si>
  <si>
    <t>-1949399731</t>
  </si>
  <si>
    <t>Obklad - dokončující práce průnik obkladem kruhový, bez izolace přes DN 30 do DN 90</t>
  </si>
  <si>
    <t>https://podminky.urs.cz/item/CS_URS_2022_01/781495142</t>
  </si>
  <si>
    <t>134</t>
  </si>
  <si>
    <t>781495143</t>
  </si>
  <si>
    <t>Průnik obkladem kruhový přes DN 90</t>
  </si>
  <si>
    <t>-1128079456</t>
  </si>
  <si>
    <t>Obklad - dokončující práce průnik obkladem kruhový, bez izolace přes DN 90</t>
  </si>
  <si>
    <t>https://podminky.urs.cz/item/CS_URS_2022_01/781495143</t>
  </si>
  <si>
    <t>135</t>
  </si>
  <si>
    <t>781495211</t>
  </si>
  <si>
    <t>Čištění vnitřních ploch stěn po provedení obkladu chemickými prostředky</t>
  </si>
  <si>
    <t>-588991632</t>
  </si>
  <si>
    <t>Čištění vnitřních ploch po provedení obkladu stěn chemickými prostředky</t>
  </si>
  <si>
    <t>https://podminky.urs.cz/item/CS_URS_2022_01/781495211</t>
  </si>
  <si>
    <t>136</t>
  </si>
  <si>
    <t>781674113</t>
  </si>
  <si>
    <t>Montáž obkladů parapetů š přes 150 do 200 mm z dlaždic keramických lepených flexibilním lepidlem</t>
  </si>
  <si>
    <t>1775212066</t>
  </si>
  <si>
    <t>Montáž obkladů parapetů z dlaždic keramických lepených flexibilním lepidlem, šířky parapetu přes 150 do 200 mm</t>
  </si>
  <si>
    <t>https://podminky.urs.cz/item/CS_URS_2022_01/781674113</t>
  </si>
  <si>
    <t>5*1</t>
  </si>
  <si>
    <t>137</t>
  </si>
  <si>
    <t>998781102</t>
  </si>
  <si>
    <t>Přesun hmot tonážní pro obklady keramické v objektech v přes 6 do 12 m</t>
  </si>
  <si>
    <t>-345542706</t>
  </si>
  <si>
    <t>Přesun hmot pro obklady keramické stanovený z hmotnosti přesunovaného materiálu vodorovná dopravní vzdálenost do 50 m v objektech výšky přes 6 do 12 m</t>
  </si>
  <si>
    <t>https://podminky.urs.cz/item/CS_URS_2022_01/998781102</t>
  </si>
  <si>
    <t>138</t>
  </si>
  <si>
    <t>998781181</t>
  </si>
  <si>
    <t>Příplatek k přesunu hmot tonážní 781 prováděný bez použití mechanizace</t>
  </si>
  <si>
    <t>-2120726314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</si>
  <si>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</si>
  <si>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https://podminky.urs.cz/item/CS_URS_2022_01/998781181</t>
  </si>
  <si>
    <t>783</t>
  </si>
  <si>
    <t>Dokončovací práce - nátěry</t>
  </si>
  <si>
    <t>139</t>
  </si>
  <si>
    <t>783301313</t>
  </si>
  <si>
    <t>Odmaštění zámečnických konstrukcí ředidlovým odmašťovačem</t>
  </si>
  <si>
    <t>-1115345968</t>
  </si>
  <si>
    <t>Příprava podkladu zámečnických konstrukcí před provedením nátěru odmaštění odmašťovačem ředidlovým</t>
  </si>
  <si>
    <t>https://podminky.urs.cz/item/CS_URS_2022_01/783301313</t>
  </si>
  <si>
    <t>11*(2*2+0,7)*(0,1+2*0,05)</t>
  </si>
  <si>
    <t>3*(2*2+0,8)*(0,1+2*0,05)</t>
  </si>
  <si>
    <t>(2*2+0,7)*(0,15+2*0,05)</t>
  </si>
  <si>
    <t>(2*2+0,9)*(0,15+2*0,05)</t>
  </si>
  <si>
    <t>(2*2+0,9)*(0,1+2*0,05)</t>
  </si>
  <si>
    <t>(2*2+0,7)*(0,2+2*0,05)</t>
  </si>
  <si>
    <t>3*(2*2+0,7)*(0,1+2*0,05)</t>
  </si>
  <si>
    <t>4*(2*2+0,7)*(0,1+2*0,05)</t>
  </si>
  <si>
    <t>2*(2*2+0,8)*(0,1+2*0,05)</t>
  </si>
  <si>
    <t>(2*2+0,8)*(0,15+2*0,05)</t>
  </si>
  <si>
    <t>140</t>
  </si>
  <si>
    <t>783314101</t>
  </si>
  <si>
    <t>Základní jednonásobný syntetický nátěr zámečnických konstrukcí</t>
  </si>
  <si>
    <t>164532267</t>
  </si>
  <si>
    <t>Základní nátěr zámečnických konstrukcí jednonásobný syntetický</t>
  </si>
  <si>
    <t>https://podminky.urs.cz/item/CS_URS_2022_01/783314101</t>
  </si>
  <si>
    <t>141</t>
  </si>
  <si>
    <t>783315101</t>
  </si>
  <si>
    <t>Mezinátěr jednonásobný syntetický standardní zámečnických konstrukcí</t>
  </si>
  <si>
    <t>309087017</t>
  </si>
  <si>
    <t>Mezinátěr zámečnických konstrukcí jednonásobný syntetický standardní</t>
  </si>
  <si>
    <t>https://podminky.urs.cz/item/CS_URS_2022_01/783315101</t>
  </si>
  <si>
    <t>142</t>
  </si>
  <si>
    <t>783317101</t>
  </si>
  <si>
    <t>Krycí jednonásobný syntetický standardní nátěr zámečnických konstrukcí</t>
  </si>
  <si>
    <t>265800150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</si>
  <si>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</si>
  <si>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</si>
  <si>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</si>
  <si>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</si>
  <si>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143</t>
  </si>
  <si>
    <t>784111011</t>
  </si>
  <si>
    <t>Obroušení podkladu omítnutého v místnostech v do 3,80 m</t>
  </si>
  <si>
    <t>-724861903</t>
  </si>
  <si>
    <t>Obroušení podkladu omítky v místnostech výšky do 3,80 m</t>
  </si>
  <si>
    <t>https://podminky.urs.cz/item/CS_URS_2022_01/784111011</t>
  </si>
  <si>
    <t>45,889+416,845</t>
  </si>
  <si>
    <t>144</t>
  </si>
  <si>
    <t>784121001</t>
  </si>
  <si>
    <t>Oškrabání malby v mísnostech v do 3,80 m</t>
  </si>
  <si>
    <t>-1292911049</t>
  </si>
  <si>
    <t>Oškrabání malby v místnostech výšky do 3,80 m</t>
  </si>
  <si>
    <t>https://podminky.urs.cz/item/CS_URS_2022_01/784121001</t>
  </si>
  <si>
    <t>2,8*(10,15+16,1+11,34+16,94)</t>
  </si>
  <si>
    <t>1*(9,12+13,68+16,4+12+16,92)</t>
  </si>
  <si>
    <t>0,94*(18,08+27,08+7,12)</t>
  </si>
  <si>
    <t>1,24*(12,1+15,06)</t>
  </si>
  <si>
    <t>2,68*(9+6,72)</t>
  </si>
  <si>
    <t>0,98*(6,04+14,24+12,8+27,18+7,12)</t>
  </si>
  <si>
    <t>1,28*(12,1+15,06)</t>
  </si>
  <si>
    <t>2,69*(8,8+6,84)</t>
  </si>
  <si>
    <t>0,74*5,72</t>
  </si>
  <si>
    <t>0,99*(14,64+39,22+7,12+26,66)</t>
  </si>
  <si>
    <t>145</t>
  </si>
  <si>
    <t>784121011</t>
  </si>
  <si>
    <t>Rozmývání podkladu po oškrabání malby v místnostech v do 3,80 m</t>
  </si>
  <si>
    <t>687250129</t>
  </si>
  <si>
    <t>Rozmývání podkladu po oškrabání malby v místnostech výšky do 3,80 m</t>
  </si>
  <si>
    <t>https://podminky.urs.cz/item/CS_URS_2022_01/784121011</t>
  </si>
  <si>
    <t>146</t>
  </si>
  <si>
    <t>784181101</t>
  </si>
  <si>
    <t>Základní akrylátová jednonásobná bezbarvá penetrace podkladu v místnostech v do 3,80 m</t>
  </si>
  <si>
    <t>2097432715</t>
  </si>
  <si>
    <t>Penetrace podkladu jednonásobná základní akrylátová bezbarvá v místnostech výšky do 3,80 m</t>
  </si>
  <si>
    <t>https://podminky.urs.cz/item/CS_URS_2022_01/784181101</t>
  </si>
  <si>
    <t>147</t>
  </si>
  <si>
    <t>784211121</t>
  </si>
  <si>
    <t>Dvojnásobné bílé malby ze směsí za mokra středně oděruvzdorných v místnostech v do 3,80 m</t>
  </si>
  <si>
    <t>-737057338</t>
  </si>
  <si>
    <t>Malby z malířských směsí oděruvzdorných za mokra dvojnásobné, bílé za mokra oděruvzdorné středně v místnostech výšky do 3,80 m</t>
  </si>
  <si>
    <t>https://podminky.urs.cz/item/CS_URS_2022_01/784211121</t>
  </si>
  <si>
    <t>01.01 - Odvlhčení objektu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</si>
  <si>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</si>
  <si>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</si>
  <si>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</si>
  <si>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</si>
  <si>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711 - Izolace proti vodě, vlhkosti a plynům</t>
  </si>
  <si>
    <t xml:space="preserve">    764 - Konstrukce klempířské</t>
  </si>
  <si>
    <t>Zemní práce</t>
  </si>
  <si>
    <t>131351102</t>
  </si>
  <si>
    <t>Hloubení jam nezapažených v hornině třídy těžitelnosti II skupiny 4 objem do 50 m3 strojně</t>
  </si>
  <si>
    <t>-1981974603</t>
  </si>
  <si>
    <t>Hloubení nezapažených jam a zářezů strojně s urovnáním dna do předepsaného profilu a spádu v hornině třídy těžitelnosti II skupiny 4 přes 20 do 50 m3</t>
  </si>
  <si>
    <t>https://podminky.urs.cz/item/CS_URS_2022_01/131351102</t>
  </si>
  <si>
    <t>vsak</t>
  </si>
  <si>
    <t>8*3*2,225</t>
  </si>
  <si>
    <t>132351251</t>
  </si>
  <si>
    <t>Hloubení rýh nezapažených š do 2000 mm v hornině třídy těžitelnosti II skupiny 4 objem do 20 m3 strojně</t>
  </si>
  <si>
    <t>2068310351</t>
  </si>
  <si>
    <t>Hloubení nezapažených rýh šířky přes 800 do 2 000 mm strojně s urovnáním dna do předepsaného profilu a spádu v hornině třídy těžitelnosti II skupiny 4 do 20 m3</t>
  </si>
  <si>
    <t>https://podminky.urs.cz/item/CS_URS_2022_01/132351251</t>
  </si>
  <si>
    <t>rampa a venkovní schodiště</t>
  </si>
  <si>
    <t>8,6*1,5*0,35</t>
  </si>
  <si>
    <t>8,6*0,4*1,1</t>
  </si>
  <si>
    <t>obkopání objektu</t>
  </si>
  <si>
    <t>4,9*2,97*2,5</t>
  </si>
  <si>
    <t>17*2,5*2,8</t>
  </si>
  <si>
    <t>3,5*1,5*3,4</t>
  </si>
  <si>
    <t>30,2*1,5*2</t>
  </si>
  <si>
    <t>4,6*0,9*2,2</t>
  </si>
  <si>
    <t>162351123</t>
  </si>
  <si>
    <t>Vodorovné přemístění přes 50 do 500 m výkopku/sypaniny z hornin třídy těžitelnosti II skupiny 4 a 5</t>
  </si>
  <si>
    <t>239851150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</si>
  <si>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</si>
  <si>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https://podminky.urs.cz/item/CS_URS_2022_01/162351123</t>
  </si>
  <si>
    <t>29,25+2,451+2,943+0,951+3,612</t>
  </si>
  <si>
    <t>šachty</t>
  </si>
  <si>
    <t>3,14*0,158*0,158*1,35</t>
  </si>
  <si>
    <t>3,14*0,158*0,158*1,46</t>
  </si>
  <si>
    <t>3,14*0,158*0,158*1,95</t>
  </si>
  <si>
    <t>3,14*0,158*0,158*1,89</t>
  </si>
  <si>
    <t>3,14*0,158*0,158*1,62</t>
  </si>
  <si>
    <t>3,14*0,158*0,158*1,93</t>
  </si>
  <si>
    <t>3,14*0,5*0,5*2,82</t>
  </si>
  <si>
    <t>4,9*2,97*0,6</t>
  </si>
  <si>
    <t>17*2,5*1,15</t>
  </si>
  <si>
    <t>3,5*1,5*1,7</t>
  </si>
  <si>
    <t>30,2*1,5*0,4</t>
  </si>
  <si>
    <t>4,6*0,9*1,1</t>
  </si>
  <si>
    <t>162751137</t>
  </si>
  <si>
    <t>Vodorovné přemístění přes 9 000 do 10000 m výkopku/sypaniny z horniny třídy těžitelnosti II skupiny 4 a 5</t>
  </si>
  <si>
    <t>1098027927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</si>
  <si>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</si>
  <si>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https://podminky.urs.cz/item/CS_URS_2022_01/162751137</t>
  </si>
  <si>
    <t>162751139</t>
  </si>
  <si>
    <t>Příplatek k vodorovnému přemístění výkopku/sypaniny z horniny třídy těžitelnosti II skupiny 4 a 5 ZKD 1000 m přes 10000 m</t>
  </si>
  <si>
    <t>224872678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</si>
  <si>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</si>
  <si>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https://podminky.urs.cz/item/CS_URS_2022_01/162751139</t>
  </si>
  <si>
    <t>131,426*16</t>
  </si>
  <si>
    <t>167151102</t>
  </si>
  <si>
    <t>Nakládání výkopku z hornin třídy těžitelnosti II skupiny 4 a 5 do 100 m3</t>
  </si>
  <si>
    <t>144971827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</si>
  <si>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</si>
  <si>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</si>
  <si>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171201231</t>
  </si>
  <si>
    <t>Poplatek za uložení zeminy a kamení na recyklační skládce (skládkovné) kód odpadu 17 05 04</t>
  </si>
  <si>
    <t>1727252682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</si>
  <si>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</si>
  <si>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</si>
  <si>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131,426*1,7</t>
  </si>
  <si>
    <t>171251201</t>
  </si>
  <si>
    <t>Uložení sypaniny na skládky nebo meziskládky</t>
  </si>
  <si>
    <t>-1963153999</t>
  </si>
  <si>
    <t>Uložení sypaniny na skládky nebo meziskládky bez hutnění s upravením uložené sypaniny do předepsaného tvaru</t>
  </si>
  <si>
    <t>https://podminky.urs.cz/item/CS_URS_2022_01/171251201</t>
  </si>
  <si>
    <t>174151101</t>
  </si>
  <si>
    <t>Zásyp jam, šachet rýh nebo kolem objektů sypaninou se zhutněním</t>
  </si>
  <si>
    <t>1264922776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</si>
  <si>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</si>
  <si>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</si>
  <si>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8*3*0,7</t>
  </si>
  <si>
    <t>8*3*0,2</t>
  </si>
  <si>
    <t>8,5*3*0,3</t>
  </si>
  <si>
    <t>1*1*1,35-3,14*0,158*0,158*1,35</t>
  </si>
  <si>
    <t>1*1*1,46-3,14*0,158*0,158*1,46</t>
  </si>
  <si>
    <t>1*1*1,95-3,14*0,158*0,158*1,95</t>
  </si>
  <si>
    <t>1*1*1,89-3,14*0,158*0,158*1,89</t>
  </si>
  <si>
    <t>1*1*1,62-3,14*0,158*0,158*1,62</t>
  </si>
  <si>
    <t>1*1*1,93-3,14*0,158*0,158*1,93</t>
  </si>
  <si>
    <t>1,5*1,5*2,82-3,14*0,5*0,5*2,82</t>
  </si>
  <si>
    <t>obkop kolem části objektu</t>
  </si>
  <si>
    <t>4,9*2,97*1,9</t>
  </si>
  <si>
    <t>17*2,5*1,65</t>
  </si>
  <si>
    <t>30,2*1,5*1,6</t>
  </si>
  <si>
    <t>58343930</t>
  </si>
  <si>
    <t>kamenivo drcené hrubé frakce 16/32</t>
  </si>
  <si>
    <t>-2133313293</t>
  </si>
  <si>
    <t>8*3*0,2*1,8</t>
  </si>
  <si>
    <t>8,5*3*0,3*1,8</t>
  </si>
  <si>
    <t>drenáž</t>
  </si>
  <si>
    <t>61,27*0,4*0,3*1,8</t>
  </si>
  <si>
    <t>58344003</t>
  </si>
  <si>
    <t>kamenivo drcené hrubé frakce 63/125</t>
  </si>
  <si>
    <t>-745654962</t>
  </si>
  <si>
    <t>8*3*0,7*1,8</t>
  </si>
  <si>
    <t>175151101</t>
  </si>
  <si>
    <t>Obsypání potrubí strojně sypaninou bez prohození, uloženou do 3 m</t>
  </si>
  <si>
    <t>253933276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</si>
  <si>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</si>
  <si>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</si>
  <si>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61,27*0,4*0,3</t>
  </si>
  <si>
    <t>dešťová kanalizace</t>
  </si>
  <si>
    <t>40,12*0,4*0,3</t>
  </si>
  <si>
    <t>2*0,89*0,4*0,3</t>
  </si>
  <si>
    <t>0,45*0,4*0,3</t>
  </si>
  <si>
    <t>58337310</t>
  </si>
  <si>
    <t>štěrkopísek frakce 0/4</t>
  </si>
  <si>
    <t>-1684865973</t>
  </si>
  <si>
    <t>5,082*2 'Přepočtené koeficientem množství</t>
  </si>
  <si>
    <t>181351003</t>
  </si>
  <si>
    <t>Rozprostření ornice tl vrstvy do 200 mm pl do 100 m2 v rovině nebo ve svahu do 1:5 strojně</t>
  </si>
  <si>
    <t>-1913014456</t>
  </si>
  <si>
    <t>Rozprostření a urovnání ornice v rovině nebo ve svahu sklonu do 1:5 strojně při souvislé ploše do 100 m2, tl. vrstvy do 200 mm</t>
  </si>
  <si>
    <t>https://podminky.urs.cz/item/CS_URS_2022_01/181351003</t>
  </si>
  <si>
    <t>282</t>
  </si>
  <si>
    <t>181411131</t>
  </si>
  <si>
    <t>Založení parkového trávníku výsevem pl do 1000 m2 v rovině a ve svahu do 1:5</t>
  </si>
  <si>
    <t>-1163392354</t>
  </si>
  <si>
    <t>Založení trávníku na půdě předem připravené plochy do 1000 m2 výsevem včetně utažení parkového v rovině nebo na svahu do 1:5</t>
  </si>
  <si>
    <t>https://podminky.urs.cz/item/CS_URS_2022_01/181411131</t>
  </si>
  <si>
    <t>00572410</t>
  </si>
  <si>
    <t>osivo směs travní parková</t>
  </si>
  <si>
    <t>kg</t>
  </si>
  <si>
    <t>85350103</t>
  </si>
  <si>
    <t>282*0,02 'Přepočtené koeficientem množství</t>
  </si>
  <si>
    <t>181951114</t>
  </si>
  <si>
    <t>Úprava pláně v hornině třídy těžitelnosti II skupiny 4 a 5 se zhutněním strojně</t>
  </si>
  <si>
    <t>755572179</t>
  </si>
  <si>
    <t>Úprava pláně vyrovnáním výškových rozdílů strojně v hornině třídy těžitelnosti II, skupiny 4 a 5 se zhutněním</t>
  </si>
  <si>
    <t>https://podminky.urs.cz/item/CS_URS_2022_01/181951114</t>
  </si>
  <si>
    <t>Zakládání</t>
  </si>
  <si>
    <t>212532111</t>
  </si>
  <si>
    <t>Lože pro trativody z kameniva hrubého drceného</t>
  </si>
  <si>
    <t>2044472128</t>
  </si>
  <si>
    <t>https://podminky.urs.cz/item/CS_URS_2022_01/212532111</t>
  </si>
  <si>
    <t>61,27*0,4*0,1</t>
  </si>
  <si>
    <t>212755214</t>
  </si>
  <si>
    <t>Trativody z drenážních trubek plastových flexibilních D 100 mm bez lože</t>
  </si>
  <si>
    <t>1454669774</t>
  </si>
  <si>
    <t>Trativody bez lože z drenážních trubek plastových flexibilních D 100 mm</t>
  </si>
  <si>
    <t>https://podminky.urs.cz/item/CS_URS_2022_01/212755214</t>
  </si>
  <si>
    <t>61,27</t>
  </si>
  <si>
    <t>212972112</t>
  </si>
  <si>
    <t>Opláštění drenážních trub filtrační textilií DN 100</t>
  </si>
  <si>
    <t>-92863520</t>
  </si>
  <si>
    <t>https://podminky.urs.cz/item/CS_URS_2022_01/212972112</t>
  </si>
  <si>
    <t>212972113</t>
  </si>
  <si>
    <t>Opláštění drenážních trub filtrační textilií DN 160</t>
  </si>
  <si>
    <t>994109944</t>
  </si>
  <si>
    <t>https://podminky.urs.cz/item/CS_URS_2022_01/212972113</t>
  </si>
  <si>
    <t>8,5</t>
  </si>
  <si>
    <t>213141111</t>
  </si>
  <si>
    <t>Zřízení vrstvy z geotextilie v rovině nebo ve sklonu do 1:5 š do 3 m</t>
  </si>
  <si>
    <t>1315898989</t>
  </si>
  <si>
    <t>Zřízení vrstvy z geotextilie filtrační, separační, odvodňovací, ochranné, výztužné nebo protierozní v rovině nebo ve sklonu do 1:5, šířky do 3 m</t>
  </si>
  <si>
    <t>https://podminky.urs.cz/item/CS_URS_2022_01/213141111</t>
  </si>
  <si>
    <t>2*8*3</t>
  </si>
  <si>
    <t>69311081</t>
  </si>
  <si>
    <t>geotextilie netkaná separační, ochranná, filtrační, drenážní PES 300g/m2</t>
  </si>
  <si>
    <t>1943412395</t>
  </si>
  <si>
    <t>48*1,1845 'Přepočtené koeficientem množství</t>
  </si>
  <si>
    <t>279113154</t>
  </si>
  <si>
    <t>Základová zeď tl přes 250 do 300 mm z tvárnic ztraceného bednění včetně výplně z betonu tř. C 25/30</t>
  </si>
  <si>
    <t>-1453370230</t>
  </si>
  <si>
    <t>Základové zdi z tvárnic ztraceného bednění včetně výplně z betonu bez zvláštních nároků na vliv prostředí třídy C 25/30, tloušťky zdiva přes 250 do 300 mm</t>
  </si>
  <si>
    <t>https://podminky.urs.cz/item/CS_URS_2022_01/279113154</t>
  </si>
  <si>
    <t>1,4*(6,8+1,8)</t>
  </si>
  <si>
    <t>279361821</t>
  </si>
  <si>
    <t>Výztuž základových zdí nosných betonářskou ocelí 10 505</t>
  </si>
  <si>
    <t>1509847988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</si>
  <si>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</si>
  <si>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https://podminky.urs.cz/item/CS_URS_2022_01/279361821</t>
  </si>
  <si>
    <t>R8</t>
  </si>
  <si>
    <t>6*8,6*1,15*0,4*0,001</t>
  </si>
  <si>
    <t>R14</t>
  </si>
  <si>
    <t>1,4*10*8,6*1,21*0,001</t>
  </si>
  <si>
    <t>348272615</t>
  </si>
  <si>
    <t>Plotová stříška pro zeď tl 295 mm z tvarovek broušených přírodních</t>
  </si>
  <si>
    <t>-1589636832</t>
  </si>
  <si>
    <t>Ploty z tvárnic betonových plotová stříška lepená mrazuvzdorným lepidlem z tvarovek broušených, plochých přírodních, tloušťka zdiva 295 mm</t>
  </si>
  <si>
    <t>https://podminky.urs.cz/item/CS_URS_2022_01/348272615</t>
  </si>
  <si>
    <t>6,8+1,8</t>
  </si>
  <si>
    <t>430321515</t>
  </si>
  <si>
    <t>Schodišťová konstrukce a rampa ze ŽB tř. C 20/25</t>
  </si>
  <si>
    <t>-2087985689</t>
  </si>
  <si>
    <t>Schodišťové konstrukce a rampy z betonu železového (bez výztuže) stupně, schodnice, ramena, podesty s nosníky tř. C 20/25</t>
  </si>
  <si>
    <t>https://podminky.urs.cz/item/CS_URS_2022_01/430321515</t>
  </si>
  <si>
    <t>venkovní schodiště</t>
  </si>
  <si>
    <t>0,3*0,53*1,5</t>
  </si>
  <si>
    <t>3*0,3*0,27*1,5</t>
  </si>
  <si>
    <t>0,3*0,771*1,5</t>
  </si>
  <si>
    <t>430362021</t>
  </si>
  <si>
    <t>Výztuž schodišťové konstrukce a rampy svařovanými sítěmi Kari</t>
  </si>
  <si>
    <t>1761792041</t>
  </si>
  <si>
    <t>Výztuž schodišťových konstrukcí a ramp stupňů, schodnic, ramen, podest s nosníky ze svařovaných sítí z drátů typu KARI</t>
  </si>
  <si>
    <t>https://podminky.urs.cz/item/CS_URS_2022_01/430362021</t>
  </si>
  <si>
    <t>výztuž schodiště síť 100/100/6</t>
  </si>
  <si>
    <t>1,7*1,5*4,44*1,1*0,001</t>
  </si>
  <si>
    <t>431351121</t>
  </si>
  <si>
    <t>Zřízení bednění podest schodišť a ramp přímočarých v do 4 m</t>
  </si>
  <si>
    <t>-1034527049</t>
  </si>
  <si>
    <t>Bednění podest, podstupňových desek a ramp včetně podpěrné konstrukce výšky do 4 m půdorysně přímočarých zřízení</t>
  </si>
  <si>
    <t>https://podminky.urs.cz/item/CS_URS_2022_01/431351121</t>
  </si>
  <si>
    <t>5*1,15*0,165</t>
  </si>
  <si>
    <t>431351122</t>
  </si>
  <si>
    <t>Odstranění bednění podest schodišť a ramp přímočarých v do 4 m</t>
  </si>
  <si>
    <t>-1537984743</t>
  </si>
  <si>
    <t>Bednění podest, podstupňových desek a ramp včetně podpěrné konstrukce výšky do 4 m půdorysně přímočarých odstranění</t>
  </si>
  <si>
    <t>https://podminky.urs.cz/item/CS_URS_2022_01/431351122</t>
  </si>
  <si>
    <t>451572111</t>
  </si>
  <si>
    <t>Lože pod potrubí otevřený výkop z kameniva drobného těženého</t>
  </si>
  <si>
    <t>582444953</t>
  </si>
  <si>
    <t>Lože pod potrubí, stoky a drobné objekty v otevřeném výkopu z kameniva drobného těženého 0 až 4 mm</t>
  </si>
  <si>
    <t>https://podminky.urs.cz/item/CS_URS_2022_01/451572111</t>
  </si>
  <si>
    <t>40,12*0,5*0,1</t>
  </si>
  <si>
    <t>2*0,89*0,5*0,1</t>
  </si>
  <si>
    <t>0,45*0,5*0,1</t>
  </si>
  <si>
    <t>6*1*1*0,1</t>
  </si>
  <si>
    <t>1,5*1,5*0,1</t>
  </si>
  <si>
    <t>Komunikace pozemní</t>
  </si>
  <si>
    <t>564770001</t>
  </si>
  <si>
    <t>Podklad z kameniva hrubého drceného vel. 8-16 mm plochy do 100 m2 tl 250 mm</t>
  </si>
  <si>
    <t>1462325730</t>
  </si>
  <si>
    <t>Podklad nebo kryt z kameniva hrubého drceného vel. 8-16 mm s rozprostřením a zhutněním plochy jednotlivě do 100 m2, po zhutnění tl. 250 mm</t>
  </si>
  <si>
    <t>https://podminky.urs.cz/item/CS_URS_2022_01/564770001</t>
  </si>
  <si>
    <t>rampa k venkovnímu schodišti</t>
  </si>
  <si>
    <t>6,8*1,5</t>
  </si>
  <si>
    <t>chodník kolem části objektu</t>
  </si>
  <si>
    <t>16,5*1,3</t>
  </si>
  <si>
    <t>4,6*2</t>
  </si>
  <si>
    <t>596211110</t>
  </si>
  <si>
    <t>Kladení zámkové dlažby komunikací pro pěší ručně tl 60 mm skupiny A pl do 50 m2</t>
  </si>
  <si>
    <t>-1643247226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</si>
  <si>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</si>
  <si>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</si>
  <si>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16,5*1,1</t>
  </si>
  <si>
    <t>4,6*1,8</t>
  </si>
  <si>
    <t>59245018</t>
  </si>
  <si>
    <t>dlažba tvar obdélník betonová 200x100x60mm přírodní</t>
  </si>
  <si>
    <t>-2073259712</t>
  </si>
  <si>
    <t>36,63*1,03 'Přepočtené koeficientem množství</t>
  </si>
  <si>
    <t>622142001</t>
  </si>
  <si>
    <t>Potažení vnějších stěn sklovláknitým pletivem vtlačeným do tenkovrstvé hmoty</t>
  </si>
  <si>
    <t>486785182</t>
  </si>
  <si>
    <t>Potažení vnějších ploch pletivem v ploše nebo pruzích, na plném podkladu sklovláknitým vtlačením do tmelu stěn</t>
  </si>
  <si>
    <t>https://podminky.urs.cz/item/CS_URS_2022_01/622142001</t>
  </si>
  <si>
    <t>sokl nad opraveným terénem</t>
  </si>
  <si>
    <t>0,3*(4,9+17+2*1,1+2+15,7)</t>
  </si>
  <si>
    <t>1,6*14,5</t>
  </si>
  <si>
    <t>0,14*(0,3+1,6)</t>
  </si>
  <si>
    <t>"šikmý náběh" 0,16*47,3</t>
  </si>
  <si>
    <t>622143003</t>
  </si>
  <si>
    <t>Montáž omítkových plastových nebo pozinkovaných rohových profilů s tkaninou</t>
  </si>
  <si>
    <t>1344683455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</si>
  <si>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</si>
  <si>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</si>
  <si>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2,2+47,3+9</t>
  </si>
  <si>
    <t>59051486</t>
  </si>
  <si>
    <t>profil rohový PVC 15x15mm s výztužnou tkaninou š 100mm pro ETICS</t>
  </si>
  <si>
    <t>1882702734</t>
  </si>
  <si>
    <t>4*0,25+1,2</t>
  </si>
  <si>
    <t>2,2*1,05 'Přepočtené koeficientem množství</t>
  </si>
  <si>
    <t>63127416</t>
  </si>
  <si>
    <t>profil rohový PVC 23x23mm s výztužnou tkaninou š 100mm pro ETICS</t>
  </si>
  <si>
    <t>-1550638142</t>
  </si>
  <si>
    <t>flexibilní rohový profil</t>
  </si>
  <si>
    <t>4,9+17+2*1,1+2+30,2</t>
  </si>
  <si>
    <t>"odpočet za parapety" -9</t>
  </si>
  <si>
    <t>47,3*1,05 'Přepočtené koeficientem množství</t>
  </si>
  <si>
    <t>59051512</t>
  </si>
  <si>
    <t>profil začišťovací s okapnicí PVC s výztužnou tkaninou pro parapet ETICS</t>
  </si>
  <si>
    <t>-1798749505</t>
  </si>
  <si>
    <t>9*1,05 'Přepočtené koeficientem množství</t>
  </si>
  <si>
    <t>622151021</t>
  </si>
  <si>
    <t>Penetrační akrylátový nátěr vnějších mozaikových tenkovrstvých omítek stěn</t>
  </si>
  <si>
    <t>-780965650</t>
  </si>
  <si>
    <t>Penetrační nátěr vnějších pastovitých tenkovrstvých omítek mozaikových akrylátový stěn</t>
  </si>
  <si>
    <t>https://podminky.urs.cz/item/CS_URS_2022_01/622151021</t>
  </si>
  <si>
    <t>622511112</t>
  </si>
  <si>
    <t>Tenkovrstvá akrylátová mozaiková střednězrnná omítka vnějších stěn</t>
  </si>
  <si>
    <t>-1413445244</t>
  </si>
  <si>
    <t>Omítka tenkovrstvá akrylátová vnějších ploch probarvená bez penetrace mozaiková střednězrnná stěn</t>
  </si>
  <si>
    <t>https://podminky.urs.cz/item/CS_URS_2022_01/622511112</t>
  </si>
  <si>
    <t>63466311R</t>
  </si>
  <si>
    <t>Výplň spar šířky do 10 mm ve stěnách polyuretovou hmotou</t>
  </si>
  <si>
    <t>1024217482</t>
  </si>
  <si>
    <t>Výplň spar stěn polyuretanovou hmotou, šířka spáry do 10 mm</t>
  </si>
  <si>
    <t>ukončení tepelné izolace mimo okenní otvor</t>
  </si>
  <si>
    <t>47,3</t>
  </si>
  <si>
    <t>635111241</t>
  </si>
  <si>
    <t>Násyp pod podlahy z hrubého kameniva 8-16 se zhutněním</t>
  </si>
  <si>
    <t>-691840522</t>
  </si>
  <si>
    <t>Násyp ze štěrkopísku, písku nebo kameniva pod podlahy se zhutněním z kameniva hrubého 8-16</t>
  </si>
  <si>
    <t>https://podminky.urs.cz/item/CS_URS_2022_01/635111241</t>
  </si>
  <si>
    <t>1,5*1,3*0,16</t>
  </si>
  <si>
    <t>637211121</t>
  </si>
  <si>
    <t>Okapový chodník z betonových dlaždic tl 40 mm kladených do písku se zalitím spár MC</t>
  </si>
  <si>
    <t>1098150083</t>
  </si>
  <si>
    <t>Okapový chodník z dlaždic betonových se zalitím spár cementovou maltou do písku, tl. dlaždic 40 mm</t>
  </si>
  <si>
    <t>https://podminky.urs.cz/item/CS_URS_2022_01/637211121</t>
  </si>
  <si>
    <t>0,3*(4,9+17+2*1,1+2+15,7+1,6)</t>
  </si>
  <si>
    <t>Trubní vedení</t>
  </si>
  <si>
    <t>871238111</t>
  </si>
  <si>
    <t>Kladení drenážního potrubí z tvrdého PVC průměru přes 150 do 200 mm</t>
  </si>
  <si>
    <t>445616595</t>
  </si>
  <si>
    <t>Kladení drenážního potrubí z plastických hmot do připravené rýhy z tvrdého PVC, průměru přes 150 do 200 mm</t>
  </si>
  <si>
    <t>https://podminky.urs.cz/item/CS_URS_2022_01/871238111</t>
  </si>
  <si>
    <t>drenážní potrubí ve vsakovací rýze</t>
  </si>
  <si>
    <t>28610402</t>
  </si>
  <si>
    <t>trubka drenážní systému budov celoperforovaná flexibilní tyčová PVC-U DN 160 SN4 2,5m šířka štěrbin 1,2mm</t>
  </si>
  <si>
    <t>24143852</t>
  </si>
  <si>
    <t>8,5*1,01 'Přepočtené koeficientem množství</t>
  </si>
  <si>
    <t>871273121</t>
  </si>
  <si>
    <t>Montáž kanalizačního potrubí z PVC těsněné gumovým kroužkem otevřený výkop sklon do 20 % DN 125</t>
  </si>
  <si>
    <t>-1924277007</t>
  </si>
  <si>
    <t>Montáž kanalizačního potrubí z plastů z tvrdého PVC těsněných gumovým kroužkem v otevřeném výkopu ve sklonu do 20 % DN 125</t>
  </si>
  <si>
    <t>https://podminky.urs.cz/item/CS_URS_2022_01/871273121</t>
  </si>
  <si>
    <t>28611126</t>
  </si>
  <si>
    <t>trubka kanalizační PVC DN 125x1000mm SN4</t>
  </si>
  <si>
    <t>230897749</t>
  </si>
  <si>
    <t>8*1,03 'Přepočtené koeficientem množství</t>
  </si>
  <si>
    <t>871313121</t>
  </si>
  <si>
    <t>Montáž kanalizačního potrubí z PVC těsněné gumovým kroužkem otevřený výkop sklon do 20 % DN 160</t>
  </si>
  <si>
    <t>-2136936759</t>
  </si>
  <si>
    <t>Montáž kanalizačního potrubí z plastů z tvrdého PVC těsněných gumovým kroužkem v otevřeném výkopu ve sklonu do 20 % DN 160</t>
  </si>
  <si>
    <t>https://podminky.urs.cz/item/CS_URS_2022_01/871313121</t>
  </si>
  <si>
    <t>28611131</t>
  </si>
  <si>
    <t>trubka kanalizační PVC DN 160x1000mm SN4</t>
  </si>
  <si>
    <t>-1651099489</t>
  </si>
  <si>
    <t>48*1,03 'Přepočtené koeficientem množství</t>
  </si>
  <si>
    <t>877265271</t>
  </si>
  <si>
    <t>Montáž lapače střešních splavenin z tvrdého PVC-systém KG DN 110</t>
  </si>
  <si>
    <t>-457786386</t>
  </si>
  <si>
    <t>Montáž tvarovek na kanalizačním potrubí z trub z plastu z tvrdého PVC nebo z polypropylenu v otevřeném výkopu lapačů střešních splavenin DN 100</t>
  </si>
  <si>
    <t>https://podminky.urs.cz/item/CS_URS_2022_01/877265271</t>
  </si>
  <si>
    <t>"D1-D4" 4</t>
  </si>
  <si>
    <t>28341110</t>
  </si>
  <si>
    <t>lapače střešních splavenin okapová vpusť s klapkou+inspekční poklop z PP</t>
  </si>
  <si>
    <t>-359163656</t>
  </si>
  <si>
    <t>877275211</t>
  </si>
  <si>
    <t>Montáž tvarovek z tvrdého PVC-systém KG nebo z polypropylenu-systém KG 2000 jednoosé DN 125</t>
  </si>
  <si>
    <t>-267399809</t>
  </si>
  <si>
    <t>Montáž tvarovek na kanalizačním potrubí z trub z plastu z tvrdého PVC nebo z polypropylenu v otevřeném výkopu jednoosých DN 125</t>
  </si>
  <si>
    <t>https://podminky.urs.cz/item/CS_URS_2022_01/877275211</t>
  </si>
  <si>
    <t>kolena</t>
  </si>
  <si>
    <t>lapače střešních splavenin</t>
  </si>
  <si>
    <t>28611356</t>
  </si>
  <si>
    <t>koleno kanalizační PVC KG 125x45°</t>
  </si>
  <si>
    <t>-2001977026</t>
  </si>
  <si>
    <t>28611502</t>
  </si>
  <si>
    <t>redukce kanalizační PVC 125/110</t>
  </si>
  <si>
    <t>530856743</t>
  </si>
  <si>
    <t>lapače sřešních splavenin</t>
  </si>
  <si>
    <t>877315211</t>
  </si>
  <si>
    <t>Montáž tvarovek z tvrdého PVC-systém KG nebo z polypropylenu-systém KG 2000 jednoosé DN 160</t>
  </si>
  <si>
    <t>-84643725</t>
  </si>
  <si>
    <t>Montáž tvarovek na kanalizačním potrubí z trub z plastu z tvrdého PVC nebo z polypropylenu v otevřeném výkopu jednoosých DN 160</t>
  </si>
  <si>
    <t>https://podminky.urs.cz/item/CS_URS_2022_01/877315211</t>
  </si>
  <si>
    <t>28611361</t>
  </si>
  <si>
    <t>koleno kanalizační PVC KG 160x45°</t>
  </si>
  <si>
    <t>-215612555</t>
  </si>
  <si>
    <t>28611506</t>
  </si>
  <si>
    <t>redukce kanalizační PVC 160/125</t>
  </si>
  <si>
    <t>1248481209</t>
  </si>
  <si>
    <t>877315221</t>
  </si>
  <si>
    <t>Montáž tvarovek z tvrdého PVC-systém KG nebo z polypropylenu-systém KG 2000 dvouosé DN 160</t>
  </si>
  <si>
    <t>269849093</t>
  </si>
  <si>
    <t>Montáž tvarovek na kanalizačním potrubí z trub z plastu z tvrdého PVC nebo z polypropylenu v otevřeném výkopu dvouosých DN 160</t>
  </si>
  <si>
    <t>https://podminky.urs.cz/item/CS_URS_2022_01/877315221</t>
  </si>
  <si>
    <t>28611914</t>
  </si>
  <si>
    <t>odbočka kanalizační plastová s hrdlem KG 160/125/45°</t>
  </si>
  <si>
    <t>1927404753</t>
  </si>
  <si>
    <t>892271111</t>
  </si>
  <si>
    <t>Tlaková zkouška vodou potrubí DN 100 nebo 125</t>
  </si>
  <si>
    <t>-623411609</t>
  </si>
  <si>
    <t>Tlakové zkoušky vodou na potrubí DN 100 nebo 125</t>
  </si>
  <si>
    <t>https://podminky.urs.cz/item/CS_URS_2022_01/892271111</t>
  </si>
  <si>
    <t>892351111</t>
  </si>
  <si>
    <t>Tlaková zkouška vodou potrubí DN 150 nebo 200</t>
  </si>
  <si>
    <t>-1957629133</t>
  </si>
  <si>
    <t>Tlakové zkoušky vodou na potrubí DN 150 nebo 200</t>
  </si>
  <si>
    <t>https://podminky.urs.cz/item/CS_URS_2022_01/892351111</t>
  </si>
  <si>
    <t>894812111</t>
  </si>
  <si>
    <t>Revizní a čistící šachta z PP šachtové dno DN 315/150 přímý tok</t>
  </si>
  <si>
    <t>1526047932</t>
  </si>
  <si>
    <t>Revizní a čistící šachta z polypropylenu PP pro hladké trouby DN 315 šachtové dno (DN šachty / DN trubního vedení) DN 315/150 přímý tok</t>
  </si>
  <si>
    <t>https://podminky.urs.cz/item/CS_URS_2022_01/894812111</t>
  </si>
  <si>
    <t>"DŠ0, DŠ1" 2</t>
  </si>
  <si>
    <t>89481211R</t>
  </si>
  <si>
    <t>Revizní a čistící šachta z PP šachtové dno DN 315/150 sběrné 45°</t>
  </si>
  <si>
    <t>-514789869</t>
  </si>
  <si>
    <t>Revizní a čistící šachta z polypropylenu PP pro hladké trouby DN 315 šachtové dno (DN šachty / DN trubního vedení) DN 315/150 sběrné 45°</t>
  </si>
  <si>
    <t>"DŠ3-DŠ6" 4</t>
  </si>
  <si>
    <t>894812131</t>
  </si>
  <si>
    <t>Revizní a čistící šachta z PP DN 315 šachtová roura korugovaná bez hrdla světlé hloubky 1250 mm</t>
  </si>
  <si>
    <t>1227408080</t>
  </si>
  <si>
    <t>Revizní a čistící šachta z polypropylenu PP pro hladké trouby DN 315 roura šachtová korugovaná bez hrdla, světlé hloubky 1250 mm</t>
  </si>
  <si>
    <t>https://podminky.urs.cz/item/CS_URS_2022_01/894812131</t>
  </si>
  <si>
    <t>894812132</t>
  </si>
  <si>
    <t>Revizní a čistící šachta z PP DN 315 šachtová roura korugovaná bez hrdla světlé hloubky 2000 mm</t>
  </si>
  <si>
    <t>-1623859264</t>
  </si>
  <si>
    <t>Revizní a čistící šachta z polypropylenu PP pro hladké trouby DN 315 roura šachtová korugovaná bez hrdla, světlé hloubky 2000 mm</t>
  </si>
  <si>
    <t>https://podminky.urs.cz/item/CS_URS_2022_01/894812132</t>
  </si>
  <si>
    <t>894812156</t>
  </si>
  <si>
    <t>Revizní a čistící šachta z PP DN 315 poklop plastový pro třídu zatížení A15 s teleskopickou trubkou</t>
  </si>
  <si>
    <t>1483879814</t>
  </si>
  <si>
    <t>Revizní a čistící šachta z polypropylenu PP pro hladké trouby DN 315 poklop plastový s teleskopickou trubkou</t>
  </si>
  <si>
    <t>https://podminky.urs.cz/item/CS_URS_2022_01/894812156</t>
  </si>
  <si>
    <t>894812163</t>
  </si>
  <si>
    <t>Revizní a čistící šachta z PP DN 315 poklop litinový plný do teleskopické trubky pro třídu zatížení D400</t>
  </si>
  <si>
    <t>1020529815</t>
  </si>
  <si>
    <t>Revizní a čistící šachta z polypropylenu PP pro hladké trouby DN 315 poklop litinový (pro třídu zatížení) plný do teleskopické trubky (D400)</t>
  </si>
  <si>
    <t>https://podminky.urs.cz/item/CS_URS_2022_01/894812163</t>
  </si>
  <si>
    <t>"DŠ1" 1</t>
  </si>
  <si>
    <t>894812171</t>
  </si>
  <si>
    <t>Revizní a čistící šachta z PP DN 315 mříž dešťová litinová do teleskopu pro třídu zatížení D400</t>
  </si>
  <si>
    <t>-107840204</t>
  </si>
  <si>
    <t>Revizní a čistící šachta z polypropylenu PP pro hladké trouby DN 315 mříž (pro třídu zatížení) dešťová litinová do teleskopu (D400)</t>
  </si>
  <si>
    <t>https://podminky.urs.cz/item/CS_URS_2022_01/894812171</t>
  </si>
  <si>
    <t>"DŠ0" 1</t>
  </si>
  <si>
    <t>894812502</t>
  </si>
  <si>
    <t>Revizní a čistící šachta z PP typ DN 1000/160 šachtové dno sběrné 45°, 90°</t>
  </si>
  <si>
    <t>-1034286266</t>
  </si>
  <si>
    <t>Revizní a čistící šachta z polypropylenu PP pro hladké trouby DN 1000 šachtové dno (DN šachty / DN trubního vedení) DN 1000/160 sběrné 45°, 90°</t>
  </si>
  <si>
    <t>https://podminky.urs.cz/item/CS_URS_2022_01/894812502</t>
  </si>
  <si>
    <t>"DŠ2" 1</t>
  </si>
  <si>
    <t>894812522</t>
  </si>
  <si>
    <t>Revizní a čistící šachta z PP DN 1000 šachtová roura korugovaná světlé hloubky 2400 mm</t>
  </si>
  <si>
    <t>1483434726</t>
  </si>
  <si>
    <t>Revizní a čistící šachta z polypropylenu PP pro hladké trouby DN 1000 roura šachtová korugovaná, světlé hloubky 2 400 mm</t>
  </si>
  <si>
    <t>https://podminky.urs.cz/item/CS_URS_2022_01/894812522</t>
  </si>
  <si>
    <t>894812529</t>
  </si>
  <si>
    <t>Příplatek k rourám revizní a čistící šachty z PP DN 1000 za uříznutí šachtové skruže</t>
  </si>
  <si>
    <t>-700956616</t>
  </si>
  <si>
    <t>Revizní a čistící šachta z polypropylenu PP pro hladké trouby DN 1000 Příplatek k cenám 2431 - 2438 za uříznutí šachtové roury</t>
  </si>
  <si>
    <t>https://podminky.urs.cz/item/CS_URS_2022_01/894812529</t>
  </si>
  <si>
    <t>894812543</t>
  </si>
  <si>
    <t>Revizní a čistící šachta z PP DN 1000 poklop litinový pro třídu zatížení B125 na teleskopickém adaptéru</t>
  </si>
  <si>
    <t>-1892575378</t>
  </si>
  <si>
    <t>Revizní a čistící šachta z polypropylenu PP pro hladké trouby DN 1000 poklop (mříž) litinový s přechodovým konusem pro třídu zatížení B125 na teleskopickém adaptéru</t>
  </si>
  <si>
    <t>https://podminky.urs.cz/item/CS_URS_2022_01/894812543</t>
  </si>
  <si>
    <t>894812612</t>
  </si>
  <si>
    <t>Vyříznutí a utěsnění otvoru ve stěně šachty DN 160</t>
  </si>
  <si>
    <t>-812802659</t>
  </si>
  <si>
    <t>Revizní a čistící šachta z polypropylenu PP vyříznutí a utěsnění otvoru ve stěně šachty DN 150</t>
  </si>
  <si>
    <t>https://podminky.urs.cz/item/CS_URS_2022_01/894812612</t>
  </si>
  <si>
    <t>"DŠ2" 2</t>
  </si>
  <si>
    <t>28611958</t>
  </si>
  <si>
    <t>zátka hrdlová kanalizační plastová PP SN16 DN 160</t>
  </si>
  <si>
    <t>-865585304</t>
  </si>
  <si>
    <t>89930481R</t>
  </si>
  <si>
    <t>Demontáž dvorní vpusti a přepojení dešťového svodu do stávajícího kanalizačního potrubí DN 160</t>
  </si>
  <si>
    <t>1740909711</t>
  </si>
  <si>
    <t>916231213</t>
  </si>
  <si>
    <t>Osazení chodníkového obrubníku betonového stojatého s boční opěrou do lože z betonu prostého</t>
  </si>
  <si>
    <t>-715957605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</si>
  <si>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</si>
  <si>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</si>
  <si>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4,6+4,9</t>
  </si>
  <si>
    <t>17+2,2+2*1,1</t>
  </si>
  <si>
    <t>30,2+1,2+16,5+2</t>
  </si>
  <si>
    <t>59217017</t>
  </si>
  <si>
    <t>obrubník betonový chodníkový 1000x100x250mm</t>
  </si>
  <si>
    <t>-279003223</t>
  </si>
  <si>
    <t>80,8</t>
  </si>
  <si>
    <t>80,8*1,02 'Přepočtené koeficientem množství</t>
  </si>
  <si>
    <t>961044111</t>
  </si>
  <si>
    <t>Bourání základů z betonu prostého</t>
  </si>
  <si>
    <t>-2117884818</t>
  </si>
  <si>
    <t>Bourání základů z betonu prostého</t>
  </si>
  <si>
    <t>https://podminky.urs.cz/item/CS_URS_2022_01/961044111</t>
  </si>
  <si>
    <t>příprava pro rampu a venkovní schodiště</t>
  </si>
  <si>
    <t>9*0,6*0,2</t>
  </si>
  <si>
    <t>stávající betonová plocha</t>
  </si>
  <si>
    <t>6*0,2</t>
  </si>
  <si>
    <t>ubourání stávajícího soklu</t>
  </si>
  <si>
    <t>2,2*(4,9+17+2*1,1+2+30,2)*0,225</t>
  </si>
  <si>
    <t>962052211</t>
  </si>
  <si>
    <t>Bourání zdiva nadzákladového ze ŽB přes 1 m3</t>
  </si>
  <si>
    <t>-1306611080</t>
  </si>
  <si>
    <t>Bourání zdiva železobetonového nadzákladového, objemu přes 1 m3</t>
  </si>
  <si>
    <t>https://podminky.urs.cz/item/CS_URS_2022_01/962052211</t>
  </si>
  <si>
    <t>anglický dvorek</t>
  </si>
  <si>
    <t>(17,5+30,5)*0,8*0,1</t>
  </si>
  <si>
    <t>(17,5+30,5)*0,8*0,2</t>
  </si>
  <si>
    <t>97734311R</t>
  </si>
  <si>
    <t>Frézování drážek ve stěnách do 100x20 mm</t>
  </si>
  <si>
    <t>-585140771</t>
  </si>
  <si>
    <t>Frézování drážek ve stěnách, rozměru do 100x20 mm</t>
  </si>
  <si>
    <t>17+2*1,1+2+30,2+4,9</t>
  </si>
  <si>
    <t>985131111</t>
  </si>
  <si>
    <t>Očištění ploch stěn, rubu kleneb a podlah tlakovou vodou</t>
  </si>
  <si>
    <t>-1897544451</t>
  </si>
  <si>
    <t>https://podminky.urs.cz/item/CS_URS_2022_01/985131111</t>
  </si>
  <si>
    <t>sanace a nové zateplení soklu</t>
  </si>
  <si>
    <t>2,8*(4,9+17+2*1,1+2+30,2)</t>
  </si>
  <si>
    <t>985142113</t>
  </si>
  <si>
    <t>Vysekání spojovací hmoty ze spár zdiva hl do 40 mm dl přes 12 m/m2</t>
  </si>
  <si>
    <t>-1721881882</t>
  </si>
  <si>
    <t>Vysekání spojovací hmoty ze spár zdiva včetně vyčištění hloubky spáry do 40 mm délky spáry na 1 m2 upravované plochy přes 12 m</t>
  </si>
  <si>
    <t>https://podminky.urs.cz/item/CS_URS_2022_01/985142113</t>
  </si>
  <si>
    <t>985231113</t>
  </si>
  <si>
    <t>Spárování zdiva aktivovanou maltou spára hl do 40 mm dl přes 12 m/m2</t>
  </si>
  <si>
    <t>1477623610</t>
  </si>
  <si>
    <t>Spárování zdiva hloubky do 40 mm aktivovanou maltou délky spáry na 1 m2 upravované plochy přes 12 m</t>
  </si>
  <si>
    <t>https://podminky.urs.cz/item/CS_URS_2022_01/985231113</t>
  </si>
  <si>
    <t>985233131</t>
  </si>
  <si>
    <t>Úprava spár po spárování zdiva uhlazením spára dl přes 12 m/m2</t>
  </si>
  <si>
    <t>-438004900</t>
  </si>
  <si>
    <t>Úprava spár po spárování zdiva kamenného nebo cihelného délky spáry na 1 m2 upravované plochy přes 12 m uhlazením</t>
  </si>
  <si>
    <t>https://podminky.urs.cz/item/CS_URS_2022_01/985233131</t>
  </si>
  <si>
    <t>997013211</t>
  </si>
  <si>
    <t>Vnitrostaveništní doprava suti a vybouraných hmot pro budovy v do 6 m ručně</t>
  </si>
  <si>
    <t>2100361521</t>
  </si>
  <si>
    <t>Vnitrostaveništní doprava suti a vybouraných hmot vodorovně do 50 m svisle ručně pro budovy a haly výšky do 6 m</t>
  </si>
  <si>
    <t>https://podminky.urs.cz/item/CS_URS_2022_01/997013211</t>
  </si>
  <si>
    <t>461106621</t>
  </si>
  <si>
    <t>-352121927</t>
  </si>
  <si>
    <t>112,726*25</t>
  </si>
  <si>
    <t>997013871</t>
  </si>
  <si>
    <t>Poplatek za uložení stavebního odpadu na recyklační skládce (skládkovné) směsného stavebního a demoličního kód odpadu  17 09 04</t>
  </si>
  <si>
    <t>992723440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</si>
  <si>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</si>
  <si>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</si>
  <si>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998017001</t>
  </si>
  <si>
    <t>Přesun hmot s omezením mechanizace pro budovy v do 6 m</t>
  </si>
  <si>
    <t>-195468110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</si>
  <si>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</si>
  <si>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https://podminky.urs.cz/item/CS_URS_2022_01/998017001</t>
  </si>
  <si>
    <t>711</t>
  </si>
  <si>
    <t>Izolace proti vodě, vlhkosti a plynům</t>
  </si>
  <si>
    <t>711161222</t>
  </si>
  <si>
    <t>Izolace proti zemní vlhkosti nopovou fólií s textilií svislá, nopek v 8,0 mm, tl do 0,6 mm</t>
  </si>
  <si>
    <t>-1038106292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</si>
  <si>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</si>
  <si>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https://podminky.urs.cz/item/CS_URS_2022_01/711161222</t>
  </si>
  <si>
    <t>2,55*(4,9+17+2*1,1+2+15,7)</t>
  </si>
  <si>
    <t>2,55*0,5*1,6</t>
  </si>
  <si>
    <t>0,69*12,9</t>
  </si>
  <si>
    <t>711192202</t>
  </si>
  <si>
    <t>Provedení izolace proti zemní vlhkosti hydroizolační stěrkou svislé na zdivu, 2 vrstvy</t>
  </si>
  <si>
    <t>-819225501</t>
  </si>
  <si>
    <t>Provedení izolace proti zemní vlhkosti hydroizolační stěrkou na ploše svislé S dvouvrstvá na zdivu</t>
  </si>
  <si>
    <t>https://podminky.urs.cz/item/CS_URS_2022_01/711192202</t>
  </si>
  <si>
    <t>58581005</t>
  </si>
  <si>
    <t>malta těsnící hydraulicky rychle tuhnoucí se síranovzdorným pojivem</t>
  </si>
  <si>
    <t>-136574537</t>
  </si>
  <si>
    <t>2,8*(4,9+17+2*1,1+2+30,2)*1,2*6</t>
  </si>
  <si>
    <t>998711101</t>
  </si>
  <si>
    <t>Přesun hmot tonážní pro izolace proti vodě, vlhkosti a plynům v objektech v do 6 m</t>
  </si>
  <si>
    <t>1833636658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</si>
  <si>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</si>
  <si>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</si>
  <si>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998711181</t>
  </si>
  <si>
    <t>Příplatek k přesunu hmot tonážní 711 prováděný bez použití mechanizace</t>
  </si>
  <si>
    <t>-483561752</t>
  </si>
  <si>
    <t>Přesun hmot pro izolace proti vodě, vlhkosti a plynům stanovený z hmotnosti přesunovaného materiálu Příplatek k cenám za přesun prováděný bez použití mechanizace pro jakoukoliv výšku objektu</t>
  </si>
  <si>
    <t>https://podminky.urs.cz/item/CS_URS_2022_01/998711181</t>
  </si>
  <si>
    <t>713131141</t>
  </si>
  <si>
    <t>Montáž izolace tepelné stěn a základů lepením celoplošně rohoží, pásů, dílců, desek</t>
  </si>
  <si>
    <t>1316793770</t>
  </si>
  <si>
    <t>Montáž tepelné izolace stěn rohožemi, pásy, deskami, dílci, bloky (izolační materiál ve specifikaci) lepením celoplošně</t>
  </si>
  <si>
    <t>https://podminky.urs.cz/item/CS_URS_2022_01/713131141</t>
  </si>
  <si>
    <t>vlepení XPS do vyfrézované drážky pro napojení omítky</t>
  </si>
  <si>
    <t>56,3*0,1</t>
  </si>
  <si>
    <t>"odpočet za parapety" -9*0,1</t>
  </si>
  <si>
    <t>nové zateplení soklu</t>
  </si>
  <si>
    <t>28376445</t>
  </si>
  <si>
    <t>deska z polystyrénu XPS, hrana rovná a strukturovaný povrch 300kPa tl 140mm</t>
  </si>
  <si>
    <t>1139449825</t>
  </si>
  <si>
    <t>157,64*1,05 'Přepočtené koeficientem množství</t>
  </si>
  <si>
    <t>28376470</t>
  </si>
  <si>
    <t>deska z polystyrénu XPS, hrana rovná a strukturovaný povrch 200kPa tl 20mm</t>
  </si>
  <si>
    <t>1931318017</t>
  </si>
  <si>
    <t>4,73*1,05 'Přepočtené koeficientem množství</t>
  </si>
  <si>
    <t>998713101</t>
  </si>
  <si>
    <t>Přesun hmot tonážní pro izolace tepelné v objektech v do 6 m</t>
  </si>
  <si>
    <t>1646250384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</si>
  <si>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</si>
  <si>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</si>
  <si>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801672467</t>
  </si>
  <si>
    <t>764</t>
  </si>
  <si>
    <t>Konstrukce klempířské</t>
  </si>
  <si>
    <t>764226446</t>
  </si>
  <si>
    <t>Oplechování parapetů rovných celoplošně lepené z Al plechu rš 500 mm</t>
  </si>
  <si>
    <t>1200219865</t>
  </si>
  <si>
    <t>Oplechování parapetů z hliníkového plechu rovných celoplošně lepené, bez rohů rš 500 mm</t>
  </si>
  <si>
    <t>https://podminky.urs.cz/item/CS_URS_2022_01/764226446</t>
  </si>
  <si>
    <t>3*0,9</t>
  </si>
  <si>
    <t>5*0,7</t>
  </si>
  <si>
    <t>764226467</t>
  </si>
  <si>
    <t>Příplatek za zvýšenou pracnost oplechování rohů parapetů rovných z Al plechu rš přes 400 mm</t>
  </si>
  <si>
    <t>-817081130</t>
  </si>
  <si>
    <t>Oplechování parapetů z hliníkového plechu rovných celoplošně lepené, bez rohů Příplatek k cenám za zvýšenou pracnost při provedení rohu nebo koutu přes rš 400 mm</t>
  </si>
  <si>
    <t>https://podminky.urs.cz/item/CS_URS_2022_01/764226467</t>
  </si>
  <si>
    <t>13*2</t>
  </si>
  <si>
    <t>998764101</t>
  </si>
  <si>
    <t>Přesun hmot tonážní pro konstrukce klempířské v objektech v do 6 m</t>
  </si>
  <si>
    <t>-1373950476</t>
  </si>
  <si>
    <t>Přesun hmot pro konstrukce klempířské stanovený z hmotnosti přesunovaného materiálu vodorovná dopravní vzdálenost do 50 m v objektech výšky do 6 m</t>
  </si>
  <si>
    <t>https://podminky.urs.cz/item/CS_URS_2022_01/998764101</t>
  </si>
  <si>
    <t>998764181</t>
  </si>
  <si>
    <t>Příplatek k přesunu hmot tonážní 764 prováděný bez použití mechanizace</t>
  </si>
  <si>
    <t>876310370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</si>
  <si>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</si>
  <si>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https://podminky.urs.cz/item/CS_URS_2022_01/998764181</t>
  </si>
  <si>
    <t>767163121</t>
  </si>
  <si>
    <t>Montáž přímého kovového zábradlí z dílců do betonu v rovině</t>
  </si>
  <si>
    <t>849972307</t>
  </si>
  <si>
    <t>Montáž kompletního kovového zábradlí přímého z dílců v rovině (na rovné ploše) kotveného do betonu</t>
  </si>
  <si>
    <t>https://podminky.urs.cz/item/CS_URS_2022_01/767163121</t>
  </si>
  <si>
    <t>venkovní rampa ke schodišti</t>
  </si>
  <si>
    <t>6,609</t>
  </si>
  <si>
    <t>55342281R</t>
  </si>
  <si>
    <t>zábradlí ocelové sloupky 30x30x3 mm, madla 60x40x3, plastové záslepky, žárově zinkováno</t>
  </si>
  <si>
    <t>1608552200</t>
  </si>
  <si>
    <t>767163221</t>
  </si>
  <si>
    <t>Montáž přímého kovového zábradlí z dílců do betonu konstrukce na schodišti</t>
  </si>
  <si>
    <t>-351882618</t>
  </si>
  <si>
    <t>Montáž kompletního kovového zábradlí přímého z dílců na schodišti kotveného do betonu</t>
  </si>
  <si>
    <t>https://podminky.urs.cz/item/CS_URS_2022_01/767163221</t>
  </si>
  <si>
    <t>1,89</t>
  </si>
  <si>
    <t>-1270820185</t>
  </si>
  <si>
    <t>998767101</t>
  </si>
  <si>
    <t>Přesun hmot tonážní pro zámečnické konstrukce v objektech v do 6 m</t>
  </si>
  <si>
    <t>-110819436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</si>
  <si>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</si>
  <si>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</si>
  <si>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1069934627</t>
  </si>
  <si>
    <t>1516147321</t>
  </si>
  <si>
    <t>5*1,5*0,3</t>
  </si>
  <si>
    <t>5*1,5*0,165</t>
  </si>
  <si>
    <t>77127411R</t>
  </si>
  <si>
    <t>Montáž obkladů stupnic z dlaždic betonových flexibilní lepidlo š přes 250 do 300 mm</t>
  </si>
  <si>
    <t>-1776787683</t>
  </si>
  <si>
    <t>Montáž obkladů schodišť z dlaždic betonových lepených flexibilním lepidlem stupnic hladkých, šířky přes 250 do 300 mm</t>
  </si>
  <si>
    <t>5*1,5</t>
  </si>
  <si>
    <t>77127423R</t>
  </si>
  <si>
    <t>Montáž obkladů podstupnic z dlaždic hladkých betonových flexibilní lepidlo v přes 150 do 200 mm</t>
  </si>
  <si>
    <t>-633979593</t>
  </si>
  <si>
    <t>Montáž obkladů schodišť z dlaždic betonových lepených flexibilním lepidlem podstupnic hladkých, výšky přes 150 do 200 mm</t>
  </si>
  <si>
    <t>59247474R</t>
  </si>
  <si>
    <t>plošná dlažba hladká 30 cm x 30 cm x 4 cm betonová</t>
  </si>
  <si>
    <t>-156388735</t>
  </si>
  <si>
    <t>3,488*1,1 'Přepočtené koeficientem množství</t>
  </si>
  <si>
    <t>998771101</t>
  </si>
  <si>
    <t>Přesun hmot tonážní pro podlahy z dlaždic v objektech v do 6 m</t>
  </si>
  <si>
    <t>1959999889</t>
  </si>
  <si>
    <t>Přesun hmot pro podlahy z dlaždic stanovený z hmotnosti přesunovaného materiálu vodorovná dopravní vzdálenost do 50 m v objektech výšky do 6 m</t>
  </si>
  <si>
    <t>https://podminky.urs.cz/item/CS_URS_2022_01/998771101</t>
  </si>
  <si>
    <t>2012338355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</si>
  <si>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</si>
  <si>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</si>
  <si>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</si>
  <si>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</si>
  <si>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</si>
  <si>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</si>
  <si>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</si>
  <si>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132312131</t>
  </si>
  <si>
    <t>Hloubení nezapažených rýh šířky do 800 mm v soudržných horninách třídy těžitelnosti II skupiny 4 ručně</t>
  </si>
  <si>
    <t>-944816582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</si>
  <si>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</si>
  <si>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</si>
  <si>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4,3*0,6*0,4</t>
  </si>
  <si>
    <t>0,6*0,6*0,4</t>
  </si>
  <si>
    <t>2,2*0,6*0,4</t>
  </si>
  <si>
    <t>1*0,6*0,4</t>
  </si>
  <si>
    <t>1,9*0,6*0,4</t>
  </si>
  <si>
    <t>2,5*0,5*0,4</t>
  </si>
  <si>
    <t>4,5*0,4*0,4</t>
  </si>
  <si>
    <t>1,2*0,4*0,4</t>
  </si>
  <si>
    <t>2,6*0,4*0,4</t>
  </si>
  <si>
    <t>0,8*0,6*0,4</t>
  </si>
  <si>
    <t>0,5*0,6*0,4</t>
  </si>
  <si>
    <t>162211321</t>
  </si>
  <si>
    <t>Vodorovné přemístění výkopku z horniny třídy těžitelnosti II skupiny 4 a 5 stavebním kolečkem do 10 m</t>
  </si>
  <si>
    <t>2013171883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</si>
  <si>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</si>
  <si>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https://podminky.urs.cz/item/CS_URS_2022_01/162211321</t>
  </si>
  <si>
    <t>22,1*0,4*0,4</t>
  </si>
  <si>
    <t>162211329</t>
  </si>
  <si>
    <t>Příplatek k vodorovnému přemístění výkopku z horniny třídy těžitelnosti II skupiny 4 a 5 stavebním kolečkem za každých dalších 10 m</t>
  </si>
  <si>
    <t>-894670663</t>
  </si>
  <si>
    <t>Vodorovné přemístění výkopku nebo sypaniny stavebním kolečkem s vyprázdněním kolečka na hromady nebo do dopravního prostředku na vzdálenost do 10 m Příplatek za každých dalších 10 m k ceně -1321</t>
  </si>
  <si>
    <t>https://podminky.urs.cz/item/CS_URS_2022_01/162211329</t>
  </si>
  <si>
    <t>3,536*5</t>
  </si>
  <si>
    <t>-693040579</t>
  </si>
  <si>
    <t>694959308</t>
  </si>
  <si>
    <t>3,536*16</t>
  </si>
  <si>
    <t>167111102</t>
  </si>
  <si>
    <t>Nakládání výkopku z hornin třídy těžitelnosti II skupiny 4 a 5 ručně</t>
  </si>
  <si>
    <t>1686955089</t>
  </si>
  <si>
    <t>Nakládání, skládání a překládání neulehlého výkopku nebo sypaniny ručně nakládání, z hornin třídy těžitelnosti II, skupiny 4 a 5</t>
  </si>
  <si>
    <t>https://podminky.urs.cz/item/CS_URS_2022_01/167111102</t>
  </si>
  <si>
    <t>860089000</t>
  </si>
  <si>
    <t>3,536*1,8</t>
  </si>
  <si>
    <t>-804091550</t>
  </si>
  <si>
    <t>174111101</t>
  </si>
  <si>
    <t>Zásyp jam, šachet rýh nebo kolem objektů sypaninou se zhutněním ručně</t>
  </si>
  <si>
    <t>2104715779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</si>
  <si>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</si>
  <si>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</si>
  <si>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175111101</t>
  </si>
  <si>
    <t>Obsypání potrubí ručně sypaninou bez prohození, uloženou do 3 m</t>
  </si>
  <si>
    <t>-1922346275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</si>
  <si>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</si>
  <si>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</si>
  <si>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22,1*0,4*0,3</t>
  </si>
  <si>
    <t>1357268940</t>
  </si>
  <si>
    <t>2,652</t>
  </si>
  <si>
    <t>2,652*2 'Přepočtené koeficientem množství</t>
  </si>
  <si>
    <t>1836583881</t>
  </si>
  <si>
    <t>22,1*0,4*0,1</t>
  </si>
  <si>
    <t>612325101</t>
  </si>
  <si>
    <t>Vápenocementová hrubá omítka rýh ve stěnách š do 150 mm</t>
  </si>
  <si>
    <t>2005553857</t>
  </si>
  <si>
    <t>Vápenocementová omítka rýh hrubá ve stěnách, šířky rýhy do 150 mm</t>
  </si>
  <si>
    <t>https://podminky.urs.cz/item/CS_URS_2022_01/612325101</t>
  </si>
  <si>
    <t>371,8*0,07</t>
  </si>
  <si>
    <t>39,7*0,1</t>
  </si>
  <si>
    <t>109,9*0,15</t>
  </si>
  <si>
    <t>631312141</t>
  </si>
  <si>
    <t>Doplnění rýh v dosavadních mazaninách betonem prostým</t>
  </si>
  <si>
    <t>1578576729</t>
  </si>
  <si>
    <t>Doplnění dosavadních mazanin prostým betonem s dodáním hmot, bez potěru, plochy jednotlivě rýh v dosavadních mazaninách</t>
  </si>
  <si>
    <t>https://podminky.urs.cz/item/CS_URS_2022_01/631312141</t>
  </si>
  <si>
    <t>22,1*0,4*0,15</t>
  </si>
  <si>
    <t>644941112</t>
  </si>
  <si>
    <t>Osazování ventilačních mřížek velikosti přes 150 x 200 do 300 x 300 mm</t>
  </si>
  <si>
    <t>64190851</t>
  </si>
  <si>
    <t>Montáž průvětrníků nebo mřížek odvětrávacích velikosti přes 150 x 200 do 300 x 300 mm</t>
  </si>
  <si>
    <t>https://podminky.urs.cz/item/CS_URS_2022_01/644941112</t>
  </si>
  <si>
    <t>55341426</t>
  </si>
  <si>
    <t>mřížka větrací nerezová se síťovinou 200x200mm</t>
  </si>
  <si>
    <t>-2011573158</t>
  </si>
  <si>
    <t>965042241</t>
  </si>
  <si>
    <t>Bourání podkladů pod dlažby nebo mazanin betonových nebo z litého asfaltu tl přes 100 mm pl přes 4 m2</t>
  </si>
  <si>
    <t>1807486771</t>
  </si>
  <si>
    <t>Bourání mazanin betonových nebo z litého asfaltu tl. přes 100 mm, plochy přes 4 m2</t>
  </si>
  <si>
    <t>https://podminky.urs.cz/item/CS_URS_2022_01/965042241</t>
  </si>
  <si>
    <t>974031132</t>
  </si>
  <si>
    <t>Vysekání rýh ve zdivu cihelném hl do 50 mm š do 70 mm</t>
  </si>
  <si>
    <t>1808565337</t>
  </si>
  <si>
    <t>Vysekání rýh ve zdivu cihelném na maltu vápennou nebo vápenocementovou do hl. 50 mm a šířky do 70 mm</t>
  </si>
  <si>
    <t>https://podminky.urs.cz/item/CS_URS_2022_01/974031132</t>
  </si>
  <si>
    <t>studená voda</t>
  </si>
  <si>
    <t>126,3+22</t>
  </si>
  <si>
    <t>974031142</t>
  </si>
  <si>
    <t>Vysekání rýh ve zdivu cihelném hl do 70 mm š do 70 mm</t>
  </si>
  <si>
    <t>-762428422</t>
  </si>
  <si>
    <t>Vysekání rýh ve zdivu cihelném na maltu vápennou nebo vápenocementovou do hl. 70 mm a šířky do 70 mm</t>
  </si>
  <si>
    <t>https://podminky.urs.cz/item/CS_URS_2022_01/974031142</t>
  </si>
  <si>
    <t>studené voda</t>
  </si>
  <si>
    <t>14,3+5,8</t>
  </si>
  <si>
    <t>teplá voda</t>
  </si>
  <si>
    <t>82,3+24,2+6,9</t>
  </si>
  <si>
    <t>cirkulace</t>
  </si>
  <si>
    <t>28,6</t>
  </si>
  <si>
    <t>kanalizace</t>
  </si>
  <si>
    <t>61,4</t>
  </si>
  <si>
    <t>974031153</t>
  </si>
  <si>
    <t>Vysekání rýh ve zdivu cihelném hl do 100 mm š do 100 mm</t>
  </si>
  <si>
    <t>1178705359</t>
  </si>
  <si>
    <t>Vysekání rýh ve zdivu cihelném na maltu vápennou nebo vápenocementovou do hl. 100 mm a šířky do 100 mm</t>
  </si>
  <si>
    <t>https://podminky.urs.cz/item/CS_URS_2022_01/974031153</t>
  </si>
  <si>
    <t>39,7</t>
  </si>
  <si>
    <t>974031164</t>
  </si>
  <si>
    <t>Vysekání rýh ve zdivu cihelném hl do 150 mm š do 150 mm</t>
  </si>
  <si>
    <t>-1860783872</t>
  </si>
  <si>
    <t>Vysekání rýh ve zdivu cihelném na maltu vápennou nebo vápenocementovou do hl. 150 mm a šířky do 150 mm</t>
  </si>
  <si>
    <t>https://podminky.urs.cz/item/CS_URS_2022_01/974031164</t>
  </si>
  <si>
    <t>109,9</t>
  </si>
  <si>
    <t>5624571R1</t>
  </si>
  <si>
    <t>D+M dvířka revizní plastová 150x300 bílá</t>
  </si>
  <si>
    <t>-817794759</t>
  </si>
  <si>
    <t>dvířka pro přístup k čistící tvarovce</t>
  </si>
  <si>
    <t>-257911607</t>
  </si>
  <si>
    <t>-1537857446</t>
  </si>
  <si>
    <t>502383367</t>
  </si>
  <si>
    <t>14,825*25</t>
  </si>
  <si>
    <t>1700086790</t>
  </si>
  <si>
    <t>998276101</t>
  </si>
  <si>
    <t>Přesun hmot pro trubní vedení z trub z plastických hmot otevřený výkop</t>
  </si>
  <si>
    <t>-1648545918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</si>
  <si>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</si>
  <si>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</si>
  <si>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713463131</t>
  </si>
  <si>
    <t>Montáž izolace tepelné potrubí potrubními pouzdry bez úpravy slepenými 1x tl izolace do 25 mm</t>
  </si>
  <si>
    <t>-1785120435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</si>
  <si>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</si>
  <si>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https://podminky.urs.cz/item/CS_URS_2022_01/713463131</t>
  </si>
  <si>
    <t>2712701R1</t>
  </si>
  <si>
    <t>pouzdro izolační potrubní z vysoce pružného izolačního materiálu na bázi syntetického kaučuku s vysokou odolností proti difúzi vodních par a sníženou tepelnou vodivostí, černá, tl 25 mm, DN 75</t>
  </si>
  <si>
    <t>-261261420</t>
  </si>
  <si>
    <t>pouzdro izolační potrubní z vysoce pružného izolačního materiálu na bázi syntetického kaučuku s uzavřenou strukturou buněk vyznačujícího se vysokou odolností proti difúzi vodních par a sníženou tepelnou vodivostí, elastomerní pěna na bázi syntetického kaučuku, prefabrikovaná pružná elastomerní pěna (flexible elastomeric foam, FEF) podle EN 14304, barva černá, tl 25 mm, DN 75</t>
  </si>
  <si>
    <t>1,5</t>
  </si>
  <si>
    <t>1,5*1,05 'Přepočtené koeficientem množství</t>
  </si>
  <si>
    <t>2712701R2</t>
  </si>
  <si>
    <t>pouzdro izolační potrubní z vysoce pružného izolačního materiálu na bázi syntetického kaučuku s vysokou odolností proti difúzi vodních par a sníženou tepelnou vodivostí, černá, tl 25 mm, DN 110</t>
  </si>
  <si>
    <t>1396163942</t>
  </si>
  <si>
    <t>pouzdro izolační potrubní z vysoce pružného izolačního materiálu na bázi syntetického kaučuku s uzavřenou strukturou buněk vyznačujícího se vysokou odolností proti difúzi vodních par a sníženou tepelnou vodivostí, elastomerní pěna na bázi syntetického kaučuku, prefabrikovaná pružná elastomerní pěna (flexible elastomeric foam, FEF) podle EN 14304, barva černá, tl 25 mm, DN 110</t>
  </si>
  <si>
    <t>-1009510464</t>
  </si>
  <si>
    <t>-1598382581</t>
  </si>
  <si>
    <t>721</t>
  </si>
  <si>
    <t>Zdravotechnika - vnitřní kanalizace</t>
  </si>
  <si>
    <t>721111121</t>
  </si>
  <si>
    <t>Montáž potrubí kanalizační kameninové hrdlové s integrovaným spojem DN 100</t>
  </si>
  <si>
    <t>268984671</t>
  </si>
  <si>
    <t>Potrubí z kameninových trub přechod PVC - kamenina montáž kameninového potrubí DN 100</t>
  </si>
  <si>
    <t>https://podminky.urs.cz/item/CS_URS_2022_01/721111121</t>
  </si>
  <si>
    <t>28611540</t>
  </si>
  <si>
    <t>přechod kanalizační PVC na kameninové hrdlo DN 110</t>
  </si>
  <si>
    <t>-1337650917</t>
  </si>
  <si>
    <t>721111122</t>
  </si>
  <si>
    <t>Montáž potrubí kanalizační kameninové hrdlové s integrovaným spojem DN 125</t>
  </si>
  <si>
    <t>32684566</t>
  </si>
  <si>
    <t>Potrubí z kameninových trub přechod PVC - kamenina montáž kameninového potrubí DN 125</t>
  </si>
  <si>
    <t>https://podminky.urs.cz/item/CS_URS_2022_01/721111122</t>
  </si>
  <si>
    <t>28611542</t>
  </si>
  <si>
    <t>přechod kanalizační PVC na kameninové hrdlo DN 125</t>
  </si>
  <si>
    <t>1800952513</t>
  </si>
  <si>
    <t>721140802</t>
  </si>
  <si>
    <t>Demontáž potrubí litinové DN do 100</t>
  </si>
  <si>
    <t>1284936913</t>
  </si>
  <si>
    <t>Demontáž potrubí z litinových trub odpadních nebo dešťových do DN 100</t>
  </si>
  <si>
    <t>https://podminky.urs.cz/item/CS_URS_2022_01/721140802</t>
  </si>
  <si>
    <t>721140806</t>
  </si>
  <si>
    <t>Demontáž potrubí litinové DN přes 100 do 200</t>
  </si>
  <si>
    <t>266727073</t>
  </si>
  <si>
    <t>Demontáž potrubí z litinových trub odpadních nebo dešťových přes 100 do DN 200</t>
  </si>
  <si>
    <t>https://podminky.urs.cz/item/CS_URS_2022_01/721140806</t>
  </si>
  <si>
    <t>721140913</t>
  </si>
  <si>
    <t>Potrubí litinové propojení potrubí DN 75</t>
  </si>
  <si>
    <t>1345014642</t>
  </si>
  <si>
    <t>Opravy odpadního potrubí litinového propojení dosavadního potrubí DN 75</t>
  </si>
  <si>
    <t>https://podminky.urs.cz/item/CS_URS_2022_01/721140913</t>
  </si>
  <si>
    <t>napojení na patní koleno</t>
  </si>
  <si>
    <t>721140915</t>
  </si>
  <si>
    <t>Potrubí litinové propojení potrubí DN 100</t>
  </si>
  <si>
    <t>-584089639</t>
  </si>
  <si>
    <t>Opravy odpadního potrubí litinového propojení dosavadního potrubí DN 100</t>
  </si>
  <si>
    <t>https://podminky.urs.cz/item/CS_URS_2022_01/721140915</t>
  </si>
  <si>
    <t>napojení n patní koleno</t>
  </si>
  <si>
    <t>721140916</t>
  </si>
  <si>
    <t>Potrubí litinové propojení potrubí DN 125</t>
  </si>
  <si>
    <t>66806577</t>
  </si>
  <si>
    <t>Opravy odpadního potrubí litinového propojení dosavadního potrubí DN 125</t>
  </si>
  <si>
    <t>https://podminky.urs.cz/item/CS_URS_2022_01/721140916</t>
  </si>
  <si>
    <t>721171803</t>
  </si>
  <si>
    <t>Demontáž potrubí z PVC D do 75</t>
  </si>
  <si>
    <t>1513192240</t>
  </si>
  <si>
    <t>Demontáž potrubí z novodurových trub odpadních nebo připojovacích do D 75</t>
  </si>
  <si>
    <t>https://podminky.urs.cz/item/CS_URS_2022_01/721171803</t>
  </si>
  <si>
    <t>721173401</t>
  </si>
  <si>
    <t>Potrubí kanalizační z PVC SN 4 svodné DN 110</t>
  </si>
  <si>
    <t>1671332741</t>
  </si>
  <si>
    <t>Potrubí z trub PVC SN4 svodné (ležaté) DN 110</t>
  </si>
  <si>
    <t>https://podminky.urs.cz/item/CS_URS_2022_01/721173401</t>
  </si>
  <si>
    <t>721173402</t>
  </si>
  <si>
    <t>Potrubí kanalizační z PVC SN 4 svodné DN 125</t>
  </si>
  <si>
    <t>-919075601</t>
  </si>
  <si>
    <t>Potrubí z trub PVC SN4 svodné (ležaté) DN 125</t>
  </si>
  <si>
    <t>https://podminky.urs.cz/item/CS_URS_2022_01/721173402</t>
  </si>
  <si>
    <t>28611521R</t>
  </si>
  <si>
    <t>D+M přechod kanalizační PVC litina-plast DN 65</t>
  </si>
  <si>
    <t>1260169107</t>
  </si>
  <si>
    <t>28611522R</t>
  </si>
  <si>
    <t>D+M přechod kanalizační PVC litina-plast DN 100</t>
  </si>
  <si>
    <t>975303413</t>
  </si>
  <si>
    <t>28611523R</t>
  </si>
  <si>
    <t>D+M přechod kanalizační PVC litina-plast DN 125</t>
  </si>
  <si>
    <t>-398061856</t>
  </si>
  <si>
    <t>721174024</t>
  </si>
  <si>
    <t>Potrubí kanalizační z PP odpadní DN 75</t>
  </si>
  <si>
    <t>657351985</t>
  </si>
  <si>
    <t>Potrubí z trub polypropylenových odpadní (svislé) DN 75</t>
  </si>
  <si>
    <t>https://podminky.urs.cz/item/CS_URS_2022_01/721174024</t>
  </si>
  <si>
    <t>721174025</t>
  </si>
  <si>
    <t>Potrubí kanalizační z PP odpadní DN 110</t>
  </si>
  <si>
    <t>609614615</t>
  </si>
  <si>
    <t>Potrubí z trub polypropylenových odpadní (svislé) DN 110</t>
  </si>
  <si>
    <t>https://podminky.urs.cz/item/CS_URS_2022_01/721174025</t>
  </si>
  <si>
    <t>721174042</t>
  </si>
  <si>
    <t>Potrubí kanalizační z PP připojovací DN 40</t>
  </si>
  <si>
    <t>205549368</t>
  </si>
  <si>
    <t>Potrubí z trub polypropylenových připojovací DN 40</t>
  </si>
  <si>
    <t>https://podminky.urs.cz/item/CS_URS_2022_01/721174042</t>
  </si>
  <si>
    <t>721174043</t>
  </si>
  <si>
    <t>Potrubí kanalizační z PP připojovací DN 50</t>
  </si>
  <si>
    <t>-562725912</t>
  </si>
  <si>
    <t>Potrubí z trub polypropylenových připojovací DN 50</t>
  </si>
  <si>
    <t>https://podminky.urs.cz/item/CS_URS_2022_01/721174043</t>
  </si>
  <si>
    <t>721174044</t>
  </si>
  <si>
    <t>Potrubí kanalizační z PP připojovací DN 75</t>
  </si>
  <si>
    <t>-539724978</t>
  </si>
  <si>
    <t>Potrubí z trub polypropylenových připojovací DN 75</t>
  </si>
  <si>
    <t>https://podminky.urs.cz/item/CS_URS_2022_01/721174044</t>
  </si>
  <si>
    <t>721174045</t>
  </si>
  <si>
    <t>Potrubí kanalizační z PP připojovací DN 110</t>
  </si>
  <si>
    <t>-266202147</t>
  </si>
  <si>
    <t>Potrubí z trub polypropylenových připojovací DN 110</t>
  </si>
  <si>
    <t>https://podminky.urs.cz/item/CS_URS_2022_01/721174045</t>
  </si>
  <si>
    <t>28615602R</t>
  </si>
  <si>
    <t>D+M čistící tvarovka odpadní PP DN 75 pro vysoké teploty</t>
  </si>
  <si>
    <t>-1227641005</t>
  </si>
  <si>
    <t>28615603R</t>
  </si>
  <si>
    <t>D+M čistící tvarovka odpadní PP DN 110 pro vysoké teploty</t>
  </si>
  <si>
    <t>-44059254</t>
  </si>
  <si>
    <t>28615690R</t>
  </si>
  <si>
    <t>D+M zátka hrdlová HTM DN 75  l = 39mm</t>
  </si>
  <si>
    <t>-1143136731</t>
  </si>
  <si>
    <t>28615691R</t>
  </si>
  <si>
    <t>D+M zátka hrdlová HTM DN 110 l = 46mm</t>
  </si>
  <si>
    <t>599437433</t>
  </si>
  <si>
    <t>721194104</t>
  </si>
  <si>
    <t>Vyvedení a upevnění odpadních výpustek DN 40</t>
  </si>
  <si>
    <t>-915528110</t>
  </si>
  <si>
    <t>Vyměření přípojek na potrubí vyvedení a upevnění odpadních výpustek DN 40</t>
  </si>
  <si>
    <t>https://podminky.urs.cz/item/CS_URS_2022_01/721194104</t>
  </si>
  <si>
    <t>721194105</t>
  </si>
  <si>
    <t>Vyvedení a upevnění odpadních výpustek DN 50</t>
  </si>
  <si>
    <t>-1981552396</t>
  </si>
  <si>
    <t>Vyměření přípojek na potrubí vyvedení a upevnění odpadních výpustek DN 50</t>
  </si>
  <si>
    <t>https://podminky.urs.cz/item/CS_URS_2022_01/721194105</t>
  </si>
  <si>
    <t>721194107</t>
  </si>
  <si>
    <t>Vyvedení a upevnění odpadních výpustek DN 70</t>
  </si>
  <si>
    <t>110714488</t>
  </si>
  <si>
    <t>Vyměření přípojek na potrubí vyvedení a upevnění odpadních výpustek DN 70</t>
  </si>
  <si>
    <t>https://podminky.urs.cz/item/CS_URS_2022_01/721194107</t>
  </si>
  <si>
    <t>721194109</t>
  </si>
  <si>
    <t>Vyvedení a upevnění odpadních výpustek DN 110</t>
  </si>
  <si>
    <t>422775714</t>
  </si>
  <si>
    <t>Vyměření přípojek na potrubí vyvedení a upevnění odpadních výpustek DN 110</t>
  </si>
  <si>
    <t>https://podminky.urs.cz/item/CS_URS_2022_01/721194109</t>
  </si>
  <si>
    <t>721279126</t>
  </si>
  <si>
    <t>Montáž přivzdušňovací ventil odpadních potrubí DN do 110 ostatní typ</t>
  </si>
  <si>
    <t>-2059196010</t>
  </si>
  <si>
    <t>Ventily přivzdušňovací odpadních potrubí montáž ventilů přivzdušňovacích ostatních typů do DN 110</t>
  </si>
  <si>
    <t>https://podminky.urs.cz/item/CS_URS_2022_01/721279126</t>
  </si>
  <si>
    <t>55147368R</t>
  </si>
  <si>
    <t>přivzdušňovací hlavice DN110 odpovídající EN12380-1 se snímatelným sítkem proti hmyzu pro snadné čištění, masívní pryžovou membránou a s dvojitou (izolační) stěnou</t>
  </si>
  <si>
    <t>-159661602</t>
  </si>
  <si>
    <t>721290111</t>
  </si>
  <si>
    <t>Zkouška těsnosti potrubí kanalizace vodou DN do 125</t>
  </si>
  <si>
    <t>1891151797</t>
  </si>
  <si>
    <t>Zkouška těsnosti kanalizace v objektech vodou do DN 125</t>
  </si>
  <si>
    <t>https://podminky.urs.cz/item/CS_URS_2022_01/721290111</t>
  </si>
  <si>
    <t>998721102</t>
  </si>
  <si>
    <t>Přesun hmot tonážní pro vnitřní kanalizace v objektech v přes 6 do 12 m</t>
  </si>
  <si>
    <t>902449710</t>
  </si>
  <si>
    <t>Přesun hmot pro vnitřní kanalizace stanovený z hmotnosti přesunovaného materiálu vodorovná dopravní vzdálenost do 50 m v objektech výšky přes 6 do 12 m</t>
  </si>
  <si>
    <t>https://podminky.urs.cz/item/CS_URS_2022_01/998721102</t>
  </si>
  <si>
    <t>998721181</t>
  </si>
  <si>
    <t>Příplatek k přesunu hmot tonážní 721 prováděný bez použití mechanizace</t>
  </si>
  <si>
    <t>392082003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</si>
  <si>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</si>
  <si>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https://podminky.urs.cz/item/CS_URS_2022_01/998721181</t>
  </si>
  <si>
    <t>722</t>
  </si>
  <si>
    <t>Zdravotechnika - vnitřní vodovod</t>
  </si>
  <si>
    <t>722130801</t>
  </si>
  <si>
    <t>Demontáž potrubí ocelové pozinkované závitové DN do 25</t>
  </si>
  <si>
    <t>576916136</t>
  </si>
  <si>
    <t>Demontáž potrubí z ocelových trubek pozinkovaných závitových do DN 25</t>
  </si>
  <si>
    <t>https://podminky.urs.cz/item/CS_URS_2022_01/722130801</t>
  </si>
  <si>
    <t>7221319R1</t>
  </si>
  <si>
    <t>Potrubí PPR propojení potrubí DN 20/25</t>
  </si>
  <si>
    <t>-991591054</t>
  </si>
  <si>
    <t>7221319R2</t>
  </si>
  <si>
    <t>Potrubí PPR propojení potrubí DN 25/25</t>
  </si>
  <si>
    <t>582229913</t>
  </si>
  <si>
    <t>7221319R3</t>
  </si>
  <si>
    <t>Potrubí PPR propojení potrubí DN 25/32</t>
  </si>
  <si>
    <t>-250495841</t>
  </si>
  <si>
    <t>7221319R4</t>
  </si>
  <si>
    <t>Potrubí PPR propojení potrubí DN 25/40</t>
  </si>
  <si>
    <t>-1602416597</t>
  </si>
  <si>
    <t>7221319R5</t>
  </si>
  <si>
    <t>Potrubí PPR propojení potrubí DN 32/32</t>
  </si>
  <si>
    <t>521895146</t>
  </si>
  <si>
    <t>7221319R6</t>
  </si>
  <si>
    <t>Potrubí PPR propojení potrubí DN 40/40</t>
  </si>
  <si>
    <t>-1191989499</t>
  </si>
  <si>
    <t>722171933</t>
  </si>
  <si>
    <t>Potrubí plastové výměna trub nebo tvarovek D přes 20 do 25 mm</t>
  </si>
  <si>
    <t>-1868034174</t>
  </si>
  <si>
    <t>Výměna trubky, tvarovky, vsazení odbočky na rozvodech vody z plastů D přes 20 do 25 mm</t>
  </si>
  <si>
    <t>https://podminky.urs.cz/item/CS_URS_2022_01/722171933</t>
  </si>
  <si>
    <t>722171935</t>
  </si>
  <si>
    <t>Potrubí plastové výměna trub nebo tvarovek D přes 32 do 40 mm</t>
  </si>
  <si>
    <t>-973882400</t>
  </si>
  <si>
    <t>Výměna trubky, tvarovky, vsazení odbočky na rozvodech vody z plastů D přes 32 do 40 mm</t>
  </si>
  <si>
    <t>https://podminky.urs.cz/item/CS_URS_2022_01/722171935</t>
  </si>
  <si>
    <t>722171936</t>
  </si>
  <si>
    <t>Potrubí plastové výměna trub nebo tvarovek D přes 40 do 50 mm</t>
  </si>
  <si>
    <t>-2015285737</t>
  </si>
  <si>
    <t>Výměna trubky, tvarovky, vsazení odbočky na rozvodech vody z plastů D přes 40 do 50 mm</t>
  </si>
  <si>
    <t>https://podminky.urs.cz/item/CS_URS_2022_01/722171936</t>
  </si>
  <si>
    <t>28654102</t>
  </si>
  <si>
    <t>T-kus redukovaný PPR D 25x20x25mm</t>
  </si>
  <si>
    <t>-343526428</t>
  </si>
  <si>
    <t>2,9126213592233*1,03 'Přepočtené koeficientem množství</t>
  </si>
  <si>
    <t>28654108</t>
  </si>
  <si>
    <t>T-kus redukovaný PPR D 40x20x40mm</t>
  </si>
  <si>
    <t>-64789925</t>
  </si>
  <si>
    <t>0,970873786407767*1,03 'Přepočtené koeficientem množství</t>
  </si>
  <si>
    <t>28654110</t>
  </si>
  <si>
    <t>T-kus redukovaný PPR D 40x25x40mm</t>
  </si>
  <si>
    <t>913944443</t>
  </si>
  <si>
    <t>28654112</t>
  </si>
  <si>
    <t>T-kus redukovaný PPR D 40x32x40mm</t>
  </si>
  <si>
    <t>1658979148</t>
  </si>
  <si>
    <t>1,94174757281553*1,03 'Přepočtené koeficientem množství</t>
  </si>
  <si>
    <t>28654106R</t>
  </si>
  <si>
    <t>T-kus redukovaný PPR D 50x25x50mm</t>
  </si>
  <si>
    <t>-184417003</t>
  </si>
  <si>
    <t>28654114</t>
  </si>
  <si>
    <t>T-kus redukovaný PPR D 50x32x50mm</t>
  </si>
  <si>
    <t>-1540415753</t>
  </si>
  <si>
    <t>28654116</t>
  </si>
  <si>
    <t>T-kus redukovaný PPR D 50x40x50mm</t>
  </si>
  <si>
    <t>-1799872773</t>
  </si>
  <si>
    <t>722174002</t>
  </si>
  <si>
    <t>Potrubí vodovodní plastové PPR svar polyfúze PN 16 D 20x2,8 mm</t>
  </si>
  <si>
    <t>1937256529</t>
  </si>
  <si>
    <t>Potrubí z plastových trubek z polypropylenu PPR svařovaných polyfúzně PN 16 (SDR 7,4) D 20 x 2,8</t>
  </si>
  <si>
    <t>https://podminky.urs.cz/item/CS_URS_2022_01/722174002</t>
  </si>
  <si>
    <t>vedeno v drážce</t>
  </si>
  <si>
    <t>126,3</t>
  </si>
  <si>
    <t>vedeno pod stropem</t>
  </si>
  <si>
    <t>722174003</t>
  </si>
  <si>
    <t>Potrubí vodovodní plastové PPR svar polyfúze PN 16 D 25x3,5 mm</t>
  </si>
  <si>
    <t>1378159553</t>
  </si>
  <si>
    <t>Potrubí z plastových trubek z polypropylenu PPR svařovaných polyfúzně PN 16 (SDR 7,4) D 25 x 3,5</t>
  </si>
  <si>
    <t>https://podminky.urs.cz/item/CS_URS_2022_01/722174003</t>
  </si>
  <si>
    <t>0,8</t>
  </si>
  <si>
    <t>722174004</t>
  </si>
  <si>
    <t>Potrubí vodovodní plastové PPR svar polyfúze PN 16 D 32x4,4 mm</t>
  </si>
  <si>
    <t>-431484738</t>
  </si>
  <si>
    <t>Potrubí z plastových trubek z polypropylenu PPR svařovaných polyfúzně PN 16 (SDR 7,4) D 32 x 4,4</t>
  </si>
  <si>
    <t>https://podminky.urs.cz/item/CS_URS_2022_01/722174004</t>
  </si>
  <si>
    <t>14,3</t>
  </si>
  <si>
    <t>722174005</t>
  </si>
  <si>
    <t>Potrubí vodovodní plastové PPR svar polyfúze PN 16 D 40x5,5 mm</t>
  </si>
  <si>
    <t>-427622112</t>
  </si>
  <si>
    <t>Potrubí z plastových trubek z polypropylenu PPR svařovaných polyfúzně PN 16 (SDR 7,4) D 40 x 5,5</t>
  </si>
  <si>
    <t>https://podminky.urs.cz/item/CS_URS_2022_01/722174005</t>
  </si>
  <si>
    <t>5,8</t>
  </si>
  <si>
    <t>3,8</t>
  </si>
  <si>
    <t>722175002</t>
  </si>
  <si>
    <t>Potrubí vodovodní plastové PP-RCT svar polyfúze D 20x2,8 mm</t>
  </si>
  <si>
    <t>-1233518360</t>
  </si>
  <si>
    <t>Potrubí z plastových trubek z polypropylenu PP-RCT svařovaných polyfúzně D 20 x 2,8</t>
  </si>
  <si>
    <t>https://podminky.urs.cz/item/CS_URS_2022_01/722175002</t>
  </si>
  <si>
    <t>82,3</t>
  </si>
  <si>
    <t>18,5</t>
  </si>
  <si>
    <t>17,4</t>
  </si>
  <si>
    <t>722175003</t>
  </si>
  <si>
    <t>Potrubí vodovodní plastové PP-RCT svar polyfúze D 25x3,5 mm</t>
  </si>
  <si>
    <t>-38084600</t>
  </si>
  <si>
    <t>Potrubí z plastových trubek z polypropylenu PP-RCT svařovaných polyfúzně D 25 x 3,5</t>
  </si>
  <si>
    <t>https://podminky.urs.cz/item/CS_URS_2022_01/722175003</t>
  </si>
  <si>
    <t>24,2</t>
  </si>
  <si>
    <t>6,7</t>
  </si>
  <si>
    <t>2,3</t>
  </si>
  <si>
    <t>722175004</t>
  </si>
  <si>
    <t>Potrubí vodovodní plastové PP-RCT svar polyfúze D 32x4,4 mm</t>
  </si>
  <si>
    <t>-1635391679</t>
  </si>
  <si>
    <t>Potrubí z plastových trubek z polypropylenu PP-RCT svařovaných polyfúzně D 32 x 4,4</t>
  </si>
  <si>
    <t>https://podminky.urs.cz/item/CS_URS_2022_01/722175004</t>
  </si>
  <si>
    <t>6,9</t>
  </si>
  <si>
    <t>4,8</t>
  </si>
  <si>
    <t>42390143</t>
  </si>
  <si>
    <t>objímka potrubí dvoušroubová M8 25–30 3/4"</t>
  </si>
  <si>
    <t>-709545072</t>
  </si>
  <si>
    <t>42390144</t>
  </si>
  <si>
    <t>objímka potrubí dvoušroubová M8 31–38 1"</t>
  </si>
  <si>
    <t>-1824117632</t>
  </si>
  <si>
    <t>42390146</t>
  </si>
  <si>
    <t>objímka potrubí dvoušroubová M8 48–53 6/4"</t>
  </si>
  <si>
    <t>-1905605003</t>
  </si>
  <si>
    <t>42390147</t>
  </si>
  <si>
    <t>objímka potrubí dvoušroubová M8/M10 54–59</t>
  </si>
  <si>
    <t>1151163234</t>
  </si>
  <si>
    <t>42390148</t>
  </si>
  <si>
    <t>objímka potrubí dvoušroubová M8/M10 60–64 2"</t>
  </si>
  <si>
    <t>788997709</t>
  </si>
  <si>
    <t>42390149</t>
  </si>
  <si>
    <t>objímka potrubí dvoušroubová M8/M10 67-71</t>
  </si>
  <si>
    <t>-1104351685</t>
  </si>
  <si>
    <t>42390150</t>
  </si>
  <si>
    <t>objímka potrubí dvoušroubová M8/M10 78-78 2 1/2"</t>
  </si>
  <si>
    <t>-90211850</t>
  </si>
  <si>
    <t>31197002</t>
  </si>
  <si>
    <t>tyč závitová Pz 4.6 M8</t>
  </si>
  <si>
    <t>1475226347</t>
  </si>
  <si>
    <t>722181211</t>
  </si>
  <si>
    <t>Ochrana vodovodního potrubí přilepenými termoizolačními trubicemi z PE tl do 6 mm DN do 22 mm</t>
  </si>
  <si>
    <t>1319408258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</si>
  <si>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</si>
  <si>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https://podminky.urs.cz/item/CS_URS_2022_01/722181211</t>
  </si>
  <si>
    <t>126,3+21</t>
  </si>
  <si>
    <t>722181212</t>
  </si>
  <si>
    <t>Ochrana vodovodního potrubí přilepenými termoizolačními trubicemi z PE tl do 6 mm DN přes 22 do 32 mm</t>
  </si>
  <si>
    <t>1255358637</t>
  </si>
  <si>
    <t>Ochrana potrubí termoizolačními trubicemi z pěnového polyetylenu PE přilepenými v příčných a podélných spojích, tloušťky izolace do 6 mm, vnitřního průměru izolace DN přes 22 do 32 mm</t>
  </si>
  <si>
    <t>https://podminky.urs.cz/item/CS_URS_2022_01/722181212</t>
  </si>
  <si>
    <t>22+0,8</t>
  </si>
  <si>
    <t>722181222</t>
  </si>
  <si>
    <t>Ochrana vodovodního potrubí přilepenými termoizolačními trubicemi z PE tl přes 6 do 9 mm DN přes 22 do 45 mm</t>
  </si>
  <si>
    <t>1375380847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</si>
  <si>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</si>
  <si>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https://podminky.urs.cz/item/CS_URS_2022_01/722181222</t>
  </si>
  <si>
    <t>14,3+8,5+5,8+3,8</t>
  </si>
  <si>
    <t>722181231</t>
  </si>
  <si>
    <t>Ochrana vodovodního potrubí přilepenými termoizolačními trubicemi z PE tl přes 9 do 13 mm DN do 22 mm</t>
  </si>
  <si>
    <t>890018631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</si>
  <si>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</si>
  <si>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https://podminky.urs.cz/item/CS_URS_2022_01/722181231</t>
  </si>
  <si>
    <t>722181232</t>
  </si>
  <si>
    <t>Ochrana vodovodního potrubí přilepenými termoizolačními trubicemi z PE tl přes 9 do 13 mm DN přes 22 do 45 mm</t>
  </si>
  <si>
    <t>929051023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</si>
  <si>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</si>
  <si>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https://podminky.urs.cz/item/CS_URS_2022_01/722181232</t>
  </si>
  <si>
    <t>24,2+6,9</t>
  </si>
  <si>
    <t>722181241</t>
  </si>
  <si>
    <t>Ochrana vodovodního potrubí přilepenými termoizolačními trubicemi z PE tl přes 13 do 20 mm DN do 22 mm</t>
  </si>
  <si>
    <t>1760938167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</si>
  <si>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</si>
  <si>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https://podminky.urs.cz/item/CS_URS_2022_01/722181241</t>
  </si>
  <si>
    <t>722181242</t>
  </si>
  <si>
    <t>Ochrana vodovodního potrubí přilepenými termoizolačními trubicemi z PE tl přes 13 do 20 mm DN přes 22 do 45 mm</t>
  </si>
  <si>
    <t>124909376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</si>
  <si>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</si>
  <si>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https://podminky.urs.cz/item/CS_URS_2022_01/722181242</t>
  </si>
  <si>
    <t>6,7+4,8</t>
  </si>
  <si>
    <t>722190401</t>
  </si>
  <si>
    <t>Vyvedení a upevnění výpustku DN do 25</t>
  </si>
  <si>
    <t>-95414884</t>
  </si>
  <si>
    <t>Zřízení přípojek na potrubí vyvedení a upevnění výpustek do DN 25</t>
  </si>
  <si>
    <t>https://podminky.urs.cz/item/CS_URS_2022_01/722190401</t>
  </si>
  <si>
    <t>722220111</t>
  </si>
  <si>
    <t>Nástěnka pro výtokový ventil G 1/2" s jedním závitem</t>
  </si>
  <si>
    <t>1872104813</t>
  </si>
  <si>
    <t>Armatury s jedním závitem nástěnky pro výtokový ventil G 1/2"</t>
  </si>
  <si>
    <t>https://podminky.urs.cz/item/CS_URS_2022_01/722220111</t>
  </si>
  <si>
    <t>722220121</t>
  </si>
  <si>
    <t>Nástěnka pro baterii G 1/2" s jedním závitem</t>
  </si>
  <si>
    <t>pár</t>
  </si>
  <si>
    <t>-1783502377</t>
  </si>
  <si>
    <t>Armatury s jedním závitem nástěnky pro baterii G 1/2"</t>
  </si>
  <si>
    <t>https://podminky.urs.cz/item/CS_URS_2022_01/722220121</t>
  </si>
  <si>
    <t>722232043</t>
  </si>
  <si>
    <t>Kohout kulový přímý G 1/2" PN 42 do 185°C vnitřní závit</t>
  </si>
  <si>
    <t>-1846247548</t>
  </si>
  <si>
    <t>Armatury se dvěma závity kulové kohouty PN 42 do 185 °C přímé vnitřní závit G 1/2"</t>
  </si>
  <si>
    <t>https://podminky.urs.cz/item/CS_URS_2022_01/722232043</t>
  </si>
  <si>
    <t>722232044</t>
  </si>
  <si>
    <t>Kohout kulový přímý G 3/4" PN 42 do 185°C vnitřní závit</t>
  </si>
  <si>
    <t>-1378011942</t>
  </si>
  <si>
    <t>Armatury se dvěma závity kulové kohouty PN 42 do 185 °C přímé vnitřní závit G 3/4"</t>
  </si>
  <si>
    <t>https://podminky.urs.cz/item/CS_URS_2022_01/722232044</t>
  </si>
  <si>
    <t>722232045</t>
  </si>
  <si>
    <t>Kohout kulový přímý G 1" PN 42 do 185°C vnitřní závit</t>
  </si>
  <si>
    <t>1537586626</t>
  </si>
  <si>
    <t>Armatury se dvěma závity kulové kohouty PN 42 do 185 °C přímé vnitřní závit G 1"</t>
  </si>
  <si>
    <t>https://podminky.urs.cz/item/CS_URS_2022_01/722232045</t>
  </si>
  <si>
    <t>722232061</t>
  </si>
  <si>
    <t>Kohout kulový přímý G 1/2" PN 42 do 185°C vnitřní závit s vypouštěním</t>
  </si>
  <si>
    <t>1283421276</t>
  </si>
  <si>
    <t>Armatury se dvěma závity kulové kohouty PN 42 do 185 °C přímé vnitřní závit s vypouštěním G 1/2"</t>
  </si>
  <si>
    <t>https://podminky.urs.cz/item/CS_URS_2022_01/722232061</t>
  </si>
  <si>
    <t>722232062</t>
  </si>
  <si>
    <t>Kohout kulový přímý G 3/4" PN 42 do 185°C vnitřní závit s vypouštěním</t>
  </si>
  <si>
    <t>2018749361</t>
  </si>
  <si>
    <t>Armatury se dvěma závity kulové kohouty PN 42 do 185 °C přímé vnitřní závit s vypouštěním G 3/4"</t>
  </si>
  <si>
    <t>https://podminky.urs.cz/item/CS_URS_2022_01/722232062</t>
  </si>
  <si>
    <t>722232063</t>
  </si>
  <si>
    <t>Kohout kulový přímý G 1" PN 42 do 185°C vnitřní závit s vypouštěním</t>
  </si>
  <si>
    <t>-905757747</t>
  </si>
  <si>
    <t>Armatury se dvěma závity kulové kohouty PN 42 do 185 °C přímé vnitřní závit s vypouštěním G 1"</t>
  </si>
  <si>
    <t>https://podminky.urs.cz/item/CS_URS_2022_01/722232063</t>
  </si>
  <si>
    <t>722232064</t>
  </si>
  <si>
    <t>Kohout kulový přímý G 5/4" PN 42 do 185°C vnitřní závit s vypouštěním</t>
  </si>
  <si>
    <t>-700655427</t>
  </si>
  <si>
    <t>Armatury se dvěma závity kulové kohouty PN 42 do 185 °C přímé vnitřní závit s vypouštěním G 5/4"</t>
  </si>
  <si>
    <t>https://podminky.urs.cz/item/CS_URS_2022_01/722232064</t>
  </si>
  <si>
    <t>722290226</t>
  </si>
  <si>
    <t>Zkouška těsnosti vodovodního potrubí závitového DN do 50</t>
  </si>
  <si>
    <t>1686613586</t>
  </si>
  <si>
    <t>Zkoušky, proplach a desinfekce vodovodního potrubí zkoušky těsnosti vodovodního potrubí závitového do DN 50</t>
  </si>
  <si>
    <t>https://podminky.urs.cz/item/CS_URS_2022_01/722290226</t>
  </si>
  <si>
    <t>722290234</t>
  </si>
  <si>
    <t>Proplach a dezinfekce vodovodního potrubí DN do 80</t>
  </si>
  <si>
    <t>446196644</t>
  </si>
  <si>
    <t>Zkoušky, proplach a desinfekce vodovodního potrubí proplach a desinfekce vodovodního potrubí do DN 80</t>
  </si>
  <si>
    <t>https://podminky.urs.cz/item/CS_URS_2022_01/722290234</t>
  </si>
  <si>
    <t>998722102</t>
  </si>
  <si>
    <t>Přesun hmot tonážní pro vnitřní vodovod v objektech v přes 6 do 12 m</t>
  </si>
  <si>
    <t>1641450331</t>
  </si>
  <si>
    <t>Přesun hmot pro vnitřní vodovod stanovený z hmotnosti přesunovaného materiálu vodorovná dopravní vzdálenost do 50 m v objektech výšky přes 6 do 12 m</t>
  </si>
  <si>
    <t>https://podminky.urs.cz/item/CS_URS_2022_01/998722102</t>
  </si>
  <si>
    <t>998722181</t>
  </si>
  <si>
    <t>Příplatek k přesunu hmot tonážní 722 prováděný bez použití mechanizace</t>
  </si>
  <si>
    <t>1215689097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</si>
  <si>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</si>
  <si>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https://podminky.urs.cz/item/CS_URS_2022_01/998722181</t>
  </si>
  <si>
    <t>725</t>
  </si>
  <si>
    <t>Zdravotechnika - zařizovací předměty</t>
  </si>
  <si>
    <t>725110814</t>
  </si>
  <si>
    <t>Demontáž klozetu Kombi</t>
  </si>
  <si>
    <t>soubor</t>
  </si>
  <si>
    <t>107254204</t>
  </si>
  <si>
    <t>Demontáž klozetů kombi</t>
  </si>
  <si>
    <t>https://podminky.urs.cz/item/CS_URS_2022_01/725110814</t>
  </si>
  <si>
    <t>725119125</t>
  </si>
  <si>
    <t>Montáž klozetových mís závěsných na nosné stěny</t>
  </si>
  <si>
    <t>-1969337817</t>
  </si>
  <si>
    <t>Zařízení záchodů montáž klozetových mís závěsných na nosné stěny</t>
  </si>
  <si>
    <t>https://podminky.urs.cz/item/CS_URS_2022_01/725119125</t>
  </si>
  <si>
    <t>55281795</t>
  </si>
  <si>
    <t>tlačítko pro ovládání WC shora/zepředu plast dvě množství vody 213x142mm</t>
  </si>
  <si>
    <t>-1187067789</t>
  </si>
  <si>
    <t>55281803R</t>
  </si>
  <si>
    <t>ruční tlačítko pro oddálené pneumatické ovládání WC komplet</t>
  </si>
  <si>
    <t>-852065840</t>
  </si>
  <si>
    <t>55167381</t>
  </si>
  <si>
    <t>sedátko klozetové duroplastové bílé s poklopem</t>
  </si>
  <si>
    <t>-657677954</t>
  </si>
  <si>
    <t>55167001</t>
  </si>
  <si>
    <t>panty a šrouby ke klozetovému sedátku</t>
  </si>
  <si>
    <t>sada</t>
  </si>
  <si>
    <t>-2145093172</t>
  </si>
  <si>
    <t>64236051</t>
  </si>
  <si>
    <t>klozet keramický bílý závěsný hluboké splachování pro handicapované</t>
  </si>
  <si>
    <t>1703333003</t>
  </si>
  <si>
    <t>64236041</t>
  </si>
  <si>
    <t>klozet keramický bílý závěsný hluboké splachování</t>
  </si>
  <si>
    <t>626681782</t>
  </si>
  <si>
    <t>725122817</t>
  </si>
  <si>
    <t>Demontáž pisoárových stání bez nádrže a jedním záchodkem</t>
  </si>
  <si>
    <t>-2066723914</t>
  </si>
  <si>
    <t>Demontáž pisoárů bez nádrže s rohovým ventilem s 1 záchodkem</t>
  </si>
  <si>
    <t>https://podminky.urs.cz/item/CS_URS_2022_01/725122817</t>
  </si>
  <si>
    <t>725129102</t>
  </si>
  <si>
    <t>Montáž pisoáru s automatickým splachováním</t>
  </si>
  <si>
    <t>-1659586304</t>
  </si>
  <si>
    <t>Pisoárové záchodky montáž ostatních typů automatických</t>
  </si>
  <si>
    <t>https://podminky.urs.cz/item/CS_URS_2022_01/725129102</t>
  </si>
  <si>
    <t>64251314</t>
  </si>
  <si>
    <t>pisoár keramický se senzorovým splachovačem 6V zdroje 305x535x340mm</t>
  </si>
  <si>
    <t>-1241736377</t>
  </si>
  <si>
    <t>55144040</t>
  </si>
  <si>
    <t>napájecí zdroj pro napájení automaticky ovládaných zařízení umístěných do vzdálenosti 300mm</t>
  </si>
  <si>
    <t>293718116</t>
  </si>
  <si>
    <t>725210821</t>
  </si>
  <si>
    <t>Demontáž umyvadel bez výtokových armatur</t>
  </si>
  <si>
    <t>571890894</t>
  </si>
  <si>
    <t>Demontáž umyvadel bez výtokových armatur umyvadel</t>
  </si>
  <si>
    <t>https://podminky.urs.cz/item/CS_URS_2022_01/725210821</t>
  </si>
  <si>
    <t>725219101</t>
  </si>
  <si>
    <t>Montáž umyvadla připevněného na konzoly</t>
  </si>
  <si>
    <t>-872816734</t>
  </si>
  <si>
    <t>Umyvadla montáž umyvadel ostatních typů na konzoly</t>
  </si>
  <si>
    <t>https://podminky.urs.cz/item/CS_URS_2022_01/725219101</t>
  </si>
  <si>
    <t>64211023</t>
  </si>
  <si>
    <t>umyvadlo keramické závěsné bezbariérové bílé 640x550mm</t>
  </si>
  <si>
    <t>1008868531</t>
  </si>
  <si>
    <t>725219102</t>
  </si>
  <si>
    <t>Montáž umyvadla připevněného na šrouby do zdiva</t>
  </si>
  <si>
    <t>1601552747</t>
  </si>
  <si>
    <t>Umyvadla montáž umyvadel ostatních typů na šrouby</t>
  </si>
  <si>
    <t>https://podminky.urs.cz/item/CS_URS_2022_01/725219102</t>
  </si>
  <si>
    <t>64211045</t>
  </si>
  <si>
    <t>umyvadlo keramické závěsné bílé š 550mm</t>
  </si>
  <si>
    <t>-73711307</t>
  </si>
  <si>
    <t>64286106</t>
  </si>
  <si>
    <t>šrouby k umyvadlům s bílou krytkou</t>
  </si>
  <si>
    <t>896884581</t>
  </si>
  <si>
    <t>725230811</t>
  </si>
  <si>
    <t>Demontáž bidetů diturvitových</t>
  </si>
  <si>
    <t>751729268</t>
  </si>
  <si>
    <t>https://podminky.urs.cz/item/CS_URS_2022_01/725230811</t>
  </si>
  <si>
    <t>725239101</t>
  </si>
  <si>
    <t>Montáž bidetů bez výtokových armatur ostatní typ</t>
  </si>
  <si>
    <t>-1190153390</t>
  </si>
  <si>
    <t>Bidety montáž ostatních typů</t>
  </si>
  <si>
    <t>https://podminky.urs.cz/item/CS_URS_2022_01/725239101</t>
  </si>
  <si>
    <t>64240414</t>
  </si>
  <si>
    <t>bidet keramický závěsný s otvorem pro baterii bílý</t>
  </si>
  <si>
    <t>-1827584704</t>
  </si>
  <si>
    <t>725241901</t>
  </si>
  <si>
    <t>Montáž vaničky sprchové</t>
  </si>
  <si>
    <t>1530089308</t>
  </si>
  <si>
    <t>Sprchové vaničky montáž sprchových vaniček</t>
  </si>
  <si>
    <t>https://podminky.urs.cz/item/CS_URS_2022_01/725241901</t>
  </si>
  <si>
    <t>55423503</t>
  </si>
  <si>
    <t>vanička sprchová z litého polymermramoru čtvercová 900x900mm</t>
  </si>
  <si>
    <t>573177337</t>
  </si>
  <si>
    <t>55423507R</t>
  </si>
  <si>
    <t>vanička sprchová z litého polymermramoru obdélníková 1000x900mm</t>
  </si>
  <si>
    <t>-1829962361</t>
  </si>
  <si>
    <t>55423509</t>
  </si>
  <si>
    <t>vanička sprchová z litého polymermramoru obdélníková 1200x900mm</t>
  </si>
  <si>
    <t>248075005</t>
  </si>
  <si>
    <t>55423509R</t>
  </si>
  <si>
    <t>vanička sprchová z litého polymermramoru obdélníková 1450x900mm</t>
  </si>
  <si>
    <t>-413582273</t>
  </si>
  <si>
    <t>725244904</t>
  </si>
  <si>
    <t>Montáž sprchových dveří</t>
  </si>
  <si>
    <t>995541900</t>
  </si>
  <si>
    <t>Sprchové dveře a zástěny montáž sprchových dveří</t>
  </si>
  <si>
    <t>https://podminky.urs.cz/item/CS_URS_2022_01/725244904</t>
  </si>
  <si>
    <t>55484008R</t>
  </si>
  <si>
    <t>dveře sprchové zasouvací š 1000mm, výška 1980mm, rám bílý, výplň sklo transparentní</t>
  </si>
  <si>
    <t>-1964993281</t>
  </si>
  <si>
    <t>148</t>
  </si>
  <si>
    <t>55484009R</t>
  </si>
  <si>
    <t>dveře sprchové zasouvací š 1200mm, výška 1980mm, rám bílý, výplň sklo transparentní</t>
  </si>
  <si>
    <t>-1089948287</t>
  </si>
  <si>
    <t>149</t>
  </si>
  <si>
    <t>55484450R</t>
  </si>
  <si>
    <t>dveře sprchové zasouvací š 1400mm, výška 1980mm, rám bílý, výplň sklo transparentní</t>
  </si>
  <si>
    <t>-59725685</t>
  </si>
  <si>
    <t>150</t>
  </si>
  <si>
    <t>725244907</t>
  </si>
  <si>
    <t>Montáž zástěny sprchové rohové (sprchový kout)</t>
  </si>
  <si>
    <t>49147562</t>
  </si>
  <si>
    <t>Sprchové dveře a zástěny montáž sprchové zástěny rohové (kout)</t>
  </si>
  <si>
    <t>https://podminky.urs.cz/item/CS_URS_2022_01/725244907</t>
  </si>
  <si>
    <t>151</t>
  </si>
  <si>
    <t>55495067R</t>
  </si>
  <si>
    <t>sprchový kout rohový posuvný čtyřdílný na vaničku š 900x900mm výška 1950mm, rám bílý, výplň sklo transparentní</t>
  </si>
  <si>
    <t>1361804460</t>
  </si>
  <si>
    <t>152</t>
  </si>
  <si>
    <t>72529164R</t>
  </si>
  <si>
    <t>Doplňky zařízení koupelen a záchodů nerezové madlo 600 mm</t>
  </si>
  <si>
    <t>-1321538420</t>
  </si>
  <si>
    <t>153</t>
  </si>
  <si>
    <t>72529165R</t>
  </si>
  <si>
    <t>Doplňky zařízení koupelen a záchodů nerezové zrcadlo bez páčky 600x450mm nastavitelné</t>
  </si>
  <si>
    <t>373041755</t>
  </si>
  <si>
    <t>154</t>
  </si>
  <si>
    <t>72529171R</t>
  </si>
  <si>
    <t>Doplňky zařízení koupelen a záchodů nerezové madlo sklopné dl 834 mm</t>
  </si>
  <si>
    <t>-1316381491</t>
  </si>
  <si>
    <t>Doplňky zařízení koupelen a záchodů nerezová madla sklopná, délky 834 mm</t>
  </si>
  <si>
    <t>72529172R</t>
  </si>
  <si>
    <t>Doplňky zařízení koupelen a záchodů nerezové madlo sklopné dl 834 mm s držákem toaletního papíru</t>
  </si>
  <si>
    <t>-1657269832</t>
  </si>
  <si>
    <t>Doplňky zařízení koupelen a záchodů nerezová madla sklopná, délky 834 mm s držákem toaletního papíru</t>
  </si>
  <si>
    <t>156</t>
  </si>
  <si>
    <t>725330840</t>
  </si>
  <si>
    <t>Demontáž výlevka litinová nebo ocelová</t>
  </si>
  <si>
    <t>-1428917280</t>
  </si>
  <si>
    <t>Demontáž výlevek bez výtokových armatur a bez nádrže a splachovacího potrubí ocelových nebo litinových</t>
  </si>
  <si>
    <t>https://podminky.urs.cz/item/CS_URS_2022_01/725330840</t>
  </si>
  <si>
    <t>157</t>
  </si>
  <si>
    <t>725339111</t>
  </si>
  <si>
    <t>Montáž výlevky</t>
  </si>
  <si>
    <t>-1360088197</t>
  </si>
  <si>
    <t>Výlevky montáž výlevky</t>
  </si>
  <si>
    <t>https://podminky.urs.cz/item/CS_URS_2022_01/725339111</t>
  </si>
  <si>
    <t>158</t>
  </si>
  <si>
    <t>64271101</t>
  </si>
  <si>
    <t>výlevka keramická bílá</t>
  </si>
  <si>
    <t>1620758980</t>
  </si>
  <si>
    <t>159</t>
  </si>
  <si>
    <t>55231323</t>
  </si>
  <si>
    <t>výlevka nerezová odpad D 56mm hl 300mm 450x550mm</t>
  </si>
  <si>
    <t>1798907072</t>
  </si>
  <si>
    <t>160</t>
  </si>
  <si>
    <t>55231322</t>
  </si>
  <si>
    <t>konzola na zeď pro výlevku rozměru 550x450mm</t>
  </si>
  <si>
    <t>-933462191</t>
  </si>
  <si>
    <t>161</t>
  </si>
  <si>
    <t>725800924</t>
  </si>
  <si>
    <t>Zpětná montáž baterie nástěnné</t>
  </si>
  <si>
    <t>-1571430914</t>
  </si>
  <si>
    <t>Opravy zařizovacích armatur zpětná montáž baterie G 1/2 nebo G 3/4 nástěnné</t>
  </si>
  <si>
    <t>https://podminky.urs.cz/item/CS_URS_2022_01/725800924</t>
  </si>
  <si>
    <t>zpětná montáž nástěnné umyvadlové baterie</t>
  </si>
  <si>
    <t>162</t>
  </si>
  <si>
    <t>725819401</t>
  </si>
  <si>
    <t>Montáž ventilů rohových G 1/2" s připojovací trubičkou</t>
  </si>
  <si>
    <t>1369234369</t>
  </si>
  <si>
    <t>Ventily montáž ventilů ostatních typů rohových s připojovací trubičkou G 1/2"</t>
  </si>
  <si>
    <t>https://podminky.urs.cz/item/CS_URS_2022_01/725819401</t>
  </si>
  <si>
    <t>163</t>
  </si>
  <si>
    <t>55141002</t>
  </si>
  <si>
    <t>ventil kulový rohový s filtrem 1/2"x3/8" s celokovovým kulatým designem</t>
  </si>
  <si>
    <t>62155266</t>
  </si>
  <si>
    <t>164</t>
  </si>
  <si>
    <t>55190005</t>
  </si>
  <si>
    <t>flexi hadice ohebná k baterii D 8x12mm F 1/2"xM10 500mm</t>
  </si>
  <si>
    <t>-1867268356</t>
  </si>
  <si>
    <t>165</t>
  </si>
  <si>
    <t>725819402</t>
  </si>
  <si>
    <t>Montáž ventilů rohových G 1/2" bez připojovací trubičky</t>
  </si>
  <si>
    <t>949777506</t>
  </si>
  <si>
    <t>Ventily montáž ventilů ostatních typů rohových bez připojovací trubičky G 1/2"</t>
  </si>
  <si>
    <t>https://podminky.urs.cz/item/CS_URS_2022_01/725819402</t>
  </si>
  <si>
    <t>166</t>
  </si>
  <si>
    <t>55141001</t>
  </si>
  <si>
    <t>kohout kulový rohový mosazný R 1/2"x3/8"</t>
  </si>
  <si>
    <t>-1700666324</t>
  </si>
  <si>
    <t>167</t>
  </si>
  <si>
    <t>55190003</t>
  </si>
  <si>
    <t>flexi hadice ohebná sanitární D 9x13mm FF 1/2" 500mm</t>
  </si>
  <si>
    <t>-337444119</t>
  </si>
  <si>
    <t>168</t>
  </si>
  <si>
    <t>725820801</t>
  </si>
  <si>
    <t>Demontáž baterie nástěnné do G 3 / 4</t>
  </si>
  <si>
    <t>-985215759</t>
  </si>
  <si>
    <t>Demontáž baterií nástěnných do G 3/4</t>
  </si>
  <si>
    <t>https://podminky.urs.cz/item/CS_URS_2022_01/725820801</t>
  </si>
  <si>
    <t>169</t>
  </si>
  <si>
    <t>725820802</t>
  </si>
  <si>
    <t>Demontáž baterie stojánkové do jednoho otvoru</t>
  </si>
  <si>
    <t>-1523812435</t>
  </si>
  <si>
    <t>Demontáž baterií stojánkových do 1 otvoru</t>
  </si>
  <si>
    <t>https://podminky.urs.cz/item/CS_URS_2022_01/725820802</t>
  </si>
  <si>
    <t>170</t>
  </si>
  <si>
    <t>725829101</t>
  </si>
  <si>
    <t>Montáž baterie nástěnné dřezové pákové a klasické</t>
  </si>
  <si>
    <t>1519859796</t>
  </si>
  <si>
    <t>Baterie dřezové montáž ostatních typů nástěnných pákových nebo klasických</t>
  </si>
  <si>
    <t>https://podminky.urs.cz/item/CS_URS_2022_01/725829101</t>
  </si>
  <si>
    <t>171</t>
  </si>
  <si>
    <t>55143976</t>
  </si>
  <si>
    <t>baterie dřezová páková nástěnná s kulatým ústím 300mm</t>
  </si>
  <si>
    <t>280297135</t>
  </si>
  <si>
    <t>172</t>
  </si>
  <si>
    <t>725829131</t>
  </si>
  <si>
    <t>Montáž baterie umyvadlové stojánkové G 1/2" ostatní typ</t>
  </si>
  <si>
    <t>654467117</t>
  </si>
  <si>
    <t>Baterie umyvadlové montáž ostatních typů stojánkových G 1/2"</t>
  </si>
  <si>
    <t>https://podminky.urs.cz/item/CS_URS_2022_01/725829131</t>
  </si>
  <si>
    <t>173</t>
  </si>
  <si>
    <t>55145690R</t>
  </si>
  <si>
    <t>baterie umyvadlová stojánková páková s keramickou kartuší bez výpusti chrom</t>
  </si>
  <si>
    <t>-989850730</t>
  </si>
  <si>
    <t>174</t>
  </si>
  <si>
    <t>55145692R</t>
  </si>
  <si>
    <t>baterie umyvadlová stojánková páková bez výpusti s keramickou kartuší s prodlouženou pákou (lékařská)</t>
  </si>
  <si>
    <t>957726554</t>
  </si>
  <si>
    <t>175</t>
  </si>
  <si>
    <t>725829141</t>
  </si>
  <si>
    <t>Montáž baterie bidetové stojánkové soupravy pákové ostatní typ</t>
  </si>
  <si>
    <t>1247133744</t>
  </si>
  <si>
    <t>Baterie bidetové montáž ostatních typů stojánkových pákových souprav</t>
  </si>
  <si>
    <t>https://podminky.urs.cz/item/CS_URS_2022_01/725829141</t>
  </si>
  <si>
    <t>176</t>
  </si>
  <si>
    <t>55145557</t>
  </si>
  <si>
    <t>baterie bidetová páková s otvíráním odpadu</t>
  </si>
  <si>
    <t>-1590619248</t>
  </si>
  <si>
    <t>177</t>
  </si>
  <si>
    <t>725840850</t>
  </si>
  <si>
    <t>Demontáž baterie sprch diferenciální do G 3/4x1</t>
  </si>
  <si>
    <t>723858863</t>
  </si>
  <si>
    <t>Demontáž baterií sprchových diferenciálních do G 3/4 x 1</t>
  </si>
  <si>
    <t>https://podminky.urs.cz/item/CS_URS_2022_01/725840850</t>
  </si>
  <si>
    <t>178</t>
  </si>
  <si>
    <t>725840860</t>
  </si>
  <si>
    <t>Demontáž ramen sprchových nebo sprch táhlových</t>
  </si>
  <si>
    <t>1053876774</t>
  </si>
  <si>
    <t>Demontáž baterií sprchových diferenciálních sprchových ramen nebo sprch táhlových</t>
  </si>
  <si>
    <t>https://podminky.urs.cz/item/CS_URS_2022_01/725840860</t>
  </si>
  <si>
    <t>179</t>
  </si>
  <si>
    <t>725849411</t>
  </si>
  <si>
    <t>Montáž baterie sprchové nástěnná s nastavitelnou výškou sprchy</t>
  </si>
  <si>
    <t>708621418</t>
  </si>
  <si>
    <t>Baterie sprchové montáž nástěnných baterií s nastavitelnou výškou sprchy</t>
  </si>
  <si>
    <t>https://podminky.urs.cz/item/CS_URS_2022_01/725849411</t>
  </si>
  <si>
    <t>180</t>
  </si>
  <si>
    <t>55145590R</t>
  </si>
  <si>
    <t>baterie sprchová páková nástěnná s keramickou kartuší včetně sprchové soupravy (ruční sprcha, sprchová hadice se zámkem proti přetočení 150 cm) 150mm chrom</t>
  </si>
  <si>
    <t>359920581</t>
  </si>
  <si>
    <t>181</t>
  </si>
  <si>
    <t>725860811</t>
  </si>
  <si>
    <t>Demontáž uzávěrů zápachu jednoduchých</t>
  </si>
  <si>
    <t>774203056</t>
  </si>
  <si>
    <t>Demontáž zápachových uzávěrek pro zařizovací předměty jednoduchých</t>
  </si>
  <si>
    <t>https://podminky.urs.cz/item/CS_URS_2022_01/725860811</t>
  </si>
  <si>
    <t>182</t>
  </si>
  <si>
    <t>725863311</t>
  </si>
  <si>
    <t>Zápachová uzávěrka pro bidety DN 40</t>
  </si>
  <si>
    <t>170946149</t>
  </si>
  <si>
    <t>Zápachové uzávěrky zařizovacích předmětů pro bidety DN 40</t>
  </si>
  <si>
    <t>https://podminky.urs.cz/item/CS_URS_2022_01/725863311</t>
  </si>
  <si>
    <t>183</t>
  </si>
  <si>
    <t>725865311</t>
  </si>
  <si>
    <t>Zápachová uzávěrka sprchových van DN 40/50 s kulovým kloubem na odtoku</t>
  </si>
  <si>
    <t>-1607242619</t>
  </si>
  <si>
    <t>Zápachové uzávěrky zařizovacích předmětů pro vany sprchových koutů s kulovým kloubem na odtoku DN 40/50</t>
  </si>
  <si>
    <t>https://podminky.urs.cz/item/CS_URS_2022_01/725865311</t>
  </si>
  <si>
    <t>184</t>
  </si>
  <si>
    <t>725869101</t>
  </si>
  <si>
    <t>Montáž zápachových uzávěrek umyvadlových do DN 40</t>
  </si>
  <si>
    <t>961857366</t>
  </si>
  <si>
    <t>Zápachové uzávěrky zařizovacích předmětů montáž zápachových uzávěrek umyvadlových do DN 40</t>
  </si>
  <si>
    <t>https://podminky.urs.cz/item/CS_URS_2022_01/725869101</t>
  </si>
  <si>
    <t>185</t>
  </si>
  <si>
    <t>55162001R</t>
  </si>
  <si>
    <t>uzávěrka zápachová umyvadlová s celokovovým kulatým designem DN 40</t>
  </si>
  <si>
    <t>2106667724</t>
  </si>
  <si>
    <t>186</t>
  </si>
  <si>
    <t>55161315</t>
  </si>
  <si>
    <t>uzávěrka zápachová umyvadlová podomítková DN 40/50</t>
  </si>
  <si>
    <t>-1437024856</t>
  </si>
  <si>
    <t>187</t>
  </si>
  <si>
    <t>55161005R</t>
  </si>
  <si>
    <t>souprava připojovací flexi bílá trubka L=1000 mm a koleno 40/40</t>
  </si>
  <si>
    <t>15766916</t>
  </si>
  <si>
    <t>188</t>
  </si>
  <si>
    <t>998725102</t>
  </si>
  <si>
    <t>Přesun hmot tonážní pro zařizovací předměty v objektech v přes 6 do 12 m</t>
  </si>
  <si>
    <t>-1738597594</t>
  </si>
  <si>
    <t>Přesun hmot pro zařizovací předměty stanovený z hmotnosti přesunovaného materiálu vodorovná dopravní vzdálenost do 50 m v objektech výšky přes 6 do 12 m</t>
  </si>
  <si>
    <t>https://podminky.urs.cz/item/CS_URS_2022_01/998725102</t>
  </si>
  <si>
    <t>189</t>
  </si>
  <si>
    <t>998725181</t>
  </si>
  <si>
    <t>Příplatek k přesunu hmot tonážní 725 prováděný bez použití mechanizace</t>
  </si>
  <si>
    <t>-829027128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</si>
  <si>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</si>
  <si>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https://podminky.urs.cz/item/CS_URS_2022_01/998725181</t>
  </si>
  <si>
    <t>726</t>
  </si>
  <si>
    <t>Zdravotechnika - předstěnové instalace</t>
  </si>
  <si>
    <t>190</t>
  </si>
  <si>
    <t>726131011</t>
  </si>
  <si>
    <t>Instalační předstěna - bidet v 1120 mm do lehkých stěn s kovovou kcí</t>
  </si>
  <si>
    <t>-333225268</t>
  </si>
  <si>
    <t>Předstěnové instalační systémy do lehkých stěn s kovovou konstrukcí pro bidety stavební výška 1120 mm</t>
  </si>
  <si>
    <t>https://podminky.urs.cz/item/CS_URS_2022_01/726131011</t>
  </si>
  <si>
    <t>191</t>
  </si>
  <si>
    <t>726131041</t>
  </si>
  <si>
    <t>Instalační předstěna - klozet závěsný v 1120 mm s ovládáním zepředu do lehkých stěn s kovovou kcí</t>
  </si>
  <si>
    <t>1147222830</t>
  </si>
  <si>
    <t>Předstěnové instalační systémy do lehkých stěn s kovovou konstrukcí pro závěsné klozety ovládání zepředu, stavební výšky 1120 mm</t>
  </si>
  <si>
    <t>https://podminky.urs.cz/item/CS_URS_2022_01/726131041</t>
  </si>
  <si>
    <t>192</t>
  </si>
  <si>
    <t>726131043</t>
  </si>
  <si>
    <t>Instalační předstěna - klozet závěsný v 1120 mm s ovládáním zepředu pro postižené do stěn s kov kcí</t>
  </si>
  <si>
    <t>-358122494</t>
  </si>
  <si>
    <t>Předstěnové instalační systémy do lehkých stěn s kovovou konstrukcí pro závěsné klozety ovládání zepředu, stavební výšky 1120 mm pro tělesně postižené</t>
  </si>
  <si>
    <t>https://podminky.urs.cz/item/CS_URS_2022_01/726131043</t>
  </si>
  <si>
    <t>193</t>
  </si>
  <si>
    <t>726191001</t>
  </si>
  <si>
    <t>Zvukoizolační souprava pro klozet a bidet</t>
  </si>
  <si>
    <t>-2054885604</t>
  </si>
  <si>
    <t>Ostatní příslušenství instalačních systémů zvukoizolační souprava pro WC a bidet</t>
  </si>
  <si>
    <t>https://podminky.urs.cz/item/CS_URS_2022_01/726191001</t>
  </si>
  <si>
    <t>194</t>
  </si>
  <si>
    <t>726191002</t>
  </si>
  <si>
    <t>Souprava pro předstěnovou montáž</t>
  </si>
  <si>
    <t>811289094</t>
  </si>
  <si>
    <t>Ostatní příslušenství instalačních systémů souprava pro předstěnovou montáž</t>
  </si>
  <si>
    <t>https://podminky.urs.cz/item/CS_URS_2022_01/726191002</t>
  </si>
  <si>
    <t>195</t>
  </si>
  <si>
    <t>998726112</t>
  </si>
  <si>
    <t>Přesun hmot tonážní pro instalační prefabrikáty v objektech v přes 6 do 12 m</t>
  </si>
  <si>
    <t>-2057294816</t>
  </si>
  <si>
    <t>Přesun hmot pro instalační prefabrikáty stanovený z hmotnosti přesunovaného materiálu vodorovná dopravní vzdálenost do 50 m v objektech výšky přes 6 m do 12 m</t>
  </si>
  <si>
    <t>https://podminky.urs.cz/item/CS_URS_2022_01/998726112</t>
  </si>
  <si>
    <t>196</t>
  </si>
  <si>
    <t>998726181</t>
  </si>
  <si>
    <t>Příplatek k přesunu hmot tonážní 726 prováděný bez použití mechanizace</t>
  </si>
  <si>
    <t>560579209</t>
  </si>
  <si>
    <t>Přesun hmot pro instalační prefabrikáty stanovený z hmotnosti přesunovaného materiálu Příplatek k cenám za přesun prováděný bez použití mechanizace pro jakoukoliv výšku objektu</t>
  </si>
  <si>
    <t>https://podminky.urs.cz/item/CS_URS_2022_01/998726181</t>
  </si>
  <si>
    <t>727</t>
  </si>
  <si>
    <t>Zdravotechnika - požární ochrana</t>
  </si>
  <si>
    <t>197</t>
  </si>
  <si>
    <t>727212117</t>
  </si>
  <si>
    <t>Trubní ucpávka plastového potrubí bez izolace D 110 mm stěnou tl 100 mm požární odolnost EI 90-120</t>
  </si>
  <si>
    <t>-1472948085</t>
  </si>
  <si>
    <t>Protipožární trubní ucpávky plastového potrubí prostup stěnou tloušťky 100 mm požární odolnost EI 90-120 D 110</t>
  </si>
  <si>
    <t>https://podminky.urs.cz/item/CS_URS_2022_01/727212117</t>
  </si>
  <si>
    <t>HZS</t>
  </si>
  <si>
    <t>Hodinové zúčtovací sazby</t>
  </si>
  <si>
    <t>198</t>
  </si>
  <si>
    <t>HZS2492</t>
  </si>
  <si>
    <t>Hodinová zúčtovací sazba pomocný dělník PSV</t>
  </si>
  <si>
    <t>hod</t>
  </si>
  <si>
    <t>512</t>
  </si>
  <si>
    <t>-1666741225</t>
  </si>
  <si>
    <t>Hodinové zúčtovací sazby profesí PSV zednické výpomoci a pomocné práce PSV pomocný dělník PSV</t>
  </si>
  <si>
    <t>https://podminky.urs.cz/item/CS_URS_2022_01/HZS2492</t>
  </si>
  <si>
    <t>03 -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</si>
  <si>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</si>
  <si>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</si>
  <si>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</si>
  <si>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</si>
  <si>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</si>
  <si>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</si>
  <si>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</si>
  <si>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</si>
  <si>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612315102</t>
  </si>
  <si>
    <t>Vápenná hrubá omítka rýh ve stěnách š přes 150 do 300 mm</t>
  </si>
  <si>
    <t>-1495581618</t>
  </si>
  <si>
    <t>Vápenná omítka rýh hrubá ve stěnách, šířky rýhy přes 150 do 300 mm</t>
  </si>
  <si>
    <t>https://podminky.urs.cz/item/CS_URS_2022_01/612315102</t>
  </si>
  <si>
    <t>974031155</t>
  </si>
  <si>
    <t>Vysekání rýh ve zdivu cihelném hl do 100 mm š do 200 mm</t>
  </si>
  <si>
    <t>1311944697</t>
  </si>
  <si>
    <t>Vysekání rýh ve zdivu cihelném na maltu vápennou nebo vápenocementovou do hl. 100 mm a šířky do 200 mm</t>
  </si>
  <si>
    <t>https://podminky.urs.cz/item/CS_URS_2022_01/974031155</t>
  </si>
  <si>
    <t>-1032792214</t>
  </si>
  <si>
    <t>-1037871306</t>
  </si>
  <si>
    <t>-335243702</t>
  </si>
  <si>
    <t>3,543*25</t>
  </si>
  <si>
    <t>918838726</t>
  </si>
  <si>
    <t>-1027344080</t>
  </si>
  <si>
    <t>713461811</t>
  </si>
  <si>
    <t>Odstranění izolace tepelné potrubí potrubními pouzdry staženými drátem tl do 100 mm</t>
  </si>
  <si>
    <t>-970560921</t>
  </si>
  <si>
    <t>Odstranění tepelné izolace potrubí, ohybů a armatur tvarovkami nebo deskami potrubními pouzdry staženými drátem potrubí, tloušťka izolace do 100 mm</t>
  </si>
  <si>
    <t>https://podminky.urs.cz/item/CS_URS_2022_01/713461811</t>
  </si>
  <si>
    <t>713463311</t>
  </si>
  <si>
    <t>Montáž izolace tepelné potrubí potrubními pouzdry s Al fólií s přesahem Al páskou 1x D do 50 mm</t>
  </si>
  <si>
    <t>1963405629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</si>
  <si>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</si>
  <si>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https://podminky.urs.cz/item/CS_URS_2022_01/713463311</t>
  </si>
  <si>
    <t>63154013</t>
  </si>
  <si>
    <t>pouzdro izolační potrubní z minerální vlny s Al fólií max. 250/100°C 18/30mm</t>
  </si>
  <si>
    <t>-1618650948</t>
  </si>
  <si>
    <t>68,6274509803922*1,02 'Přepočtené koeficientem množství</t>
  </si>
  <si>
    <t>63154530</t>
  </si>
  <si>
    <t>pouzdro izolační potrubní z minerální vlny s Al fólií max. 250/100°C 22/30mm</t>
  </si>
  <si>
    <t>-1893515681</t>
  </si>
  <si>
    <t>39,2156862745098*1,02 'Přepočtené koeficientem množství</t>
  </si>
  <si>
    <t>63154532</t>
  </si>
  <si>
    <t>pouzdro izolační potrubní z minerální vlny s Al fólií max. 250/100°C 35/30mm</t>
  </si>
  <si>
    <t>35399751</t>
  </si>
  <si>
    <t>17,6470588235294*1,02 'Přepočtené koeficientem množství</t>
  </si>
  <si>
    <t>63154573</t>
  </si>
  <si>
    <t>pouzdro izolační potrubní z minerální vlny s Al fólií max. 250/100°C 42/40mm</t>
  </si>
  <si>
    <t>-271287438</t>
  </si>
  <si>
    <t>24,5098039215686*1,02 'Přepočtené koeficientem množství</t>
  </si>
  <si>
    <t>63154604</t>
  </si>
  <si>
    <t>pouzdro izolační potrubní z minerální vlny s Al fólií max. 250/100°C 48/50mm</t>
  </si>
  <si>
    <t>447833705</t>
  </si>
  <si>
    <t>29,4117647058824*1,02 'Přepočtené koeficientem množství</t>
  </si>
  <si>
    <t>63154605</t>
  </si>
  <si>
    <t>pouzdro izolační potrubní z minerální vlny s Al fólií max. 250/100°C 60/50mm</t>
  </si>
  <si>
    <t>-1660278900</t>
  </si>
  <si>
    <t>44,1176470588235*1,02 'Přepočtené koeficientem množství</t>
  </si>
  <si>
    <t>28377100R</t>
  </si>
  <si>
    <t>D+M pouzdro izolační potrubní z PU pěny 18/6mm</t>
  </si>
  <si>
    <t>-622744602</t>
  </si>
  <si>
    <t>plastové potrubí vedeno ve zdech</t>
  </si>
  <si>
    <t>100*1,02 'Přepočtené koeficientem množství</t>
  </si>
  <si>
    <t>28377102R</t>
  </si>
  <si>
    <t>D+M pouzdro izolační potrubní z PU pěny 22/6mm</t>
  </si>
  <si>
    <t>-1416568186</t>
  </si>
  <si>
    <t>25*1,02 'Přepočtené koeficientem množství</t>
  </si>
  <si>
    <t>28377109R</t>
  </si>
  <si>
    <t>D+M pouzdro izolační potrubní z PU pěny 28/6mm</t>
  </si>
  <si>
    <t>-815587235</t>
  </si>
  <si>
    <t>plastové potruví vedeno ve zdech</t>
  </si>
  <si>
    <t>10*1,02 'Přepočtené koeficientem množství</t>
  </si>
  <si>
    <t>28377048R</t>
  </si>
  <si>
    <t>D+M pouzdro izolační potrubní z PU pěny 28/20mm</t>
  </si>
  <si>
    <t>507673201</t>
  </si>
  <si>
    <t>plastové potrubí vedeno v podhledu 3.NP</t>
  </si>
  <si>
    <t>20*1,02 'Přepočtené koeficientem množství</t>
  </si>
  <si>
    <t>713471212</t>
  </si>
  <si>
    <t>Montáž tepelné izolace armatur snímatelnými pouzdry na suchý zip</t>
  </si>
  <si>
    <t>1383718488</t>
  </si>
  <si>
    <t>Montáž izolace tepelné potrubí, ohybů, přírub, armatur nebo tvarovek snímatelnými pouzdry s vrstvenou izolací s upevněním na suchý zip (izolační materiál ve specifikaci) armatur</t>
  </si>
  <si>
    <t>https://podminky.urs.cz/item/CS_URS_2022_01/713471212</t>
  </si>
  <si>
    <t>28377668R</t>
  </si>
  <si>
    <t>izolace tepelná prefabrikovaná pro STAD DN 10/15/20</t>
  </si>
  <si>
    <t>-1532432004</t>
  </si>
  <si>
    <t>28377672R</t>
  </si>
  <si>
    <t>izolace tepelná prefabrikovaná pro STAD DN 40</t>
  </si>
  <si>
    <t>1531214751</t>
  </si>
  <si>
    <t>1307419980</t>
  </si>
  <si>
    <t>39736477</t>
  </si>
  <si>
    <t>732</t>
  </si>
  <si>
    <t>Ústřední vytápění - strojovny</t>
  </si>
  <si>
    <t>73219910R</t>
  </si>
  <si>
    <t>Montáž orientačních štítků na potrubí a zařízení ÚT - popisy větví, armatur pro ÚT</t>
  </si>
  <si>
    <t>-1421732989</t>
  </si>
  <si>
    <t>73242092R</t>
  </si>
  <si>
    <t>Hydronické vyvážení otopné soustavy - nastavení oběhových čerpadel</t>
  </si>
  <si>
    <t>-842710696</t>
  </si>
  <si>
    <t>733</t>
  </si>
  <si>
    <t>Ústřední vytápění - rozvodné potrubí</t>
  </si>
  <si>
    <t>733111102</t>
  </si>
  <si>
    <t>Potrubí ocelové závitové černé bezešvé běžné nízkotlaké DN 10</t>
  </si>
  <si>
    <t>-29991135</t>
  </si>
  <si>
    <t>Potrubí z trubek ocelových závitových černých spojovaných svařováním bezešvých běžných nízkotlakých PN 16 do 115°C DN 10</t>
  </si>
  <si>
    <t>https://podminky.urs.cz/item/CS_URS_2022_01/733111102</t>
  </si>
  <si>
    <t>733111113</t>
  </si>
  <si>
    <t>Potrubí ocelové závitové černé bezešvé běžné v kotelnách nebo strojovnách DN 15</t>
  </si>
  <si>
    <t>-372563499</t>
  </si>
  <si>
    <t>Potrubí z trubek ocelových závitových černých spojovaných svařováním bezešvých běžných nízkotlakých PN 16 do 115°C v kotelnách a strojovnách DN 15</t>
  </si>
  <si>
    <t>https://podminky.urs.cz/item/CS_URS_2022_01/733111113</t>
  </si>
  <si>
    <t>733111114</t>
  </si>
  <si>
    <t>Potrubí ocelové závitové černé bezešvé běžné v kotelnách nebo strojovnách DN 20</t>
  </si>
  <si>
    <t>-632722075</t>
  </si>
  <si>
    <t>Potrubí z trubek ocelových závitových černých spojovaných svařováním bezešvých běžných nízkotlakých PN 16 do 115°C v kotelnách a strojovnách DN 20</t>
  </si>
  <si>
    <t>https://podminky.urs.cz/item/CS_URS_2022_01/733111114</t>
  </si>
  <si>
    <t>733111115</t>
  </si>
  <si>
    <t>Potrubí ocelové závitové černé bezešvé běžné v kotelnách nebo strojovnách DN 25</t>
  </si>
  <si>
    <t>1263281763</t>
  </si>
  <si>
    <t>Potrubí z trubek ocelových závitových černých spojovaných svařováním bezešvých běžných nízkotlakých PN 16 do 115°C v kotelnách a strojovnách DN 25</t>
  </si>
  <si>
    <t>https://podminky.urs.cz/item/CS_URS_2022_01/733111115</t>
  </si>
  <si>
    <t>733111116</t>
  </si>
  <si>
    <t>Potrubí ocelové závitové černé bezešvé běžné v kotelnách nebo strojovnách DN 32</t>
  </si>
  <si>
    <t>-226167737</t>
  </si>
  <si>
    <t>Potrubí z trubek ocelových závitových černých spojovaných svařováním bezešvých běžných nízkotlakých PN 16 do 115°C v kotelnách a strojovnách DN 32</t>
  </si>
  <si>
    <t>https://podminky.urs.cz/item/CS_URS_2022_01/733111116</t>
  </si>
  <si>
    <t>733111117</t>
  </si>
  <si>
    <t>Potrubí ocelové závitové černé bezešvé běžné v kotelnách nebo strojovnách DN 40</t>
  </si>
  <si>
    <t>7715649</t>
  </si>
  <si>
    <t>Potrubí z trubek ocelových závitových černých spojovaných svařováním bezešvých běžných nízkotlakých PN 16 do 115°C v kotelnách a strojovnách DN 40</t>
  </si>
  <si>
    <t>https://podminky.urs.cz/item/CS_URS_2022_01/733111117</t>
  </si>
  <si>
    <t>733111118</t>
  </si>
  <si>
    <t>Potrubí ocelové závitové černé bezešvé běžné v kotelnách nebo strojovnách DN 50</t>
  </si>
  <si>
    <t>-1580967297</t>
  </si>
  <si>
    <t>Potrubí z trubek ocelových závitových černých spojovaných svařováním bezešvých běžných nízkotlakých PN 16 do 115°C v kotelnách a strojovnách DN 50</t>
  </si>
  <si>
    <t>https://podminky.urs.cz/item/CS_URS_2022_01/733111118</t>
  </si>
  <si>
    <t>42390133</t>
  </si>
  <si>
    <t>objímka potrubí jednošroubová M8 20–23 1/2"</t>
  </si>
  <si>
    <t>360132922</t>
  </si>
  <si>
    <t>42390134</t>
  </si>
  <si>
    <t>objímka potrubí jednošroubová M8 25–30 3/4"</t>
  </si>
  <si>
    <t>-515798364</t>
  </si>
  <si>
    <t>42390135</t>
  </si>
  <si>
    <t>objímka potrubí jednošroubová M8 31–38 1"</t>
  </si>
  <si>
    <t>-72891617</t>
  </si>
  <si>
    <t>42390136</t>
  </si>
  <si>
    <t>objímka potrubí jednošroubová M8 40–46 5/4"</t>
  </si>
  <si>
    <t>-1360931327</t>
  </si>
  <si>
    <t>42390137</t>
  </si>
  <si>
    <t>objímka potrubí jednošroubová M8 48–53 6/4"</t>
  </si>
  <si>
    <t>-663480901</t>
  </si>
  <si>
    <t>1519145587</t>
  </si>
  <si>
    <t>733113112</t>
  </si>
  <si>
    <t>Příplatek k potrubí z trubek ocelových černých závitových za zhotovení závitové ocelové přípojky DN 10</t>
  </si>
  <si>
    <t>720415787</t>
  </si>
  <si>
    <t>Potrubí z trubek ocelových závitových černých Příplatek k ceně za zhotovení přípojky z ocelových trubek závitových DN 10</t>
  </si>
  <si>
    <t>https://podminky.urs.cz/item/CS_URS_2022_01/733113112</t>
  </si>
  <si>
    <t>733113113</t>
  </si>
  <si>
    <t>Příplatek k potrubí z trubek ocelových černých závitových za zhotovení závitové ocelové přípojky DN 15</t>
  </si>
  <si>
    <t>-186109416</t>
  </si>
  <si>
    <t>Potrubí z trubek ocelových závitových černých Příplatek k ceně za zhotovení přípojky z ocelových trubek závitových DN 15</t>
  </si>
  <si>
    <t>https://podminky.urs.cz/item/CS_URS_2022_01/733113113</t>
  </si>
  <si>
    <t>733113114</t>
  </si>
  <si>
    <t>Příplatek k potrubí z trubek ocelových černých závitových za zhotovení závitové ocelové přípojky DN 20</t>
  </si>
  <si>
    <t>-763333159</t>
  </si>
  <si>
    <t>Potrubí z trubek ocelových závitových černých Příplatek k ceně za zhotovení přípojky z ocelových trubek závitových DN 20</t>
  </si>
  <si>
    <t>https://podminky.urs.cz/item/CS_URS_2022_01/733113114</t>
  </si>
  <si>
    <t>733113118</t>
  </si>
  <si>
    <t>Příplatek k potrubí z trubek ocelových černých závitových za zhotovení závitové ocelové přípojky DN 50</t>
  </si>
  <si>
    <t>2047091272</t>
  </si>
  <si>
    <t>Potrubí z trubek ocelových závitových černých Příplatek k ceně za zhotovení přípojky z ocelových trubek závitových DN 50</t>
  </si>
  <si>
    <t>https://podminky.urs.cz/item/CS_URS_2022_01/733113118</t>
  </si>
  <si>
    <t>733120819</t>
  </si>
  <si>
    <t>Demontáž potrubí ocelového hladkého D přes 38 do 60,3</t>
  </si>
  <si>
    <t>1604097551</t>
  </si>
  <si>
    <t>Demontáž potrubí z trubek ocelových hladkých Ø přes 38 do 60,3</t>
  </si>
  <si>
    <t>https://podminky.urs.cz/item/CS_URS_2022_01/733120819</t>
  </si>
  <si>
    <t>733124112</t>
  </si>
  <si>
    <t>Příplatek k potrubí ocelovému hladkému za zhotovení přechodů z trubek hladkých kováním DN 20/10</t>
  </si>
  <si>
    <t>-1328040752</t>
  </si>
  <si>
    <t>Potrubí z trubek ocelových hladkých zhotovení trubkových přechodů jednostranných přímých z trubek ocelových hladkých kováním DN/DN 1 20/ 10</t>
  </si>
  <si>
    <t>https://podminky.urs.cz/item/CS_URS_2022_01/733124112</t>
  </si>
  <si>
    <t>733124117</t>
  </si>
  <si>
    <t>Příplatek k potrubí ocelovému hladkému za zhotovení přechodů z trubek hladkých kováním DN 50/32</t>
  </si>
  <si>
    <t>1170582441</t>
  </si>
  <si>
    <t>Potrubí z trubek ocelových hladkých zhotovení trubkových přechodů jednostranných přímých z trubek ocelových hladkých kováním DN/DN 1 50/ 32</t>
  </si>
  <si>
    <t>https://podminky.urs.cz/item/CS_URS_2022_01/733124117</t>
  </si>
  <si>
    <t>28616074R</t>
  </si>
  <si>
    <t>D+M garnitura připojovací kolenová systém napojení otopných těles</t>
  </si>
  <si>
    <t>-1888572333</t>
  </si>
  <si>
    <t>733190108</t>
  </si>
  <si>
    <t>Zkouška těsnosti potrubí ocelové závitové DN přes 40 do 50</t>
  </si>
  <si>
    <t>1095941307</t>
  </si>
  <si>
    <t>Zkoušky těsnosti potrubí, manžety prostupové z trubek ocelových zkoušky těsnosti potrubí (za provozu) z trubek ocelových závitových DN 40 do 50</t>
  </si>
  <si>
    <t>https://podminky.urs.cz/item/CS_URS_2022_01/733190108</t>
  </si>
  <si>
    <t>733322301</t>
  </si>
  <si>
    <t>Potrubí plastové vícevrstvé PE-Xc spojované lisováním PN 16 do 80°C D 16x2,0 mm</t>
  </si>
  <si>
    <t>568910636</t>
  </si>
  <si>
    <t>Potrubí z trubek plastových z vícevrstvého polyethylenu (PE-Xc) spojovaných lisováním PN 10 do 80°C D 16/2,0</t>
  </si>
  <si>
    <t>https://podminky.urs.cz/item/CS_URS_2022_01/733322301</t>
  </si>
  <si>
    <t>733322302</t>
  </si>
  <si>
    <t>Potrubí plastové vícevrstvé PE-Xc spojované lisováním PN 16 do 80°C D 20x2,3 mm</t>
  </si>
  <si>
    <t>128009200</t>
  </si>
  <si>
    <t>Potrubí z trubek plastových z vícevrstvého polyethylenu (PE-Xc) spojovaných lisováním PN 10 do 80°C D 20/2,3</t>
  </si>
  <si>
    <t>https://podminky.urs.cz/item/CS_URS_2022_01/733322302</t>
  </si>
  <si>
    <t>733322303</t>
  </si>
  <si>
    <t>Potrubí plastové vícevrstvé PE-Xc spojované lisováním PN 16 do 80°C D 25x2,8 mm</t>
  </si>
  <si>
    <t>-929613511</t>
  </si>
  <si>
    <t>Potrubí z trubek plastových z vícevrstvého polyethylenu (PE-Xc) spojovaných lisováním PN 10 do 80°C D 25/2,8</t>
  </si>
  <si>
    <t>https://podminky.urs.cz/item/CS_URS_2022_01/733322303</t>
  </si>
  <si>
    <t>733391101</t>
  </si>
  <si>
    <t>Zkouška těsnosti potrubí plastové D do 32x3,0</t>
  </si>
  <si>
    <t>175223397</t>
  </si>
  <si>
    <t>Zkoušky těsnosti potrubí z trubek plastových Ø do 32/3,0</t>
  </si>
  <si>
    <t>https://podminky.urs.cz/item/CS_URS_2022_01/733391101</t>
  </si>
  <si>
    <t>998733102</t>
  </si>
  <si>
    <t>Přesun hmot tonážní pro rozvody potrubí v objektech v přes 6 do 12 m</t>
  </si>
  <si>
    <t>-918504155</t>
  </si>
  <si>
    <t>Přesun hmot pro rozvody potrubí stanovený z hmotnosti přesunovaného materiálu vodorovná dopravní vzdálenost do 50 m v objektech výšky přes 6 do 12 m</t>
  </si>
  <si>
    <t>https://podminky.urs.cz/item/CS_URS_2022_01/998733102</t>
  </si>
  <si>
    <t>998733181</t>
  </si>
  <si>
    <t>Příplatek k přesunu hmot tonážní 733 prováděný bez použití mechanizace</t>
  </si>
  <si>
    <t>759229058</t>
  </si>
  <si>
    <t>Přesun hmot pro rozvody potrubí stanovený z hmotnosti přesunovaného materiálu Příplatek k cenám za přesun prováděný bez použití mechanizace pro jakoukoliv výšku objektu</t>
  </si>
  <si>
    <t>https://podminky.urs.cz/item/CS_URS_2022_01/998733181</t>
  </si>
  <si>
    <t>734</t>
  </si>
  <si>
    <t>Ústřední vytápění - armatury</t>
  </si>
  <si>
    <t>734200812</t>
  </si>
  <si>
    <t>Demontáž armatury závitové s jedním závitem přes G 1/2 do G 1</t>
  </si>
  <si>
    <t>574221328</t>
  </si>
  <si>
    <t>Demontáž armatur závitových s jedním závitem přes 1/2 do G 1</t>
  </si>
  <si>
    <t>https://podminky.urs.cz/item/CS_URS_2022_01/734200812</t>
  </si>
  <si>
    <t>734200822</t>
  </si>
  <si>
    <t>Demontáž armatury závitové se dvěma závity přes G 1/2 do G 1</t>
  </si>
  <si>
    <t>-1685775953</t>
  </si>
  <si>
    <t>Demontáž armatur závitových se dvěma závity přes 1/2 do G 1</t>
  </si>
  <si>
    <t>https://podminky.urs.cz/item/CS_URS_2022_01/734200822</t>
  </si>
  <si>
    <t>734209103</t>
  </si>
  <si>
    <t>Montáž armatury závitové s jedním závitem G 1/2</t>
  </si>
  <si>
    <t>1982563625</t>
  </si>
  <si>
    <t>Montáž závitových armatur s 1 závitem G 1/2 (DN 15)</t>
  </si>
  <si>
    <t>https://podminky.urs.cz/item/CS_URS_2022_01/734209103</t>
  </si>
  <si>
    <t>42212304R</t>
  </si>
  <si>
    <t>ventil odvzdušňovací automatický nikl DN 15</t>
  </si>
  <si>
    <t>-511001146</t>
  </si>
  <si>
    <t>55114252R</t>
  </si>
  <si>
    <t>kohout kulový vypouštěcí páčka DN15</t>
  </si>
  <si>
    <t>-421534812</t>
  </si>
  <si>
    <t>83630004R</t>
  </si>
  <si>
    <t>kulový uzávěr voda - 1/2"FF; páka</t>
  </si>
  <si>
    <t>918846021</t>
  </si>
  <si>
    <t>734209104</t>
  </si>
  <si>
    <t>Montáž armatury závitové s jedním závitem G 3/4</t>
  </si>
  <si>
    <t>-490541512</t>
  </si>
  <si>
    <t>Montáž závitových armatur s 1 závitem G 3/4 (DN 20)</t>
  </si>
  <si>
    <t>https://podminky.urs.cz/item/CS_URS_2022_01/734209104</t>
  </si>
  <si>
    <t>83630005R</t>
  </si>
  <si>
    <t>kulový uzávěr voda - 3/4"FF; páka</t>
  </si>
  <si>
    <t>-1727899507</t>
  </si>
  <si>
    <t>73422011R</t>
  </si>
  <si>
    <t>Ventil závitový regulační DN 10 PN 25 vyvažovací bez vypouštění</t>
  </si>
  <si>
    <t>1977202187</t>
  </si>
  <si>
    <t>734221682</t>
  </si>
  <si>
    <t>Termostatická hlavice kapalinová PN 10 do 110°C otopných těles VK</t>
  </si>
  <si>
    <t>-809084789</t>
  </si>
  <si>
    <t>Ventily regulační závitové hlavice termostatické, pro ovládání ventilů PN 10 do 110°C kapalinové otopných těles VK</t>
  </si>
  <si>
    <t>https://podminky.urs.cz/item/CS_URS_2022_01/734221682</t>
  </si>
  <si>
    <t>734222802</t>
  </si>
  <si>
    <t>Ventil závitový termostatický rohový G 1/2 PN 16 do 110°C s ruční hlavou chromovaný</t>
  </si>
  <si>
    <t>-62147999</t>
  </si>
  <si>
    <t>Ventily regulační závitové termostatické, s hlavicí ručního ovládání PN 16 do 110°C rohové chromované G 1/2</t>
  </si>
  <si>
    <t>https://podminky.urs.cz/item/CS_URS_2022_01/734222802</t>
  </si>
  <si>
    <t>734222803</t>
  </si>
  <si>
    <t>Ventil závitový termostatický rohový G 3/4 PN 16 do 110°C s ruční hlavou chromovaný</t>
  </si>
  <si>
    <t>-584888824</t>
  </si>
  <si>
    <t>Ventily regulační závitové termostatické, s hlavicí ručního ovládání PN 16 do 110°C rohové chromované G 3/4</t>
  </si>
  <si>
    <t>https://podminky.urs.cz/item/CS_URS_2022_01/734222803</t>
  </si>
  <si>
    <t>53000700R</t>
  </si>
  <si>
    <t>D+M kompaktní koupelnový připojovací ventil - 1/2"xM24; rohový; inox</t>
  </si>
  <si>
    <t>1877940457</t>
  </si>
  <si>
    <t>55805000R</t>
  </si>
  <si>
    <t>D+M regulátor tlakové diference s kapilárou pro okruhy otopných a chladících systémů s regulačními ventily DN 15, možnost vypouštění (5-25 kPa)</t>
  </si>
  <si>
    <t>-520808046</t>
  </si>
  <si>
    <t>55806000R</t>
  </si>
  <si>
    <t>D+M regulátor tlakové diference udržující konstantní hodnotu tlakové diference chráněného okruhu DN 32 (5–30 kPa)</t>
  </si>
  <si>
    <t>32373785</t>
  </si>
  <si>
    <t>734261333</t>
  </si>
  <si>
    <t>Šroubení topenářské rohové G 1/2 PN 16 do 120°C</t>
  </si>
  <si>
    <t>912612807</t>
  </si>
  <si>
    <t>Šroubení topenářské PN 16 do 120°C rohové G 1/2</t>
  </si>
  <si>
    <t>https://podminky.urs.cz/item/CS_URS_2022_01/734261333</t>
  </si>
  <si>
    <t>73449112R</t>
  </si>
  <si>
    <t>Ventil závitový regulační DN 15 PN 25 vyvažovací bez vypouštění</t>
  </si>
  <si>
    <t>-1986269615</t>
  </si>
  <si>
    <t>73449113R</t>
  </si>
  <si>
    <t>Ventil závitový regulační DN 40 PN 25 vyvažovací s vypouštěním</t>
  </si>
  <si>
    <t>1194180735</t>
  </si>
  <si>
    <t>734494213</t>
  </si>
  <si>
    <t>Návarek s trubkovým závitem G 1/2</t>
  </si>
  <si>
    <t>-1664405193</t>
  </si>
  <si>
    <t>Měřicí armatury návarky s trubkovým závitem G 1/2</t>
  </si>
  <si>
    <t>https://podminky.urs.cz/item/CS_URS_2022_01/734494213</t>
  </si>
  <si>
    <t>998734102</t>
  </si>
  <si>
    <t>Přesun hmot tonážní pro armatury v objektech v přes 6 do 12 m</t>
  </si>
  <si>
    <t>-562074840</t>
  </si>
  <si>
    <t>Přesun hmot pro armatury stanovený z hmotnosti přesunovaného materiálu vodorovná dopravní vzdálenost do 50 m v objektech výšky přes 6 do 12 m</t>
  </si>
  <si>
    <t>https://podminky.urs.cz/item/CS_URS_2022_01/998734102</t>
  </si>
  <si>
    <t>998734181</t>
  </si>
  <si>
    <t>Příplatek k přesunu hmot tonážní 734 prováděný bez použití mechanizace</t>
  </si>
  <si>
    <t>-1654027616</t>
  </si>
  <si>
    <t>Přesun hmot pro armatury stanovený z hmotnosti přesunovaného materiálu Příplatek k cenám za přesun prováděný bez použití mechanizace pro jakoukoliv výšku objektu</t>
  </si>
  <si>
    <t>https://podminky.urs.cz/item/CS_URS_2022_01/998734181</t>
  </si>
  <si>
    <t>735</t>
  </si>
  <si>
    <t>Ústřední vytápění - otopná tělesa</t>
  </si>
  <si>
    <t>73500091R</t>
  </si>
  <si>
    <t>Hydronické vyvážení otopné soustavy - hydronické vyvážení přístrojem CBI - vyvažovací ventil STAD</t>
  </si>
  <si>
    <t>-884944946</t>
  </si>
  <si>
    <t>73500092R</t>
  </si>
  <si>
    <t>Hydronické vyvážení otopné soustavy - hydronické vyvážení přístrojem CBI - regulátor diferenčního tlaku STAP/DA516</t>
  </si>
  <si>
    <t>-898689118</t>
  </si>
  <si>
    <t>73500093R</t>
  </si>
  <si>
    <t>Hydronické vyvážení otopné soustavy - vystavení protokolu o vyvážení</t>
  </si>
  <si>
    <t>1497913446</t>
  </si>
  <si>
    <t>735111810</t>
  </si>
  <si>
    <t>Demontáž otopného tělesa litinového článkového</t>
  </si>
  <si>
    <t>-260966215</t>
  </si>
  <si>
    <t>Demontáž otopných těles litinových článkových</t>
  </si>
  <si>
    <t>https://podminky.urs.cz/item/CS_URS_2022_01/735111810</t>
  </si>
  <si>
    <t>735152271</t>
  </si>
  <si>
    <t>Otopné těleso panelové VK jednodeskové 1 přídavná přestupní plocha výška/délka 600/400 mm výkon 401 W</t>
  </si>
  <si>
    <t>-780970103</t>
  </si>
  <si>
    <t>Otopná tělesa panelová VK jednodesková PN 1,0 MPa, T do 110°C s jednou přídavnou přestupní plochou výšky tělesa 600 mm stavební délky / výkonu 400 mm / 401 W</t>
  </si>
  <si>
    <t>https://podminky.urs.cz/item/CS_URS_2022_01/735152271</t>
  </si>
  <si>
    <t>735152272</t>
  </si>
  <si>
    <t>Otopné těleso panelové VK jednodeskové 1 přídavná přestupní plocha výška/délka 600/500 mm výkon 501 W</t>
  </si>
  <si>
    <t>678331901</t>
  </si>
  <si>
    <t>Otopná tělesa panelová VK jednodesková PN 1,0 MPa, T do 110°C s jednou přídavnou přestupní plochou výšky tělesa 600 mm stavební délky / výkonu 500 mm / 501 W</t>
  </si>
  <si>
    <t>https://podminky.urs.cz/item/CS_URS_2022_01/735152272</t>
  </si>
  <si>
    <t>735152273</t>
  </si>
  <si>
    <t>Otopné těleso panelové VK jednodeskové 1 přídavná přestupní plocha výška/délka 600/600 mm výkon 601 W</t>
  </si>
  <si>
    <t>1790004800</t>
  </si>
  <si>
    <t>Otopná tělesa panelová VK jednodesková PN 1,0 MPa, T do 110°C s jednou přídavnou přestupní plochou výšky tělesa 600 mm stavební délky / výkonu 600 mm / 601 W</t>
  </si>
  <si>
    <t>https://podminky.urs.cz/item/CS_URS_2022_01/735152273</t>
  </si>
  <si>
    <t>735152274</t>
  </si>
  <si>
    <t>Otopné těleso panelové VK jednodeskové 1 přídavná přestupní plocha výška/délka 600/700 mm výkon 701 W</t>
  </si>
  <si>
    <t>-317553905</t>
  </si>
  <si>
    <t>Otopná tělesa panelová VK jednodesková PN 1,0 MPa, T do 110°C s jednou přídavnou přestupní plochou výšky tělesa 600 mm stavební délky / výkonu 700 mm / 701 W</t>
  </si>
  <si>
    <t>https://podminky.urs.cz/item/CS_URS_2022_01/735152274</t>
  </si>
  <si>
    <t>735152473</t>
  </si>
  <si>
    <t>Otopné těleso panelové VK dvoudeskové 1 přídavná přestupní plocha výška/délka 600/600 mm výkon 773 W</t>
  </si>
  <si>
    <t>-762414355</t>
  </si>
  <si>
    <t>Otopná tělesa panelová VK dvoudesková PN 1,0 MPa, T do 110°C s jednou přídavnou přestupní plochou výšky tělesa 600 mm stavební délky / výkonu 600 mm / 773 W</t>
  </si>
  <si>
    <t>https://podminky.urs.cz/item/CS_URS_2022_01/735152473</t>
  </si>
  <si>
    <t>735152474</t>
  </si>
  <si>
    <t>Otopné těleso panelové VK dvoudeskové 1 přídavná přestupní plocha výška/délka 600/700 mm výkon 902 W</t>
  </si>
  <si>
    <t>1461590369</t>
  </si>
  <si>
    <t>Otopná tělesa panelová VK dvoudesková PN 1,0 MPa, T do 110°C s jednou přídavnou přestupní plochou výšky tělesa 600 mm stavební délky / výkonu 700 mm / 902 W</t>
  </si>
  <si>
    <t>https://podminky.urs.cz/item/CS_URS_2022_01/735152474</t>
  </si>
  <si>
    <t>735152475</t>
  </si>
  <si>
    <t>Otopné těleso panelové VK dvoudeskové 1 přídavná přestupní plocha výška/délka 600/800 mm výkon 1030 W</t>
  </si>
  <si>
    <t>-662060263</t>
  </si>
  <si>
    <t>Otopná tělesa panelová VK dvoudesková PN 1,0 MPa, T do 110°C s jednou přídavnou přestupní plochou výšky tělesa 600 mm stavební délky / výkonu 800 mm / 1030 W</t>
  </si>
  <si>
    <t>https://podminky.urs.cz/item/CS_URS_2022_01/735152475</t>
  </si>
  <si>
    <t>735152476</t>
  </si>
  <si>
    <t>Otopné těleso panelové VK dvoudeskové 1 přídavná přestupní plocha výška/délka 600/900 mm výkon 1159 W</t>
  </si>
  <si>
    <t>1527151571</t>
  </si>
  <si>
    <t>Otopná tělesa panelová VK dvoudesková PN 1,0 MPa, T do 110°C s jednou přídavnou přestupní plochou výšky tělesa 600 mm stavební délky / výkonu 900 mm / 1159 W</t>
  </si>
  <si>
    <t>https://podminky.urs.cz/item/CS_URS_2022_01/735152476</t>
  </si>
  <si>
    <t>735152491</t>
  </si>
  <si>
    <t>Otopné těleso panelové VK dvoudeskové 1 přídavná přestupní plocha výška/délka 900/400 mm výkon 702 W</t>
  </si>
  <si>
    <t>1423796113</t>
  </si>
  <si>
    <t>Otopná tělesa panelová VK dvoudesková PN 1,0 MPa, T do 110°C s jednou přídavnou přestupní plochou výšky tělesa 900 mm stavební délky / výkonu 400 mm / 702 W</t>
  </si>
  <si>
    <t>https://podminky.urs.cz/item/CS_URS_2022_01/735152491</t>
  </si>
  <si>
    <t>735152576</t>
  </si>
  <si>
    <t>Otopné těleso panelové VK dvoudeskové 2 přídavné přestupní plochy výška/délka 600/900 mm výkon 1511 W</t>
  </si>
  <si>
    <t>-1714975890</t>
  </si>
  <si>
    <t>Otopná tělesa panelová VK dvoudesková PN 1,0 MPa, T do 110°C se dvěma přídavnými přestupními plochami výšky tělesa 600 mm stavební délky / výkonu 900 mm / 1511 W</t>
  </si>
  <si>
    <t>https://podminky.urs.cz/item/CS_URS_2022_01/735152576</t>
  </si>
  <si>
    <t>735152594</t>
  </si>
  <si>
    <t>Otopné těleso panelové VK dvoudeskové 2 přídavné přestupní plochy výška/délka 900/700 mm výkon 1619 W</t>
  </si>
  <si>
    <t>-1735402016</t>
  </si>
  <si>
    <t>Otopná tělesa panelová VK dvoudesková PN 1,0 MPa, T do 110°C se dvěma přídavnými přestupními plochami výšky tělesa 900 mm stavební délky / výkonu 700 mm / 1619 W</t>
  </si>
  <si>
    <t>https://podminky.urs.cz/item/CS_URS_2022_01/735152594</t>
  </si>
  <si>
    <t>735164511</t>
  </si>
  <si>
    <t>Montáž otopného tělesa trubkového na stěnu v tělesa do 1500 mm</t>
  </si>
  <si>
    <t>-1959044388</t>
  </si>
  <si>
    <t>Otopná tělesa trubková montáž těles na stěnu výšky tělesa do 1500 mm</t>
  </si>
  <si>
    <t>https://podminky.urs.cz/item/CS_URS_2022_01/735164511</t>
  </si>
  <si>
    <t>54153038R</t>
  </si>
  <si>
    <t>těleso trubkové prohnuté přímotopné 1500x450mm</t>
  </si>
  <si>
    <t>-1229256479</t>
  </si>
  <si>
    <t>54153039R</t>
  </si>
  <si>
    <t>těleso trubkové prohnuté přímotopné 1500x600mm</t>
  </si>
  <si>
    <t>612139181</t>
  </si>
  <si>
    <t>735191905</t>
  </si>
  <si>
    <t>Odvzdušnění otopných těles</t>
  </si>
  <si>
    <t>402179658</t>
  </si>
  <si>
    <t>Ostatní opravy otopných těles odvzdušnění tělesa</t>
  </si>
  <si>
    <t>https://podminky.urs.cz/item/CS_URS_2022_01/735191905</t>
  </si>
  <si>
    <t>735191910</t>
  </si>
  <si>
    <t>Napuštění vody do otopných těles</t>
  </si>
  <si>
    <t>1539336155</t>
  </si>
  <si>
    <t>Ostatní opravy otopných těles napuštění vody do otopného systému včetně potrubí (bez kotle a ohříváků) otopných těles</t>
  </si>
  <si>
    <t>https://podminky.urs.cz/item/CS_URS_2022_01/735191910</t>
  </si>
  <si>
    <t>735192924</t>
  </si>
  <si>
    <t>Zpětná montáž otopného tělesa panelového dvouřadého přes 1500 do 2820 mm</t>
  </si>
  <si>
    <t>-999085392</t>
  </si>
  <si>
    <t>Ostatní opravy otopných těles zpětná montáž otopných těles panelových dvouřadých přes 1500 do 2820 mm</t>
  </si>
  <si>
    <t>https://podminky.urs.cz/item/CS_URS_2022_01/735192924</t>
  </si>
  <si>
    <t>735291800</t>
  </si>
  <si>
    <t>Demontáž konzoly nebo držáku otopných těles, registrů nebo konvektorů do odpadu</t>
  </si>
  <si>
    <t>-1580383696</t>
  </si>
  <si>
    <t>Demontáž konzol nebo držáků otopných těles, registrů, konvektorů do odpadu</t>
  </si>
  <si>
    <t>https://podminky.urs.cz/item/CS_URS_2022_01/735291800</t>
  </si>
  <si>
    <t>735494811</t>
  </si>
  <si>
    <t>Vypuštění vody z otopných těles</t>
  </si>
  <si>
    <t>256371685</t>
  </si>
  <si>
    <t>Vypuštění vody z otopných soustav bez kotlů, ohříváků, zásobníků a nádrží</t>
  </si>
  <si>
    <t>https://podminky.urs.cz/item/CS_URS_2022_01/735494811</t>
  </si>
  <si>
    <t>735890802</t>
  </si>
  <si>
    <t>Přemístění demontovaného otopného tělesa vodorovně 100 m v objektech výšky přes 6 do 12 m</t>
  </si>
  <si>
    <t>-1160997503</t>
  </si>
  <si>
    <t>Vnitrostaveništní přemístění vybouraných (demontovaných) hmot otopných těles vodorovně do 100 m v objektech výšky přes 6 do 12 m</t>
  </si>
  <si>
    <t>https://podminky.urs.cz/item/CS_URS_2022_01/735890802</t>
  </si>
  <si>
    <t>998735102</t>
  </si>
  <si>
    <t>Přesun hmot tonážní pro otopná tělesa v objektech v přes 6 do 12 m</t>
  </si>
  <si>
    <t>1541207460</t>
  </si>
  <si>
    <t>Přesun hmot pro otopná tělesa stanovený z hmotnosti přesunovaného materiálu vodorovná dopravní vzdálenost do 50 m v objektech výšky přes 6 do 12 m</t>
  </si>
  <si>
    <t>https://podminky.urs.cz/item/CS_URS_2022_01/998735102</t>
  </si>
  <si>
    <t>998735181</t>
  </si>
  <si>
    <t>Příplatek k přesunu hmot tonážní 735 prováděný bez použití mechanizace</t>
  </si>
  <si>
    <t>-1579900864</t>
  </si>
  <si>
    <t>Přesun hmot pro otopná tělesa stanovený z hmotnosti přesunovaného materiálu Příplatek k cenám za přesun prováděný bez použití mechanizace pro jakoukoliv výšku objektu</t>
  </si>
  <si>
    <t>https://podminky.urs.cz/item/CS_URS_2022_01/998735181</t>
  </si>
  <si>
    <t>783614653</t>
  </si>
  <si>
    <t>Základní antikorozní jednonásobný syntetický samozákladující potrubí DN do 50 mm</t>
  </si>
  <si>
    <t>67602322</t>
  </si>
  <si>
    <t>Základní antikorozní nátěr armatur a kovových potrubí jednonásobný potrubí do DN 50 mm syntetický samozákladující</t>
  </si>
  <si>
    <t>https://podminky.urs.cz/item/CS_URS_2022_01/783614653</t>
  </si>
  <si>
    <t>783615551</t>
  </si>
  <si>
    <t>Mezinátěr jednonásobný syntetický nátěr potrubí DN do 50 mm</t>
  </si>
  <si>
    <t>-289010360</t>
  </si>
  <si>
    <t>Mezinátěr armatur a kovových potrubí potrubí do DN 50 mm syntetický standardní</t>
  </si>
  <si>
    <t>https://podminky.urs.cz/item/CS_URS_2022_01/783615551</t>
  </si>
  <si>
    <t>783617605</t>
  </si>
  <si>
    <t>Krycí jednonásobný syntetický tepelně odolný nátěr potrubí DN do 50 mm</t>
  </si>
  <si>
    <t>-646741683</t>
  </si>
  <si>
    <t>Krycí nátěr (email) armatur a kovových potrubí potrubí do DN 50 mm jednonásobný syntetický tepelně odolný</t>
  </si>
  <si>
    <t>https://podminky.urs.cz/item/CS_URS_2022_01/783617605</t>
  </si>
  <si>
    <t>Práce a dodávky M</t>
  </si>
  <si>
    <t>23-M</t>
  </si>
  <si>
    <t>Montáže potrubí</t>
  </si>
  <si>
    <t>230120043</t>
  </si>
  <si>
    <t>Čištění potrubí profukováním nebo proplachováním DN 50</t>
  </si>
  <si>
    <t>-1512733406</t>
  </si>
  <si>
    <t>https://podminky.urs.cz/item/CS_URS_2022_01/230120043</t>
  </si>
  <si>
    <t>VRN</t>
  </si>
  <si>
    <t>Vedlejší rozpočtové náklady</t>
  </si>
  <si>
    <t>VRN4</t>
  </si>
  <si>
    <t>Inženýrská činnost</t>
  </si>
  <si>
    <t>043002000</t>
  </si>
  <si>
    <t>Zkoušky a ostatní měření</t>
  </si>
  <si>
    <t>1024</t>
  </si>
  <si>
    <t>-701767933</t>
  </si>
  <si>
    <t>https://podminky.urs.cz/item/CS_URS_2022_01/043002000</t>
  </si>
  <si>
    <t>topná zkouška systému ÚT, 72 hodin</t>
  </si>
  <si>
    <t>04 - Vzduchotechnika</t>
  </si>
  <si>
    <t xml:space="preserve">    751 - Vzduchotechnika</t>
  </si>
  <si>
    <t>751</t>
  </si>
  <si>
    <t>751122011</t>
  </si>
  <si>
    <t>Montáž ventilátoru radiálního nízkotlakého nástěnného základního D do 100 mm</t>
  </si>
  <si>
    <t>-962817560</t>
  </si>
  <si>
    <t>Montáž ventilátoru radiálního nízkotlakého nástěnného základního, průměru do 100 mm</t>
  </si>
  <si>
    <t>https://podminky.urs.cz/item/CS_URS_2022_01/751122011</t>
  </si>
  <si>
    <t>1597315R</t>
  </si>
  <si>
    <t>radiální ventilátor nástěnný s doběhem a vestavěnou zpětnou klapkou Vo=80 m3/h; P=0,026 W; 230 V/50 Hz</t>
  </si>
  <si>
    <t>-656671091</t>
  </si>
  <si>
    <t>zařízení č.1</t>
  </si>
  <si>
    <t>751122092</t>
  </si>
  <si>
    <t>Montáž ventilátoru radiálního nízkotlakého potrubního základního do kruhového potrubí D přes 100 do 200 mm</t>
  </si>
  <si>
    <t>-154113301</t>
  </si>
  <si>
    <t>Montáž ventilátoru radiálního nízkotlakého potrubního základního do kruhového potrubí, průměru přes 100 do 200 mm</t>
  </si>
  <si>
    <t>https://podminky.urs.cz/item/CS_URS_2022_01/751122092</t>
  </si>
  <si>
    <t>42914311R</t>
  </si>
  <si>
    <t>ventilátor radiální do potrubí pr. 125 mm (EC motor); Vo=180 m3/h; P=0,065 W; 230V/50 Hz; 0,5 A</t>
  </si>
  <si>
    <t>250692934</t>
  </si>
  <si>
    <t>zařízení č.2</t>
  </si>
  <si>
    <t>42914541R</t>
  </si>
  <si>
    <t>ventilátor radiální do potrubí pr. 125 mm (EC motor); Vo=185 m3/h; P=0,065 W; 230V/50 Hz; 0,5 A</t>
  </si>
  <si>
    <t>906871647</t>
  </si>
  <si>
    <t>zařízení č.5</t>
  </si>
  <si>
    <t>42914516R</t>
  </si>
  <si>
    <t>ventilátor radiální do potrubí pr. 125 mm (EC motor); Vo=205 m3/h; P=0,065 W; 230V/50 Hz; 0,5 A</t>
  </si>
  <si>
    <t>1158507841</t>
  </si>
  <si>
    <t>zařízení č.3</t>
  </si>
  <si>
    <t>42914517R</t>
  </si>
  <si>
    <t>ventilátor radiální do potrubí pr. 125 mm (EC motor); Vo=230 m3/h; P=0,065 W; 230V/50 Hz; 0,5 A</t>
  </si>
  <si>
    <t>-1121394979</t>
  </si>
  <si>
    <t>zařízení č.4</t>
  </si>
  <si>
    <t>42914313R</t>
  </si>
  <si>
    <t>ventilátor radiální do potrubí pr. 160 mm (EC motor); Vo=210 m3/h; P=0,109 W; 230V/50 Hz; 0,8 A</t>
  </si>
  <si>
    <t>1843817649</t>
  </si>
  <si>
    <t>zařízení č.8</t>
  </si>
  <si>
    <t>zařízení č.11</t>
  </si>
  <si>
    <t>42914316R</t>
  </si>
  <si>
    <t>ventilátor radiální do potrubí pr. 160 mm (EC motor); Vo=270 m3/h; P=0,109 W; 230V/50 Hz; 0,8 A</t>
  </si>
  <si>
    <t>-703968875</t>
  </si>
  <si>
    <t>zařízení č.9</t>
  </si>
  <si>
    <t>42914318R</t>
  </si>
  <si>
    <t>ventilátor radiální do potrubí pr. 160 mm (EC motor); Vo=315 m3/h; P=0,109 W; 230V/50 Hz; 0,8 A</t>
  </si>
  <si>
    <t>84085533</t>
  </si>
  <si>
    <t>zařízení č.7</t>
  </si>
  <si>
    <t>zařízení č.10</t>
  </si>
  <si>
    <t>zařízení č.13</t>
  </si>
  <si>
    <t>42914312R</t>
  </si>
  <si>
    <t>ventilátor radiální do potrubí pr. 160 mm (EC motor); Vo=340 m3/h; P=0,109 W; 230V/50 Hz; 0,8 A</t>
  </si>
  <si>
    <t>1744656422</t>
  </si>
  <si>
    <t>zařízení č.6</t>
  </si>
  <si>
    <t>zařízení č.12</t>
  </si>
  <si>
    <t>42917521</t>
  </si>
  <si>
    <t>spona rychloupínací D 125mm</t>
  </si>
  <si>
    <t>1837088580</t>
  </si>
  <si>
    <t>42917523</t>
  </si>
  <si>
    <t>spona rychloupínací D 160mm</t>
  </si>
  <si>
    <t>-1911385417</t>
  </si>
  <si>
    <t>751322012</t>
  </si>
  <si>
    <t>Montáž talířového ventilu D přes 100 do 200 mm</t>
  </si>
  <si>
    <t>1361871432</t>
  </si>
  <si>
    <t>Montáž talířových ventilů, anemostatů, dýz talířového ventilu, průměru přes 100 do 200 mm</t>
  </si>
  <si>
    <t>https://podminky.urs.cz/item/CS_URS_2022_01/751322012</t>
  </si>
  <si>
    <t>10572836R</t>
  </si>
  <si>
    <t>ventil talířový kovový průměr 125 (odvod) - barva bílá</t>
  </si>
  <si>
    <t>1226418454</t>
  </si>
  <si>
    <t>10772836R</t>
  </si>
  <si>
    <t>ventil talířový kovový průměr 160 (odvod) - barva bílá</t>
  </si>
  <si>
    <t>2057797524</t>
  </si>
  <si>
    <t>751344112</t>
  </si>
  <si>
    <t>Montáž tlumiče hluku pro kruhové potrubí D přes 100 do 200 mm</t>
  </si>
  <si>
    <t>-929559734</t>
  </si>
  <si>
    <t>Montáž tlumičů hluku pro kruhové potrubí, průměru přes 100 do 200 mm</t>
  </si>
  <si>
    <t>https://podminky.urs.cz/item/CS_URS_2022_01/751344112</t>
  </si>
  <si>
    <t>42976002</t>
  </si>
  <si>
    <t>tlumič hluku kruhový Pz, D 125mm, l=1000mm</t>
  </si>
  <si>
    <t>100351514</t>
  </si>
  <si>
    <t>42976202</t>
  </si>
  <si>
    <t>tlumič hluku kruhový Pz, D 125mm, l=500mm</t>
  </si>
  <si>
    <t>-431781423</t>
  </si>
  <si>
    <t>42976004</t>
  </si>
  <si>
    <t>tlumič hluku kruhový Pz, D 160mm, l=1000mm</t>
  </si>
  <si>
    <t>-1812789507</t>
  </si>
  <si>
    <t>42976204</t>
  </si>
  <si>
    <t>tlumič hluku kruhový Pz, D 160mm, l=500mm</t>
  </si>
  <si>
    <t>1186231829</t>
  </si>
  <si>
    <t>751398041</t>
  </si>
  <si>
    <t>Montáž protidešťové žaluzie nebo žaluziové klapky na kruhové potrubí D do 300 mm</t>
  </si>
  <si>
    <t>-1588714661</t>
  </si>
  <si>
    <t>Montáž ostatních zařízení protidešťové žaluzie nebo žaluziové klapky na kruhové potrubí, průměru do 300 mm</t>
  </si>
  <si>
    <t>https://podminky.urs.cz/item/CS_URS_2022_01/751398041</t>
  </si>
  <si>
    <t>42981300R</t>
  </si>
  <si>
    <t>žaluziová klapka bílá plastová pro průměr potrubí 100 mm</t>
  </si>
  <si>
    <t>-715633693</t>
  </si>
  <si>
    <t>42981312R</t>
  </si>
  <si>
    <t>žaluziová klapka bílá plastová pro průměr potrubí 125 mm</t>
  </si>
  <si>
    <t>879021849</t>
  </si>
  <si>
    <t>42981318R</t>
  </si>
  <si>
    <t>žaluziová klapka bílá plastová pro průměr potrubí 160 mm</t>
  </si>
  <si>
    <t>2134213093</t>
  </si>
  <si>
    <t>751511181</t>
  </si>
  <si>
    <t>Montáž potrubí plechového skupiny I kruhového bez příruby tloušťky plechu 0,6 mm D do 100 mm</t>
  </si>
  <si>
    <t>-1026928004</t>
  </si>
  <si>
    <t>Montáž potrubí plechového skupiny I kruhového bez příruby tloušťky plechu 0,6 mm, průměru do 100 mm</t>
  </si>
  <si>
    <t>https://podminky.urs.cz/item/CS_URS_2022_01/751511181</t>
  </si>
  <si>
    <t>42981010</t>
  </si>
  <si>
    <t>trouba spirálně vinutá Pz D 100mm, l=3000mm</t>
  </si>
  <si>
    <t>136558280</t>
  </si>
  <si>
    <t>zeřízení č.1</t>
  </si>
  <si>
    <t>4,3</t>
  </si>
  <si>
    <t>751511182</t>
  </si>
  <si>
    <t>Montáž potrubí plechového skupiny I kruhového bez příruby tloušťky plechu 0,6 mm D přes 100 do 200 mm</t>
  </si>
  <si>
    <t>705892740</t>
  </si>
  <si>
    <t>Montáž potrubí plechového skupiny I kruhového bez příruby tloušťky plechu 0,6 mm, průměru přes 100 do 200 mm</t>
  </si>
  <si>
    <t>https://podminky.urs.cz/item/CS_URS_2022_01/751511182</t>
  </si>
  <si>
    <t>42981097</t>
  </si>
  <si>
    <t>trouba spirálně vinutá Pz D 125mm, l=3000mm</t>
  </si>
  <si>
    <t>-1482789776</t>
  </si>
  <si>
    <t>5,2</t>
  </si>
  <si>
    <t>7,2</t>
  </si>
  <si>
    <t>5,5</t>
  </si>
  <si>
    <t>6,2</t>
  </si>
  <si>
    <t>0,5</t>
  </si>
  <si>
    <t>42981099</t>
  </si>
  <si>
    <t>trouba spirálně vinutá Pz D 160mm, l=3000mm</t>
  </si>
  <si>
    <t>254088130</t>
  </si>
  <si>
    <t>4,1</t>
  </si>
  <si>
    <t>1,2</t>
  </si>
  <si>
    <t>8,3</t>
  </si>
  <si>
    <t>751514178</t>
  </si>
  <si>
    <t>Montáž oblouku do plechového potrubí kruhového bez příruby D přes 100 do 200 mm</t>
  </si>
  <si>
    <t>1899743277</t>
  </si>
  <si>
    <t>Montáž oblouku do plechového potrubí kruhového bez příruby, průměru přes 100 do 200 mm</t>
  </si>
  <si>
    <t>https://podminky.urs.cz/item/CS_URS_2022_01/751514178</t>
  </si>
  <si>
    <t>42981113</t>
  </si>
  <si>
    <t>oblouk lisovaný Pz 90° D 125mm</t>
  </si>
  <si>
    <t>1096455742</t>
  </si>
  <si>
    <t>42981116</t>
  </si>
  <si>
    <t>oblouk lisovaný Pz 90° D 160mm</t>
  </si>
  <si>
    <t>-664655170</t>
  </si>
  <si>
    <t>42981143</t>
  </si>
  <si>
    <t>oblouk lisovaný Pz 45° D 160mm</t>
  </si>
  <si>
    <t>-1709809083</t>
  </si>
  <si>
    <t>751514288</t>
  </si>
  <si>
    <t>Montáž kalhotového kusu nebo odbočky jednostranné do plechového potrubí kruhového bez příruby D přes 100 do 200 mm</t>
  </si>
  <si>
    <t>1636673319</t>
  </si>
  <si>
    <t>Montáž kalhotového kusu nebo odbočky jednostranné do plechového potrubí kruhového bez příruby, průměru přes 100 do 200 mm</t>
  </si>
  <si>
    <t>https://podminky.urs.cz/item/CS_URS_2022_01/751514288</t>
  </si>
  <si>
    <t>42981426</t>
  </si>
  <si>
    <t>odbočka jednostranná osová Pz T-kus 90° D1/D2 = 125/125mm</t>
  </si>
  <si>
    <t>340323718</t>
  </si>
  <si>
    <t>zeřízení č.13</t>
  </si>
  <si>
    <t>42981433</t>
  </si>
  <si>
    <t>odbočka jednostranná osová Pz T-kus 90° D1/D2 = 160/125mm</t>
  </si>
  <si>
    <t>415296867</t>
  </si>
  <si>
    <t>42981435</t>
  </si>
  <si>
    <t>odbočka jednostranná osová Pz T-kus 90° D1/D2 = 160/160mm</t>
  </si>
  <si>
    <t>-914434342</t>
  </si>
  <si>
    <t>751514377</t>
  </si>
  <si>
    <t>Montáž odbočky oboustranné do plechového potrubí kruhového bez příruby D přes 100 do 200 mm</t>
  </si>
  <si>
    <t>7630826</t>
  </si>
  <si>
    <t>Montáž odbočky oboustranné do plechového potrubí kruhového bez příruby, průměru přes 100 do 200 mm</t>
  </si>
  <si>
    <t>https://podminky.urs.cz/item/CS_URS_2022_01/751514377</t>
  </si>
  <si>
    <t>42981556</t>
  </si>
  <si>
    <t>odbočka oboustranná osová X-kus Pz 90° D1/D2 = 125/125mm</t>
  </si>
  <si>
    <t>1867756272</t>
  </si>
  <si>
    <t>751514478</t>
  </si>
  <si>
    <t>Montáž přechodu osového nebo pravoúhlého do plechového potrubí kruhového bez příruby D přes 100 do 200 mm</t>
  </si>
  <si>
    <t>-825549243</t>
  </si>
  <si>
    <t>Montáž přechodu osového nebo pravoúhlého do plechového potrubí kruhového bez příruby, průměru přes 100 do 200 mm</t>
  </si>
  <si>
    <t>https://podminky.urs.cz/item/CS_URS_2022_01/751514478</t>
  </si>
  <si>
    <t>42981348R</t>
  </si>
  <si>
    <t>přechod pravoúhlý Pz D1/D2 = 160/125mm</t>
  </si>
  <si>
    <t>707755651</t>
  </si>
  <si>
    <t>751514679</t>
  </si>
  <si>
    <t>Montáž škrtící klapky nebo zpětné klapky do plechového potrubí kruhové bez příruby D přes 100 do 200 mm</t>
  </si>
  <si>
    <t>2014959326</t>
  </si>
  <si>
    <t>Montáž škrtící klapky nebo zpětné klapky do plechového potrubí kruhové bez příruby, průměru přes 100 do 200 mm</t>
  </si>
  <si>
    <t>https://podminky.urs.cz/item/CS_URS_2022_01/751514679</t>
  </si>
  <si>
    <t>42971020</t>
  </si>
  <si>
    <t>klapka kruhová zpětná Pz D 125mm</t>
  </si>
  <si>
    <t>-1994683447</t>
  </si>
  <si>
    <t>42971022</t>
  </si>
  <si>
    <t>klapka kruhová zpětná Pz D 160mm</t>
  </si>
  <si>
    <t>-1444818505</t>
  </si>
  <si>
    <t>751572101</t>
  </si>
  <si>
    <t>Uchycení potrubí kruhového pomocí objímky kotvené do betonu D do 100 mm</t>
  </si>
  <si>
    <t>455638462</t>
  </si>
  <si>
    <t>Závěs kruhového potrubí pomocí objímky, kotvené do betonu průměru potrubí do 100 mm</t>
  </si>
  <si>
    <t>https://podminky.urs.cz/item/CS_URS_2022_01/751572101</t>
  </si>
  <si>
    <t>751572102</t>
  </si>
  <si>
    <t>Uchycení potrubí kruhového pomocí objímky kotvené do betonu D přes 100 do 200 mm</t>
  </si>
  <si>
    <t>-1321870350</t>
  </si>
  <si>
    <t>Závěs kruhového potrubí pomocí objímky, kotvené do betonu průměru potrubí přes 100 do 200 mm</t>
  </si>
  <si>
    <t>https://podminky.urs.cz/item/CS_URS_2022_01/751572102</t>
  </si>
  <si>
    <t>998751101</t>
  </si>
  <si>
    <t>Přesun hmot tonážní pro vzduchotechniku v objektech výšky do 12 m</t>
  </si>
  <si>
    <t>792617073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</si>
  <si>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</si>
  <si>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</si>
  <si>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998751181</t>
  </si>
  <si>
    <t>Příplatek k přesunu hmot tonážní 751 prováděný bez použití mechanizace pro jakoukoliv výšku objektu</t>
  </si>
  <si>
    <t>768816134</t>
  </si>
  <si>
    <t>Přesun hmot pro vzduchotechniku stanovený z hmotnosti přesunovaného materiálu Příplatek k cenám za přesun prováděný bez použití mechanizace pro jakoukoliv výšku objektu</t>
  </si>
  <si>
    <t>https://podminky.urs.cz/item/CS_URS_2022_01/998751181</t>
  </si>
  <si>
    <t>HZS1301</t>
  </si>
  <si>
    <t>Hodinová zúčtovací sazba zedník</t>
  </si>
  <si>
    <t>-2071770884</t>
  </si>
  <si>
    <t>Hodinové zúčtovací sazby profesí HSV provádění konstrukcí zedník</t>
  </si>
  <si>
    <t>https://podminky.urs.cz/item/CS_URS_2022_01/HZS1301</t>
  </si>
  <si>
    <t>05 - Elektroinstalace</t>
  </si>
  <si>
    <t>Soupis:</t>
  </si>
  <si>
    <t>1.NP-R2 - Hlavní chodba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</si>
  <si>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</si>
  <si>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</si>
  <si>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</si>
  <si>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VRN1 - Průzkumné, geodetické a projektové práce</t>
  </si>
  <si>
    <t>971042131</t>
  </si>
  <si>
    <t>Vybourání otvorů v betonových příčkách a zdech D do 60 mm tl do 150 mm</t>
  </si>
  <si>
    <t>-164770795</t>
  </si>
  <si>
    <t>Vybourání otvorů v betonových příčkách a zdech základových nebo nadzákladových průměru profilu do 60 mm, tl. do 150 mm</t>
  </si>
  <si>
    <t>https://podminky.urs.cz/item/CS_URS_2022_01/971042131</t>
  </si>
  <si>
    <t>977332111</t>
  </si>
  <si>
    <t>Frézování drážek ve stěnách z cihel do 30x30 mm</t>
  </si>
  <si>
    <t>381732372</t>
  </si>
  <si>
    <t>Frézování drážek pro vodiče ve stěnách z cihel, rozměru do 30x30 mm</t>
  </si>
  <si>
    <t>https://podminky.urs.cz/item/CS_URS_2022_01/977332111</t>
  </si>
  <si>
    <t>741</t>
  </si>
  <si>
    <t>Elektroinstalace - silnoproud</t>
  </si>
  <si>
    <t>741110501</t>
  </si>
  <si>
    <t>Montáž lišta a kanálek protahovací šířky do 60 mm</t>
  </si>
  <si>
    <t>-1312560291</t>
  </si>
  <si>
    <t>Montáž lišt a kanálků elektroinstalačních se spojkami, ohyby a rohy a s nasunutím do krabic protahovacích, šířky do 60 mm</t>
  </si>
  <si>
    <t>https://podminky.urs.cz/item/CS_URS_2022_01/741110501</t>
  </si>
  <si>
    <t>34571006</t>
  </si>
  <si>
    <t>lišta elektroinstalační hranatá PVC 30x25mm</t>
  </si>
  <si>
    <t>-1282301970</t>
  </si>
  <si>
    <t>741112001</t>
  </si>
  <si>
    <t>Montáž krabice zapuštěná plastová kruhová</t>
  </si>
  <si>
    <t>-296206866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</si>
  <si>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</si>
  <si>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https://podminky.urs.cz/item/CS_URS_2022_01/741112001</t>
  </si>
  <si>
    <t>34571521</t>
  </si>
  <si>
    <t>krabice pod omítku PVC odbočná kruhová D 70mm s víčkem a svorkovnicí</t>
  </si>
  <si>
    <t>-529064150</t>
  </si>
  <si>
    <t>741122015</t>
  </si>
  <si>
    <t>Montáž kabel Cu bez ukončení uložený pod omítku plný kulatý 3x1,5 mm2 (např. CYKY)</t>
  </si>
  <si>
    <t>2041099747</t>
  </si>
  <si>
    <t>Montáž kabelů měděných bez ukončení uložených pod omítku plných kulatých (např. CYKY), počtu a průřezu žil 3x1,5 mm2</t>
  </si>
  <si>
    <t>https://podminky.urs.cz/item/CS_URS_2022_01/741122015</t>
  </si>
  <si>
    <t>34111030</t>
  </si>
  <si>
    <t>kabel instalační jádro Cu plné izolace PVC plášť PVC 450/750V (CYKY) 3x1,5mm2</t>
  </si>
  <si>
    <t>2043741469</t>
  </si>
  <si>
    <t>741122016</t>
  </si>
  <si>
    <t>Montáž kabel Cu bez ukončení uložený pod omítku plný kulatý 3x2,5 až 6 mm2 (např. CYKY)</t>
  </si>
  <si>
    <t>-364774351</t>
  </si>
  <si>
    <t>Montáž kabelů měděných bez ukončení uložených pod omítku plných kulatých (např. CYKY), počtu a průřezu žil 3x2,5 až 6 mm2</t>
  </si>
  <si>
    <t>https://podminky.urs.cz/item/CS_URS_2022_01/741122016</t>
  </si>
  <si>
    <t>34111036</t>
  </si>
  <si>
    <t>kabel instalační jádro Cu plné izolace PVC plášť PVC 450/750V (CYKY) 3x2,5mm2</t>
  </si>
  <si>
    <t>1604530177</t>
  </si>
  <si>
    <t>741122211</t>
  </si>
  <si>
    <t>Montáž kabel Cu plný kulatý žíla 3x1,5 až 6 mm2 uložený volně (např. CYKY)</t>
  </si>
  <si>
    <t>-1305079103</t>
  </si>
  <si>
    <t>Montáž kabelů měděných bez ukončení uložených volně nebo v liště plných kulatých (např. CYKY) počtu a průřezu žil 3x1,5 až 6 mm2</t>
  </si>
  <si>
    <t>https://podminky.urs.cz/item/CS_URS_2022_01/741122211</t>
  </si>
  <si>
    <t>2084579785</t>
  </si>
  <si>
    <t>-296870025</t>
  </si>
  <si>
    <t>741130021</t>
  </si>
  <si>
    <t>Ukončení vodič izolovaný do 2,5 mm2 na svorkovnici</t>
  </si>
  <si>
    <t>-1407366530</t>
  </si>
  <si>
    <t>Ukončení vodičů izolovaných s označením a zapojením na svorkovnici s otevřením a uzavřením krytu, průřezu žíly do 2,5 mm2</t>
  </si>
  <si>
    <t>https://podminky.urs.cz/item/CS_URS_2022_01/741130021</t>
  </si>
  <si>
    <t>polVOS</t>
  </si>
  <si>
    <t>Osoušeč rukou elektrický senzorový</t>
  </si>
  <si>
    <t>-1437056204</t>
  </si>
  <si>
    <t>34562694</t>
  </si>
  <si>
    <t>svorkovnice krabicová bezšroubová jednopólová pro 3 vodiče 0,5-2,5mm2, 400V 24A</t>
  </si>
  <si>
    <t>-868431648</t>
  </si>
  <si>
    <t>741310011</t>
  </si>
  <si>
    <t>Montáž ovladač nástěnný 1/0-tlačítkový zapínací prostředí normální se zapojením vodičů</t>
  </si>
  <si>
    <t>1312741428</t>
  </si>
  <si>
    <t>Montáž spínačů jedno nebo dvoupólových nástěnných se zapojením vodičů, pro prostředí normální ovladačů, řazení 1/0-tlačítkových zapínacích</t>
  </si>
  <si>
    <t>https://podminky.urs.cz/item/CS_URS_2022_01/741310011</t>
  </si>
  <si>
    <t>34539064</t>
  </si>
  <si>
    <t>spínač jednopólový, řazení 1, s krytem, bez rámečku, šroubové svorky</t>
  </si>
  <si>
    <t>-822562422</t>
  </si>
  <si>
    <t>34539059</t>
  </si>
  <si>
    <t>rámeček jednonásobný</t>
  </si>
  <si>
    <t>1948374588</t>
  </si>
  <si>
    <t>34571451</t>
  </si>
  <si>
    <t>krabice pod omítku PVC přístrojová kruhová D 70mm hluboká</t>
  </si>
  <si>
    <t>-1586490608</t>
  </si>
  <si>
    <t>741311004</t>
  </si>
  <si>
    <t>Montáž čidlo pohybu nástěnné se zapojením vodičů</t>
  </si>
  <si>
    <t>1849339966</t>
  </si>
  <si>
    <t>Montáž spínačů speciálních se zapojením vodičů čidla pohybu nástěnného</t>
  </si>
  <si>
    <t>https://podminky.urs.cz/item/CS_URS_2022_01/741311004</t>
  </si>
  <si>
    <t>40461016</t>
  </si>
  <si>
    <t>detektor pohybu stropní 360°</t>
  </si>
  <si>
    <t>-1457580997</t>
  </si>
  <si>
    <t>741321003</t>
  </si>
  <si>
    <t>Montáž proudových chráničů dvoupólových nn do 25 A ve skříni se zapojením vodičů</t>
  </si>
  <si>
    <t>-111242189</t>
  </si>
  <si>
    <t>Montáž proudových chráničů se zapojením vodičů dvoupólových nn do 25 A ve skříni</t>
  </si>
  <si>
    <t>https://podminky.urs.cz/item/CS_URS_2022_01/741321003</t>
  </si>
  <si>
    <t>pol10B-1N-030A</t>
  </si>
  <si>
    <t>Proudový chránič s nadproudovou ochranou 10 A, char.B, 30 mA, 1+N-pól, 10 kA, typ A</t>
  </si>
  <si>
    <t>-970622496</t>
  </si>
  <si>
    <t>pol16B-1N-030A</t>
  </si>
  <si>
    <t>Proudový chránič s nadproudovou ochranou 16 A, char.B, 30 mA, 1+N-pól, 10 kA, typ A</t>
  </si>
  <si>
    <t>1276198624</t>
  </si>
  <si>
    <t>741330731</t>
  </si>
  <si>
    <t>Montáž relé pomocné ventilátorové  se zapojením vodičů</t>
  </si>
  <si>
    <t>361727115</t>
  </si>
  <si>
    <t>Montáž relé pomocných se zapojením vodičů ostatních ventilátorových</t>
  </si>
  <si>
    <t>https://podminky.urs.cz/item/CS_URS_2022_01/741330731</t>
  </si>
  <si>
    <t>35826000</t>
  </si>
  <si>
    <t>multifunkční časové relé s 1c/o</t>
  </si>
  <si>
    <t>412055174</t>
  </si>
  <si>
    <t>741371031</t>
  </si>
  <si>
    <t>Montáž svítidlo zářivkové bytové nástěnné přisazené 1 zdroj</t>
  </si>
  <si>
    <t>-1974095083</t>
  </si>
  <si>
    <t>Montáž svítidel zářivkových se zapojením vodičů bytových nebo společenských místností nástěnných přisazených 1 zdroj</t>
  </si>
  <si>
    <t>https://podminky.urs.cz/item/CS_URS_2022_01/741371031</t>
  </si>
  <si>
    <t>34835013</t>
  </si>
  <si>
    <t>svítidlo LED nouzové vestavné baterie 3h</t>
  </si>
  <si>
    <t>-675557555</t>
  </si>
  <si>
    <t>741372062</t>
  </si>
  <si>
    <t>Montáž svítidlo LED interiérové přisazené stropní hranaté nebo kruhové přes 0,09 do 0,36 m2 se zapojením vodičů</t>
  </si>
  <si>
    <t>-39612169</t>
  </si>
  <si>
    <t>Montáž svítidel s integrovaným zdrojem LED se zapojením vodičů interiérových přisazených stropních hranatých nebo kruhových, plochy přes 0,09 do 0,36 m2</t>
  </si>
  <si>
    <t>https://podminky.urs.cz/item/CS_URS_2022_01/741372062</t>
  </si>
  <si>
    <t>34825003</t>
  </si>
  <si>
    <t>svítidlo interiérové stropní přisazené kruhové  D 300-450mm 1900-2500lm</t>
  </si>
  <si>
    <t>1571729740</t>
  </si>
  <si>
    <t>741990002</t>
  </si>
  <si>
    <t>Zhotovení otvor čtvercový v plechu tl do 4 mm pl přes 0,010 do 0,025 m2</t>
  </si>
  <si>
    <t>352624763</t>
  </si>
  <si>
    <t>Ostatní doplňkové práce elektromontážní zhotovení otvorů v plechu tl. do 4 mm čtvercových, plochy přes 0,010 do 0,025 m2</t>
  </si>
  <si>
    <t>https://podminky.urs.cz/item/CS_URS_2022_01/741990002</t>
  </si>
  <si>
    <t>741990062</t>
  </si>
  <si>
    <t>Utěsnění skříňových rozváděčů a řídících skříní</t>
  </si>
  <si>
    <t>-126572128</t>
  </si>
  <si>
    <t>Ostatní doplňkové práce elektromontážní dokončovací práce (čistění a konzervace) utěsnění skříňových rozváděčů a řídících skříní</t>
  </si>
  <si>
    <t>https://podminky.urs.cz/item/CS_URS_2022_01/741990062</t>
  </si>
  <si>
    <t>742</t>
  </si>
  <si>
    <t>Elektroinstalace - slaboproud</t>
  </si>
  <si>
    <t>742350001</t>
  </si>
  <si>
    <t>Montáž signalizačního světla s elektronikou a akustickou signalizací k zařízení pro ZTP</t>
  </si>
  <si>
    <t>-1945352098</t>
  </si>
  <si>
    <t>Montáž zařízení pro tělesně postižené signalizačního světla s akustickou signalizací</t>
  </si>
  <si>
    <t>https://podminky.urs.cz/item/CS_URS_2022_01/742350001</t>
  </si>
  <si>
    <t>pol9.1</t>
  </si>
  <si>
    <t>Modul kontrolní s alarmem</t>
  </si>
  <si>
    <t>-734329731</t>
  </si>
  <si>
    <t>pol9.2</t>
  </si>
  <si>
    <t>Rámeček pro elektroinstalační přístroje, dvojnásobný</t>
  </si>
  <si>
    <t>1596752043</t>
  </si>
  <si>
    <t>34571452</t>
  </si>
  <si>
    <t>krabice pod omítku PVC přístrojová kruhová D 70mm dvojnásobná</t>
  </si>
  <si>
    <t>-691279568</t>
  </si>
  <si>
    <t>742350002</t>
  </si>
  <si>
    <t>Montáž potvrzovacího tlačítka k zařízení pro ZTP</t>
  </si>
  <si>
    <t>-78495645</t>
  </si>
  <si>
    <t>Montáž zařízení pro tělesně postižené potvrzovacího tlačítka</t>
  </si>
  <si>
    <t>https://podminky.urs.cz/item/CS_URS_2022_01/742350002</t>
  </si>
  <si>
    <t>pol10.1</t>
  </si>
  <si>
    <t>Modul kontrolní s tlačítkem</t>
  </si>
  <si>
    <t>1018244938</t>
  </si>
  <si>
    <t>pol10.2</t>
  </si>
  <si>
    <t>Rámeček pro elektroinstalační přístroje, jednonásobný</t>
  </si>
  <si>
    <t>-1121797651</t>
  </si>
  <si>
    <t>-1206762201</t>
  </si>
  <si>
    <t>742350003</t>
  </si>
  <si>
    <t>Montáž volacího tlačítka do výšky 900 mm a táhla do výšky 150 mm k zařízení pro ZTP</t>
  </si>
  <si>
    <t>-549584951</t>
  </si>
  <si>
    <t>Montáž zařízení pro tělesně postižené volacího tlačítka do výšky 900 mm a táhla do výšky 150 mm</t>
  </si>
  <si>
    <t>https://podminky.urs.cz/item/CS_URS_2022_01/742350003</t>
  </si>
  <si>
    <t>po11.1</t>
  </si>
  <si>
    <t>Tlačítko signální tahové</t>
  </si>
  <si>
    <t>2019806033</t>
  </si>
  <si>
    <t>-979253712</t>
  </si>
  <si>
    <t>-1486664558</t>
  </si>
  <si>
    <t>742350004</t>
  </si>
  <si>
    <t>Montáž napájecího zdroje 24 V k zařízení pro ZTP</t>
  </si>
  <si>
    <t>668255039</t>
  </si>
  <si>
    <t>Montáž zařízení pro tělesně postižené napájecího zdroje 24 V</t>
  </si>
  <si>
    <t>https://podminky.urs.cz/item/CS_URS_2022_01/742350004</t>
  </si>
  <si>
    <t>pol11.1</t>
  </si>
  <si>
    <t>Transformátor</t>
  </si>
  <si>
    <t>677359584</t>
  </si>
  <si>
    <t>742350006</t>
  </si>
  <si>
    <t>Montáž instalační krabice pro DHM</t>
  </si>
  <si>
    <t>-1675597962</t>
  </si>
  <si>
    <t>Montáž zařízení pro tělesně postižené instalační krabice pro DHM</t>
  </si>
  <si>
    <t>https://podminky.urs.cz/item/CS_URS_2022_01/742350006</t>
  </si>
  <si>
    <t>21-M</t>
  </si>
  <si>
    <t>Elektromontáže</t>
  </si>
  <si>
    <t>210280001</t>
  </si>
  <si>
    <t>Zkoušky a prohlídky el rozvodů a zařízení celková prohlídka pro objem montážních prací do 100 tis Kč</t>
  </si>
  <si>
    <t>-274441705</t>
  </si>
  <si>
    <t>Zkoušky a prohlídky elektrických rozvodů a zařízení celková prohlídka, zkoušení, měření a vyhotovení revizní zprávy pro objem montážních prací do 100 tisíc Kč</t>
  </si>
  <si>
    <t>https://podminky.urs.cz/item/CS_URS_2022_01/210280001</t>
  </si>
  <si>
    <t>VRN1</t>
  </si>
  <si>
    <t>Průzkumné, geodetické a projektové práce</t>
  </si>
  <si>
    <t>013254000</t>
  </si>
  <si>
    <t>Dokumentace skutečného provedení stavby</t>
  </si>
  <si>
    <t>860745066</t>
  </si>
  <si>
    <t>https://podminky.urs.cz/item/CS_URS_2022_01/013254000</t>
  </si>
  <si>
    <t>1.NP-RK - Zázemí kuchyně</t>
  </si>
  <si>
    <t>1735958353</t>
  </si>
  <si>
    <t>1118352353</t>
  </si>
  <si>
    <t>-1322354424</t>
  </si>
  <si>
    <t>-209684739</t>
  </si>
  <si>
    <t>576944425</t>
  </si>
  <si>
    <t>482728108</t>
  </si>
  <si>
    <t>-32063070</t>
  </si>
  <si>
    <t>618510286</t>
  </si>
  <si>
    <t>-2026700824</t>
  </si>
  <si>
    <t>-1560513419</t>
  </si>
  <si>
    <t>1148243169</t>
  </si>
  <si>
    <t>2141852307</t>
  </si>
  <si>
    <t>760698145</t>
  </si>
  <si>
    <t>59702537</t>
  </si>
  <si>
    <t>1077268839</t>
  </si>
  <si>
    <t>1034066139</t>
  </si>
  <si>
    <t>-1295095264</t>
  </si>
  <si>
    <t>-1329931492</t>
  </si>
  <si>
    <t>1772183830</t>
  </si>
  <si>
    <t>1379906024</t>
  </si>
  <si>
    <t>613966774</t>
  </si>
  <si>
    <t>1772076489</t>
  </si>
  <si>
    <t>1342112942</t>
  </si>
  <si>
    <t>-1590805614</t>
  </si>
  <si>
    <t>1798549776</t>
  </si>
  <si>
    <t>452918317</t>
  </si>
  <si>
    <t>1491879588</t>
  </si>
  <si>
    <t>477763909</t>
  </si>
  <si>
    <t>1583565757</t>
  </si>
  <si>
    <t>741372022</t>
  </si>
  <si>
    <t>Montáž svítidlo LED interiérové přisazené nástěnné hranaté nebo kruhové přes 0,09 do 0,36 m2 se zapojením vodičů</t>
  </si>
  <si>
    <t>1117839886</t>
  </si>
  <si>
    <t>Montáž svítidel s integrovaným zdrojem LED se zapojením vodičů interiérových přisazených nástěnných hranatých nebo kruhových, plochy přes 0,09 do 0,36 m2</t>
  </si>
  <si>
    <t>https://podminky.urs.cz/item/CS_URS_2022_01/741372022</t>
  </si>
  <si>
    <t>34825004</t>
  </si>
  <si>
    <t>svítidlo interiérové přisazené obdélníkové/čvercové do 0,09m2 1000-1500lm</t>
  </si>
  <si>
    <t>-2005490498</t>
  </si>
  <si>
    <t>-1340808</t>
  </si>
  <si>
    <t>756419307</t>
  </si>
  <si>
    <t>481715008</t>
  </si>
  <si>
    <t>1367778020</t>
  </si>
  <si>
    <t>441678845</t>
  </si>
  <si>
    <t>-1560942080</t>
  </si>
  <si>
    <t>2.NP-R4 - 2. nadzemní podlaží</t>
  </si>
  <si>
    <t>-733062301</t>
  </si>
  <si>
    <t>-1517679244</t>
  </si>
  <si>
    <t>595025972</t>
  </si>
  <si>
    <t>778979034</t>
  </si>
  <si>
    <t>128837136</t>
  </si>
  <si>
    <t>-604948140</t>
  </si>
  <si>
    <t>-1152418624</t>
  </si>
  <si>
    <t>-1916294966</t>
  </si>
  <si>
    <t>-802347783</t>
  </si>
  <si>
    <t>-1472936435</t>
  </si>
  <si>
    <t>-1873654726</t>
  </si>
  <si>
    <t>-142066014</t>
  </si>
  <si>
    <t>2041289393</t>
  </si>
  <si>
    <t>-1648090692</t>
  </si>
  <si>
    <t>648890900</t>
  </si>
  <si>
    <t>-432290829</t>
  </si>
  <si>
    <t>521787443</t>
  </si>
  <si>
    <t>-1038603164</t>
  </si>
  <si>
    <t>-592531135</t>
  </si>
  <si>
    <t>823952981</t>
  </si>
  <si>
    <t>866075387</t>
  </si>
  <si>
    <t>765099290</t>
  </si>
  <si>
    <t>1141002628</t>
  </si>
  <si>
    <t>-315430203</t>
  </si>
  <si>
    <t>-1895307829</t>
  </si>
  <si>
    <t>1627624284</t>
  </si>
  <si>
    <t>174654310</t>
  </si>
  <si>
    <t>-1106431027</t>
  </si>
  <si>
    <t>1756133625</t>
  </si>
  <si>
    <t>-1524350414</t>
  </si>
  <si>
    <t>-750362705</t>
  </si>
  <si>
    <t>1367317209</t>
  </si>
  <si>
    <t>-1710313009</t>
  </si>
  <si>
    <t>-872964035</t>
  </si>
  <si>
    <t>544896294</t>
  </si>
  <si>
    <t>-1839396035</t>
  </si>
  <si>
    <t>-2072604871</t>
  </si>
  <si>
    <t>-1593503976</t>
  </si>
  <si>
    <t>-1556852586</t>
  </si>
  <si>
    <t>872054095</t>
  </si>
  <si>
    <t>302299179</t>
  </si>
  <si>
    <t>1147810138</t>
  </si>
  <si>
    <t>1441709032</t>
  </si>
  <si>
    <t>-2043031281</t>
  </si>
  <si>
    <t>41083592</t>
  </si>
  <si>
    <t>-415806115</t>
  </si>
  <si>
    <t>1974492399</t>
  </si>
  <si>
    <t>-289268164</t>
  </si>
  <si>
    <t>-243849957</t>
  </si>
  <si>
    <t>-870185348</t>
  </si>
  <si>
    <t>3.NP-R8 - 3. nadzemní podlaží</t>
  </si>
  <si>
    <t>-1191667124</t>
  </si>
  <si>
    <t>1298930024</t>
  </si>
  <si>
    <t>-1115636119</t>
  </si>
  <si>
    <t>25761373</t>
  </si>
  <si>
    <t>-2096651575</t>
  </si>
  <si>
    <t>43161383</t>
  </si>
  <si>
    <t>806408391</t>
  </si>
  <si>
    <t>-1758168723</t>
  </si>
  <si>
    <t>-533313239</t>
  </si>
  <si>
    <t>677709889</t>
  </si>
  <si>
    <t>-721212157</t>
  </si>
  <si>
    <t>1890260074</t>
  </si>
  <si>
    <t>54723370</t>
  </si>
  <si>
    <t>1746472202</t>
  </si>
  <si>
    <t>363322062</t>
  </si>
  <si>
    <t>-208657102</t>
  </si>
  <si>
    <t>753682204</t>
  </si>
  <si>
    <t>1395504300</t>
  </si>
  <si>
    <t>340462048</t>
  </si>
  <si>
    <t>2144287912</t>
  </si>
  <si>
    <t>-1631696257</t>
  </si>
  <si>
    <t>-1915571257</t>
  </si>
  <si>
    <t>1487077737</t>
  </si>
  <si>
    <t>-1676651305</t>
  </si>
  <si>
    <t>1248062101</t>
  </si>
  <si>
    <t>-1559240483</t>
  </si>
  <si>
    <t>2046902382</t>
  </si>
  <si>
    <t>-92180929</t>
  </si>
  <si>
    <t>917129257</t>
  </si>
  <si>
    <t>-674047129</t>
  </si>
  <si>
    <t>-1686424259</t>
  </si>
  <si>
    <t>-1182445165</t>
  </si>
  <si>
    <t>-1783092813</t>
  </si>
  <si>
    <t>-1056206952</t>
  </si>
  <si>
    <t>475482377</t>
  </si>
  <si>
    <t>1033704737</t>
  </si>
  <si>
    <t>2121747241</t>
  </si>
  <si>
    <t>1166977208</t>
  </si>
  <si>
    <t>263984199</t>
  </si>
  <si>
    <t>-1590164513</t>
  </si>
  <si>
    <t>-2004443517</t>
  </si>
  <si>
    <t>1845113978</t>
  </si>
  <si>
    <t>1001402750</t>
  </si>
  <si>
    <t>-1704306222</t>
  </si>
  <si>
    <t>1850133179</t>
  </si>
  <si>
    <t>-1307408345</t>
  </si>
  <si>
    <t>816237513</t>
  </si>
  <si>
    <t>1956609098</t>
  </si>
  <si>
    <t>1624825369</t>
  </si>
  <si>
    <t>1514870839</t>
  </si>
  <si>
    <t>674617180</t>
  </si>
  <si>
    <t>1938197476</t>
  </si>
  <si>
    <t>4.NP-R9 - 4. nadzemní podlaží</t>
  </si>
  <si>
    <t>-928939360</t>
  </si>
  <si>
    <t>-2029206886</t>
  </si>
  <si>
    <t>544632034</t>
  </si>
  <si>
    <t>-163868475</t>
  </si>
  <si>
    <t>-767424142</t>
  </si>
  <si>
    <t>76537732</t>
  </si>
  <si>
    <t>1728392441</t>
  </si>
  <si>
    <t>-903084795</t>
  </si>
  <si>
    <t>354855378</t>
  </si>
  <si>
    <t>-1754533327</t>
  </si>
  <si>
    <t>-1588784575</t>
  </si>
  <si>
    <t>1842780222</t>
  </si>
  <si>
    <t>-759155791</t>
  </si>
  <si>
    <t>1288282475</t>
  </si>
  <si>
    <t>1978929056</t>
  </si>
  <si>
    <t>-200428955</t>
  </si>
  <si>
    <t>1629855845</t>
  </si>
  <si>
    <t>270719310</t>
  </si>
  <si>
    <t>-25897539</t>
  </si>
  <si>
    <t>1553386215</t>
  </si>
  <si>
    <t>-1149534888</t>
  </si>
  <si>
    <t>-1371215404</t>
  </si>
  <si>
    <t>-2079342815</t>
  </si>
  <si>
    <t>-780686496</t>
  </si>
  <si>
    <t>-1730214555</t>
  </si>
  <si>
    <t>-39119631</t>
  </si>
  <si>
    <t>-688517362</t>
  </si>
  <si>
    <t>242117619</t>
  </si>
  <si>
    <t>1282819239</t>
  </si>
  <si>
    <t>94236775</t>
  </si>
  <si>
    <t>-2051814242</t>
  </si>
  <si>
    <t>-1464913478</t>
  </si>
  <si>
    <t>820450217</t>
  </si>
  <si>
    <t>-1315591589</t>
  </si>
  <si>
    <t>-1836422599</t>
  </si>
  <si>
    <t>1185372378</t>
  </si>
  <si>
    <t>-779377958</t>
  </si>
  <si>
    <t>446453359</t>
  </si>
  <si>
    <t>1388248192</t>
  </si>
  <si>
    <t>-1951655301</t>
  </si>
  <si>
    <t>1495133673</t>
  </si>
  <si>
    <t>1889625025</t>
  </si>
  <si>
    <t>1716912570</t>
  </si>
  <si>
    <t>-1421054520</t>
  </si>
  <si>
    <t>-1429038252</t>
  </si>
  <si>
    <t>-604999583</t>
  </si>
  <si>
    <t>-963891648</t>
  </si>
  <si>
    <t>1857883069</t>
  </si>
  <si>
    <t>1248462277</t>
  </si>
  <si>
    <t>-1826157870</t>
  </si>
  <si>
    <t>1839390692</t>
  </si>
  <si>
    <t>-1067195554</t>
  </si>
  <si>
    <t>06 - Vedlejší a ostatní náklady</t>
  </si>
  <si>
    <t xml:space="preserve">    VRN3 - Zařízení staveniště</t>
  </si>
  <si>
    <t xml:space="preserve">    VRN6 - Územní vlivy</t>
  </si>
  <si>
    <t xml:space="preserve">    VRN7 - Provozní vlivy</t>
  </si>
  <si>
    <t>012203000</t>
  </si>
  <si>
    <t>Geodetické práce při provádění stavby</t>
  </si>
  <si>
    <t>Kč</t>
  </si>
  <si>
    <t>-2113220550</t>
  </si>
  <si>
    <t>https://podminky.urs.cz/item/CS_URS_2022_01/012203000</t>
  </si>
  <si>
    <t>-924556039</t>
  </si>
  <si>
    <t>VRN3</t>
  </si>
  <si>
    <t>Zařízení staveniště</t>
  </si>
  <si>
    <t>030001000</t>
  </si>
  <si>
    <t>1296590022</t>
  </si>
  <si>
    <t>https://podminky.urs.cz/item/CS_URS_2022_01/030001000</t>
  </si>
  <si>
    <t>045203000</t>
  </si>
  <si>
    <t>Kompletační činnost</t>
  </si>
  <si>
    <t>1444085946</t>
  </si>
  <si>
    <t>https://podminky.urs.cz/item/CS_URS_2022_01/045203000</t>
  </si>
  <si>
    <t>045303000</t>
  </si>
  <si>
    <t>Koordinační činnost</t>
  </si>
  <si>
    <t>1014719770</t>
  </si>
  <si>
    <t>https://podminky.urs.cz/item/CS_URS_2022_01/045303000</t>
  </si>
  <si>
    <t>VRN6</t>
  </si>
  <si>
    <t>Územní vlivy</t>
  </si>
  <si>
    <t>065002000</t>
  </si>
  <si>
    <t>Mimostaveništní doprava materiálů</t>
  </si>
  <si>
    <t>1198653589</t>
  </si>
  <si>
    <t>https://podminky.urs.cz/item/CS_URS_2022_01/065002000</t>
  </si>
  <si>
    <t>VRN7</t>
  </si>
  <si>
    <t>Provozní vlivy</t>
  </si>
  <si>
    <t>071103000</t>
  </si>
  <si>
    <t>Provoz investora</t>
  </si>
  <si>
    <t>1003133940</t>
  </si>
  <si>
    <t>https://podminky.urs.cz/item/CS_URS_2022_01/071103000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</si>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</sst>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31362021" TargetMode="External"/><Relationship Id="rId21" Type="http://schemas.openxmlformats.org/officeDocument/2006/relationships/hyperlink" Target="https://podminky.urs.cz/item/CS_URS_2022_01/622325109" TargetMode="External"/><Relationship Id="rId42" Type="http://schemas.openxmlformats.org/officeDocument/2006/relationships/hyperlink" Target="https://podminky.urs.cz/item/CS_URS_2022_01/997013213" TargetMode="External"/><Relationship Id="rId47" Type="http://schemas.openxmlformats.org/officeDocument/2006/relationships/hyperlink" Target="https://podminky.urs.cz/item/CS_URS_2022_01/713121111" TargetMode="External"/><Relationship Id="rId63" Type="http://schemas.openxmlformats.org/officeDocument/2006/relationships/hyperlink" Target="https://podminky.urs.cz/item/CS_URS_2022_01/998763381" TargetMode="External"/><Relationship Id="rId68" Type="http://schemas.openxmlformats.org/officeDocument/2006/relationships/hyperlink" Target="https://podminky.urs.cz/item/CS_URS_2022_01/766660720" TargetMode="External"/><Relationship Id="rId84" Type="http://schemas.openxmlformats.org/officeDocument/2006/relationships/hyperlink" Target="https://podminky.urs.cz/item/CS_URS_2022_01/771591115" TargetMode="External"/><Relationship Id="rId89" Type="http://schemas.openxmlformats.org/officeDocument/2006/relationships/hyperlink" Target="https://podminky.urs.cz/item/CS_URS_2022_01/781121011" TargetMode="External"/><Relationship Id="rId112" Type="http://schemas.openxmlformats.org/officeDocument/2006/relationships/hyperlink" Target="https://podminky.urs.cz/item/CS_URS_2022_01/784181101" TargetMode="External"/><Relationship Id="rId2" Type="http://schemas.openxmlformats.org/officeDocument/2006/relationships/hyperlink" Target="https://podminky.urs.cz/item/CS_URS_2022_01/317941123" TargetMode="External"/><Relationship Id="rId16" Type="http://schemas.openxmlformats.org/officeDocument/2006/relationships/hyperlink" Target="https://podminky.urs.cz/item/CS_URS_2022_01/612131121" TargetMode="External"/><Relationship Id="rId29" Type="http://schemas.openxmlformats.org/officeDocument/2006/relationships/hyperlink" Target="https://podminky.urs.cz/item/CS_URS_2022_01/949101112" TargetMode="External"/><Relationship Id="rId107" Type="http://schemas.openxmlformats.org/officeDocument/2006/relationships/hyperlink" Target="https://podminky.urs.cz/item/CS_URS_2022_01/783315101" TargetMode="External"/><Relationship Id="rId11" Type="http://schemas.openxmlformats.org/officeDocument/2006/relationships/hyperlink" Target="https://podminky.urs.cz/item/CS_URS_2022_01/411362021" TargetMode="External"/><Relationship Id="rId24" Type="http://schemas.openxmlformats.org/officeDocument/2006/relationships/hyperlink" Target="https://podminky.urs.cz/item/CS_URS_2022_01/631319011" TargetMode="External"/><Relationship Id="rId32" Type="http://schemas.openxmlformats.org/officeDocument/2006/relationships/hyperlink" Target="https://podminky.urs.cz/item/CS_URS_2022_01/962031133" TargetMode="External"/><Relationship Id="rId37" Type="http://schemas.openxmlformats.org/officeDocument/2006/relationships/hyperlink" Target="https://podminky.urs.cz/item/CS_URS_2022_01/971033651" TargetMode="External"/><Relationship Id="rId40" Type="http://schemas.openxmlformats.org/officeDocument/2006/relationships/hyperlink" Target="https://podminky.urs.cz/item/CS_URS_2022_01/974031664" TargetMode="External"/><Relationship Id="rId45" Type="http://schemas.openxmlformats.org/officeDocument/2006/relationships/hyperlink" Target="https://podminky.urs.cz/item/CS_URS_2022_01/997013631" TargetMode="External"/><Relationship Id="rId53" Type="http://schemas.openxmlformats.org/officeDocument/2006/relationships/hyperlink" Target="https://podminky.urs.cz/item/CS_URS_2022_01/763113314" TargetMode="External"/><Relationship Id="rId58" Type="http://schemas.openxmlformats.org/officeDocument/2006/relationships/hyperlink" Target="https://podminky.urs.cz/item/CS_URS_2022_01/763181411" TargetMode="External"/><Relationship Id="rId66" Type="http://schemas.openxmlformats.org/officeDocument/2006/relationships/hyperlink" Target="https://podminky.urs.cz/item/CS_URS_2022_01/766660021" TargetMode="External"/><Relationship Id="rId74" Type="http://schemas.openxmlformats.org/officeDocument/2006/relationships/hyperlink" Target="https://podminky.urs.cz/item/CS_URS_2022_01/767640111" TargetMode="External"/><Relationship Id="rId79" Type="http://schemas.openxmlformats.org/officeDocument/2006/relationships/hyperlink" Target="https://podminky.urs.cz/item/CS_URS_2022_01/771151013" TargetMode="External"/><Relationship Id="rId87" Type="http://schemas.openxmlformats.org/officeDocument/2006/relationships/hyperlink" Target="https://podminky.urs.cz/item/CS_URS_2022_01/998771102" TargetMode="External"/><Relationship Id="rId102" Type="http://schemas.openxmlformats.org/officeDocument/2006/relationships/hyperlink" Target="https://podminky.urs.cz/item/CS_URS_2022_01/781674113" TargetMode="External"/><Relationship Id="rId110" Type="http://schemas.openxmlformats.org/officeDocument/2006/relationships/hyperlink" Target="https://podminky.urs.cz/item/CS_URS_2022_01/784121001" TargetMode="External"/><Relationship Id="rId5" Type="http://schemas.openxmlformats.org/officeDocument/2006/relationships/hyperlink" Target="https://podminky.urs.cz/item/CS_URS_2022_01/342291111" TargetMode="External"/><Relationship Id="rId61" Type="http://schemas.openxmlformats.org/officeDocument/2006/relationships/hyperlink" Target="https://podminky.urs.cz/item/CS_URS_2022_01/763431001" TargetMode="External"/><Relationship Id="rId82" Type="http://schemas.openxmlformats.org/officeDocument/2006/relationships/hyperlink" Target="https://podminky.urs.cz/item/CS_URS_2022_01/771574262" TargetMode="External"/><Relationship Id="rId90" Type="http://schemas.openxmlformats.org/officeDocument/2006/relationships/hyperlink" Target="https://podminky.urs.cz/item/CS_URS_2022_01/781131112" TargetMode="External"/><Relationship Id="rId95" Type="http://schemas.openxmlformats.org/officeDocument/2006/relationships/hyperlink" Target="https://podminky.urs.cz/item/CS_URS_2022_01/781474154" TargetMode="External"/><Relationship Id="rId19" Type="http://schemas.openxmlformats.org/officeDocument/2006/relationships/hyperlink" Target="https://podminky.urs.cz/item/CS_URS_2022_01/612325413" TargetMode="External"/><Relationship Id="rId14" Type="http://schemas.openxmlformats.org/officeDocument/2006/relationships/hyperlink" Target="https://podminky.urs.cz/item/CS_URS_2022_01/611311131" TargetMode="External"/><Relationship Id="rId22" Type="http://schemas.openxmlformats.org/officeDocument/2006/relationships/hyperlink" Target="https://podminky.urs.cz/item/CS_URS_2022_01/631311116" TargetMode="External"/><Relationship Id="rId27" Type="http://schemas.openxmlformats.org/officeDocument/2006/relationships/hyperlink" Target="https://podminky.urs.cz/item/CS_URS_2022_01/642942611" TargetMode="External"/><Relationship Id="rId30" Type="http://schemas.openxmlformats.org/officeDocument/2006/relationships/hyperlink" Target="https://podminky.urs.cz/item/CS_URS_2022_01/952901111" TargetMode="External"/><Relationship Id="rId35" Type="http://schemas.openxmlformats.org/officeDocument/2006/relationships/hyperlink" Target="https://podminky.urs.cz/item/CS_URS_2022_01/968072455" TargetMode="External"/><Relationship Id="rId43" Type="http://schemas.openxmlformats.org/officeDocument/2006/relationships/hyperlink" Target="https://podminky.urs.cz/item/CS_URS_2022_01/997013501" TargetMode="External"/><Relationship Id="rId48" Type="http://schemas.openxmlformats.org/officeDocument/2006/relationships/hyperlink" Target="https://podminky.urs.cz/item/CS_URS_2022_01/998713102" TargetMode="External"/><Relationship Id="rId56" Type="http://schemas.openxmlformats.org/officeDocument/2006/relationships/hyperlink" Target="https://podminky.urs.cz/item/CS_URS_2022_01/763131821" TargetMode="External"/><Relationship Id="rId64" Type="http://schemas.openxmlformats.org/officeDocument/2006/relationships/hyperlink" Target="https://podminky.urs.cz/item/CS_URS_2022_01/766660001" TargetMode="External"/><Relationship Id="rId69" Type="http://schemas.openxmlformats.org/officeDocument/2006/relationships/hyperlink" Target="https://podminky.urs.cz/item/CS_URS_2022_01/766660728" TargetMode="External"/><Relationship Id="rId77" Type="http://schemas.openxmlformats.org/officeDocument/2006/relationships/hyperlink" Target="https://podminky.urs.cz/item/CS_URS_2022_01/771111011" TargetMode="External"/><Relationship Id="rId100" Type="http://schemas.openxmlformats.org/officeDocument/2006/relationships/hyperlink" Target="https://podminky.urs.cz/item/CS_URS_2022_01/781495143" TargetMode="External"/><Relationship Id="rId105" Type="http://schemas.openxmlformats.org/officeDocument/2006/relationships/hyperlink" Target="https://podminky.urs.cz/item/CS_URS_2022_01/783301313" TargetMode="External"/><Relationship Id="rId113" Type="http://schemas.openxmlformats.org/officeDocument/2006/relationships/hyperlink" Target="https://podminky.urs.cz/item/CS_URS_2022_01/784211121" TargetMode="External"/><Relationship Id="rId8" Type="http://schemas.openxmlformats.org/officeDocument/2006/relationships/hyperlink" Target="https://podminky.urs.cz/item/CS_URS_2022_01/346244381" TargetMode="External"/><Relationship Id="rId51" Type="http://schemas.openxmlformats.org/officeDocument/2006/relationships/hyperlink" Target="https://podminky.urs.cz/item/CS_URS_2022_01/763111717" TargetMode="External"/><Relationship Id="rId72" Type="http://schemas.openxmlformats.org/officeDocument/2006/relationships/hyperlink" Target="https://podminky.urs.cz/item/CS_URS_2022_01/998766102" TargetMode="External"/><Relationship Id="rId80" Type="http://schemas.openxmlformats.org/officeDocument/2006/relationships/hyperlink" Target="https://podminky.urs.cz/item/CS_URS_2022_01/771474112" TargetMode="External"/><Relationship Id="rId85" Type="http://schemas.openxmlformats.org/officeDocument/2006/relationships/hyperlink" Target="https://podminky.urs.cz/item/CS_URS_2022_01/771591264" TargetMode="External"/><Relationship Id="rId93" Type="http://schemas.openxmlformats.org/officeDocument/2006/relationships/hyperlink" Target="https://podminky.urs.cz/item/CS_URS_2022_01/781151041" TargetMode="External"/><Relationship Id="rId98" Type="http://schemas.openxmlformats.org/officeDocument/2006/relationships/hyperlink" Target="https://podminky.urs.cz/item/CS_URS_2022_01/781495141" TargetMode="External"/><Relationship Id="rId3" Type="http://schemas.openxmlformats.org/officeDocument/2006/relationships/hyperlink" Target="https://podminky.urs.cz/item/CS_URS_2022_01/342272225" TargetMode="External"/><Relationship Id="rId12" Type="http://schemas.openxmlformats.org/officeDocument/2006/relationships/hyperlink" Target="https://podminky.urs.cz/item/CS_URS_2022_01/411388531" TargetMode="External"/><Relationship Id="rId17" Type="http://schemas.openxmlformats.org/officeDocument/2006/relationships/hyperlink" Target="https://podminky.urs.cz/item/CS_URS_2022_01/612142001" TargetMode="External"/><Relationship Id="rId25" Type="http://schemas.openxmlformats.org/officeDocument/2006/relationships/hyperlink" Target="https://podminky.urs.cz/item/CS_URS_2022_01/631319171" TargetMode="External"/><Relationship Id="rId33" Type="http://schemas.openxmlformats.org/officeDocument/2006/relationships/hyperlink" Target="https://podminky.urs.cz/item/CS_URS_2022_01/962032231" TargetMode="External"/><Relationship Id="rId38" Type="http://schemas.openxmlformats.org/officeDocument/2006/relationships/hyperlink" Target="https://podminky.urs.cz/item/CS_URS_2022_01/971033681" TargetMode="External"/><Relationship Id="rId46" Type="http://schemas.openxmlformats.org/officeDocument/2006/relationships/hyperlink" Target="https://podminky.urs.cz/item/CS_URS_2022_01/998018002" TargetMode="External"/><Relationship Id="rId59" Type="http://schemas.openxmlformats.org/officeDocument/2006/relationships/hyperlink" Target="https://podminky.urs.cz/item/CS_URS_2022_01/763411111" TargetMode="External"/><Relationship Id="rId67" Type="http://schemas.openxmlformats.org/officeDocument/2006/relationships/hyperlink" Target="https://podminky.urs.cz/item/CS_URS_2022_01/766660022" TargetMode="External"/><Relationship Id="rId103" Type="http://schemas.openxmlformats.org/officeDocument/2006/relationships/hyperlink" Target="https://podminky.urs.cz/item/CS_URS_2022_01/998781102" TargetMode="External"/><Relationship Id="rId108" Type="http://schemas.openxmlformats.org/officeDocument/2006/relationships/hyperlink" Target="https://podminky.urs.cz/item/CS_URS_2022_01/783317101" TargetMode="External"/><Relationship Id="rId20" Type="http://schemas.openxmlformats.org/officeDocument/2006/relationships/hyperlink" Target="https://podminky.urs.cz/item/CS_URS_2022_01/619995001" TargetMode="External"/><Relationship Id="rId41" Type="http://schemas.openxmlformats.org/officeDocument/2006/relationships/hyperlink" Target="https://podminky.urs.cz/item/CS_URS_2022_01/977151124" TargetMode="External"/><Relationship Id="rId54" Type="http://schemas.openxmlformats.org/officeDocument/2006/relationships/hyperlink" Target="https://podminky.urs.cz/item/CS_URS_2022_01/763121590" TargetMode="External"/><Relationship Id="rId62" Type="http://schemas.openxmlformats.org/officeDocument/2006/relationships/hyperlink" Target="https://podminky.urs.cz/item/CS_URS_2022_01/998763302" TargetMode="External"/><Relationship Id="rId70" Type="http://schemas.openxmlformats.org/officeDocument/2006/relationships/hyperlink" Target="https://podminky.urs.cz/item/CS_URS_2022_01/766660729" TargetMode="External"/><Relationship Id="rId75" Type="http://schemas.openxmlformats.org/officeDocument/2006/relationships/hyperlink" Target="https://podminky.urs.cz/item/CS_URS_2022_01/998767102" TargetMode="External"/><Relationship Id="rId83" Type="http://schemas.openxmlformats.org/officeDocument/2006/relationships/hyperlink" Target="https://podminky.urs.cz/item/CS_URS_2022_01/771591112" TargetMode="External"/><Relationship Id="rId88" Type="http://schemas.openxmlformats.org/officeDocument/2006/relationships/hyperlink" Target="https://podminky.urs.cz/item/CS_URS_2022_01/998771181" TargetMode="External"/><Relationship Id="rId91" Type="http://schemas.openxmlformats.org/officeDocument/2006/relationships/hyperlink" Target="https://podminky.urs.cz/item/CS_URS_2022_01/781131232" TargetMode="External"/><Relationship Id="rId96" Type="http://schemas.openxmlformats.org/officeDocument/2006/relationships/hyperlink" Target="https://podminky.urs.cz/item/CS_URS_2022_01/781494111" TargetMode="External"/><Relationship Id="rId111" Type="http://schemas.openxmlformats.org/officeDocument/2006/relationships/hyperlink" Target="https://podminky.urs.cz/item/CS_URS_2022_01/784121011" TargetMode="External"/><Relationship Id="rId1" Type="http://schemas.openxmlformats.org/officeDocument/2006/relationships/hyperlink" Target="https://podminky.urs.cz/item/CS_URS_2022_01/317941121" TargetMode="External"/><Relationship Id="rId6" Type="http://schemas.openxmlformats.org/officeDocument/2006/relationships/hyperlink" Target="https://podminky.urs.cz/item/CS_URS_2022_01/342291112" TargetMode="External"/><Relationship Id="rId15" Type="http://schemas.openxmlformats.org/officeDocument/2006/relationships/hyperlink" Target="https://podminky.urs.cz/item/CS_URS_2022_01/611325413" TargetMode="External"/><Relationship Id="rId23" Type="http://schemas.openxmlformats.org/officeDocument/2006/relationships/hyperlink" Target="https://podminky.urs.cz/item/CS_URS_2022_01/631311131" TargetMode="External"/><Relationship Id="rId28" Type="http://schemas.openxmlformats.org/officeDocument/2006/relationships/hyperlink" Target="https://podminky.urs.cz/item/CS_URS_2022_01/642945111" TargetMode="External"/><Relationship Id="rId36" Type="http://schemas.openxmlformats.org/officeDocument/2006/relationships/hyperlink" Target="https://podminky.urs.cz/item/CS_URS_2022_01/971033641" TargetMode="External"/><Relationship Id="rId49" Type="http://schemas.openxmlformats.org/officeDocument/2006/relationships/hyperlink" Target="https://podminky.urs.cz/item/CS_URS_2022_01/998713181" TargetMode="External"/><Relationship Id="rId57" Type="http://schemas.openxmlformats.org/officeDocument/2006/relationships/hyperlink" Target="https://podminky.urs.cz/item/CS_URS_2022_01/763181311" TargetMode="External"/><Relationship Id="rId106" Type="http://schemas.openxmlformats.org/officeDocument/2006/relationships/hyperlink" Target="https://podminky.urs.cz/item/CS_URS_2022_01/783314101" TargetMode="External"/><Relationship Id="rId114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411354234" TargetMode="External"/><Relationship Id="rId31" Type="http://schemas.openxmlformats.org/officeDocument/2006/relationships/hyperlink" Target="https://podminky.urs.cz/item/CS_URS_2022_01/962031132" TargetMode="External"/><Relationship Id="rId44" Type="http://schemas.openxmlformats.org/officeDocument/2006/relationships/hyperlink" Target="https://podminky.urs.cz/item/CS_URS_2022_01/997013509" TargetMode="External"/><Relationship Id="rId52" Type="http://schemas.openxmlformats.org/officeDocument/2006/relationships/hyperlink" Target="https://podminky.urs.cz/item/CS_URS_2022_01/763113313" TargetMode="External"/><Relationship Id="rId60" Type="http://schemas.openxmlformats.org/officeDocument/2006/relationships/hyperlink" Target="https://podminky.urs.cz/item/CS_URS_2022_01/763411121" TargetMode="External"/><Relationship Id="rId65" Type="http://schemas.openxmlformats.org/officeDocument/2006/relationships/hyperlink" Target="https://podminky.urs.cz/item/CS_URS_2022_01/766660002" TargetMode="External"/><Relationship Id="rId73" Type="http://schemas.openxmlformats.org/officeDocument/2006/relationships/hyperlink" Target="https://podminky.urs.cz/item/CS_URS_2022_01/998766181" TargetMode="External"/><Relationship Id="rId78" Type="http://schemas.openxmlformats.org/officeDocument/2006/relationships/hyperlink" Target="https://podminky.urs.cz/item/CS_URS_2022_01/771121011" TargetMode="External"/><Relationship Id="rId81" Type="http://schemas.openxmlformats.org/officeDocument/2006/relationships/hyperlink" Target="https://podminky.urs.cz/item/CS_URS_2022_01/771571810" TargetMode="External"/><Relationship Id="rId86" Type="http://schemas.openxmlformats.org/officeDocument/2006/relationships/hyperlink" Target="https://podminky.urs.cz/item/CS_URS_2022_01/771592011" TargetMode="External"/><Relationship Id="rId94" Type="http://schemas.openxmlformats.org/officeDocument/2006/relationships/hyperlink" Target="https://podminky.urs.cz/item/CS_URS_2022_01/781471810" TargetMode="External"/><Relationship Id="rId99" Type="http://schemas.openxmlformats.org/officeDocument/2006/relationships/hyperlink" Target="https://podminky.urs.cz/item/CS_URS_2022_01/781495142" TargetMode="External"/><Relationship Id="rId101" Type="http://schemas.openxmlformats.org/officeDocument/2006/relationships/hyperlink" Target="https://podminky.urs.cz/item/CS_URS_2022_01/781495211" TargetMode="External"/><Relationship Id="rId4" Type="http://schemas.openxmlformats.org/officeDocument/2006/relationships/hyperlink" Target="https://podminky.urs.cz/item/CS_URS_2022_01/342272245" TargetMode="External"/><Relationship Id="rId9" Type="http://schemas.openxmlformats.org/officeDocument/2006/relationships/hyperlink" Target="https://podminky.urs.cz/item/CS_URS_2022_01/411321515" TargetMode="External"/><Relationship Id="rId13" Type="http://schemas.openxmlformats.org/officeDocument/2006/relationships/hyperlink" Target="https://podminky.urs.cz/item/CS_URS_2022_01/611131121" TargetMode="External"/><Relationship Id="rId18" Type="http://schemas.openxmlformats.org/officeDocument/2006/relationships/hyperlink" Target="https://podminky.urs.cz/item/CS_URS_2022_01/612311131" TargetMode="External"/><Relationship Id="rId39" Type="http://schemas.openxmlformats.org/officeDocument/2006/relationships/hyperlink" Target="https://podminky.urs.cz/item/CS_URS_2022_01/972054241" TargetMode="External"/><Relationship Id="rId109" Type="http://schemas.openxmlformats.org/officeDocument/2006/relationships/hyperlink" Target="https://podminky.urs.cz/item/CS_URS_2022_01/784111011" TargetMode="External"/><Relationship Id="rId34" Type="http://schemas.openxmlformats.org/officeDocument/2006/relationships/hyperlink" Target="https://podminky.urs.cz/item/CS_URS_2022_01/965042141" TargetMode="External"/><Relationship Id="rId50" Type="http://schemas.openxmlformats.org/officeDocument/2006/relationships/hyperlink" Target="https://podminky.urs.cz/item/CS_URS_2022_01/763111314" TargetMode="External"/><Relationship Id="rId55" Type="http://schemas.openxmlformats.org/officeDocument/2006/relationships/hyperlink" Target="https://podminky.urs.cz/item/CS_URS_2022_01/763121714" TargetMode="External"/><Relationship Id="rId76" Type="http://schemas.openxmlformats.org/officeDocument/2006/relationships/hyperlink" Target="https://podminky.urs.cz/item/CS_URS_2022_01/998767181" TargetMode="External"/><Relationship Id="rId97" Type="http://schemas.openxmlformats.org/officeDocument/2006/relationships/hyperlink" Target="https://podminky.urs.cz/item/CS_URS_2022_01/781495115" TargetMode="External"/><Relationship Id="rId104" Type="http://schemas.openxmlformats.org/officeDocument/2006/relationships/hyperlink" Target="https://podminky.urs.cz/item/CS_URS_2022_01/998781181" TargetMode="External"/><Relationship Id="rId7" Type="http://schemas.openxmlformats.org/officeDocument/2006/relationships/hyperlink" Target="https://podminky.urs.cz/item/CS_URS_2022_01/342291121" TargetMode="External"/><Relationship Id="rId71" Type="http://schemas.openxmlformats.org/officeDocument/2006/relationships/hyperlink" Target="https://podminky.urs.cz/item/CS_URS_2022_01/766660741" TargetMode="External"/><Relationship Id="rId92" Type="http://schemas.openxmlformats.org/officeDocument/2006/relationships/hyperlink" Target="https://podminky.urs.cz/item/CS_URS_2022_01/78115103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81951114" TargetMode="External"/><Relationship Id="rId18" Type="http://schemas.openxmlformats.org/officeDocument/2006/relationships/hyperlink" Target="https://podminky.urs.cz/item/CS_URS_2022_01/213141111" TargetMode="External"/><Relationship Id="rId26" Type="http://schemas.openxmlformats.org/officeDocument/2006/relationships/hyperlink" Target="https://podminky.urs.cz/item/CS_URS_2022_01/451572111" TargetMode="External"/><Relationship Id="rId39" Type="http://schemas.openxmlformats.org/officeDocument/2006/relationships/hyperlink" Target="https://podminky.urs.cz/item/CS_URS_2022_01/877275211" TargetMode="External"/><Relationship Id="rId21" Type="http://schemas.openxmlformats.org/officeDocument/2006/relationships/hyperlink" Target="https://podminky.urs.cz/item/CS_URS_2022_01/348272615" TargetMode="External"/><Relationship Id="rId34" Type="http://schemas.openxmlformats.org/officeDocument/2006/relationships/hyperlink" Target="https://podminky.urs.cz/item/CS_URS_2022_01/637211121" TargetMode="External"/><Relationship Id="rId42" Type="http://schemas.openxmlformats.org/officeDocument/2006/relationships/hyperlink" Target="https://podminky.urs.cz/item/CS_URS_2022_01/892271111" TargetMode="External"/><Relationship Id="rId47" Type="http://schemas.openxmlformats.org/officeDocument/2006/relationships/hyperlink" Target="https://podminky.urs.cz/item/CS_URS_2022_01/894812156" TargetMode="External"/><Relationship Id="rId50" Type="http://schemas.openxmlformats.org/officeDocument/2006/relationships/hyperlink" Target="https://podminky.urs.cz/item/CS_URS_2022_01/894812502" TargetMode="External"/><Relationship Id="rId55" Type="http://schemas.openxmlformats.org/officeDocument/2006/relationships/hyperlink" Target="https://podminky.urs.cz/item/CS_URS_2022_01/916231213" TargetMode="External"/><Relationship Id="rId63" Type="http://schemas.openxmlformats.org/officeDocument/2006/relationships/hyperlink" Target="https://podminky.urs.cz/item/CS_URS_2022_01/997013501" TargetMode="External"/><Relationship Id="rId68" Type="http://schemas.openxmlformats.org/officeDocument/2006/relationships/hyperlink" Target="https://podminky.urs.cz/item/CS_URS_2022_01/711192202" TargetMode="External"/><Relationship Id="rId76" Type="http://schemas.openxmlformats.org/officeDocument/2006/relationships/hyperlink" Target="https://podminky.urs.cz/item/CS_URS_2022_01/998764101" TargetMode="External"/><Relationship Id="rId84" Type="http://schemas.openxmlformats.org/officeDocument/2006/relationships/hyperlink" Target="https://podminky.urs.cz/item/CS_URS_2022_01/998771181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13131141" TargetMode="External"/><Relationship Id="rId2" Type="http://schemas.openxmlformats.org/officeDocument/2006/relationships/hyperlink" Target="https://podminky.urs.cz/item/CS_URS_2022_01/132351251" TargetMode="External"/><Relationship Id="rId16" Type="http://schemas.openxmlformats.org/officeDocument/2006/relationships/hyperlink" Target="https://podminky.urs.cz/item/CS_URS_2022_01/212972112" TargetMode="External"/><Relationship Id="rId29" Type="http://schemas.openxmlformats.org/officeDocument/2006/relationships/hyperlink" Target="https://podminky.urs.cz/item/CS_URS_2022_01/622142001" TargetMode="External"/><Relationship Id="rId11" Type="http://schemas.openxmlformats.org/officeDocument/2006/relationships/hyperlink" Target="https://podminky.urs.cz/item/CS_URS_2022_01/181351003" TargetMode="External"/><Relationship Id="rId24" Type="http://schemas.openxmlformats.org/officeDocument/2006/relationships/hyperlink" Target="https://podminky.urs.cz/item/CS_URS_2022_01/431351121" TargetMode="External"/><Relationship Id="rId32" Type="http://schemas.openxmlformats.org/officeDocument/2006/relationships/hyperlink" Target="https://podminky.urs.cz/item/CS_URS_2022_01/622511112" TargetMode="External"/><Relationship Id="rId37" Type="http://schemas.openxmlformats.org/officeDocument/2006/relationships/hyperlink" Target="https://podminky.urs.cz/item/CS_URS_2022_01/871313121" TargetMode="External"/><Relationship Id="rId40" Type="http://schemas.openxmlformats.org/officeDocument/2006/relationships/hyperlink" Target="https://podminky.urs.cz/item/CS_URS_2022_01/877315211" TargetMode="External"/><Relationship Id="rId45" Type="http://schemas.openxmlformats.org/officeDocument/2006/relationships/hyperlink" Target="https://podminky.urs.cz/item/CS_URS_2022_01/894812131" TargetMode="External"/><Relationship Id="rId53" Type="http://schemas.openxmlformats.org/officeDocument/2006/relationships/hyperlink" Target="https://podminky.urs.cz/item/CS_URS_2022_01/894812543" TargetMode="External"/><Relationship Id="rId58" Type="http://schemas.openxmlformats.org/officeDocument/2006/relationships/hyperlink" Target="https://podminky.urs.cz/item/CS_URS_2022_01/985131111" TargetMode="External"/><Relationship Id="rId66" Type="http://schemas.openxmlformats.org/officeDocument/2006/relationships/hyperlink" Target="https://podminky.urs.cz/item/CS_URS_2022_01/998017001" TargetMode="External"/><Relationship Id="rId74" Type="http://schemas.openxmlformats.org/officeDocument/2006/relationships/hyperlink" Target="https://podminky.urs.cz/item/CS_URS_2022_01/764226446" TargetMode="External"/><Relationship Id="rId79" Type="http://schemas.openxmlformats.org/officeDocument/2006/relationships/hyperlink" Target="https://podminky.urs.cz/item/CS_URS_2022_01/767163221" TargetMode="External"/><Relationship Id="rId5" Type="http://schemas.openxmlformats.org/officeDocument/2006/relationships/hyperlink" Target="https://podminky.urs.cz/item/CS_URS_2022_01/162751139" TargetMode="External"/><Relationship Id="rId61" Type="http://schemas.openxmlformats.org/officeDocument/2006/relationships/hyperlink" Target="https://podminky.urs.cz/item/CS_URS_2022_01/985233131" TargetMode="External"/><Relationship Id="rId82" Type="http://schemas.openxmlformats.org/officeDocument/2006/relationships/hyperlink" Target="https://podminky.urs.cz/item/CS_URS_2022_01/771121011" TargetMode="External"/><Relationship Id="rId19" Type="http://schemas.openxmlformats.org/officeDocument/2006/relationships/hyperlink" Target="https://podminky.urs.cz/item/CS_URS_2022_01/279113154" TargetMode="External"/><Relationship Id="rId4" Type="http://schemas.openxmlformats.org/officeDocument/2006/relationships/hyperlink" Target="https://podminky.urs.cz/item/CS_URS_2022_01/162751137" TargetMode="External"/><Relationship Id="rId9" Type="http://schemas.openxmlformats.org/officeDocument/2006/relationships/hyperlink" Target="https://podminky.urs.cz/item/CS_URS_2022_01/174151101" TargetMode="External"/><Relationship Id="rId14" Type="http://schemas.openxmlformats.org/officeDocument/2006/relationships/hyperlink" Target="https://podminky.urs.cz/item/CS_URS_2022_01/212532111" TargetMode="External"/><Relationship Id="rId22" Type="http://schemas.openxmlformats.org/officeDocument/2006/relationships/hyperlink" Target="https://podminky.urs.cz/item/CS_URS_2022_01/430321515" TargetMode="External"/><Relationship Id="rId27" Type="http://schemas.openxmlformats.org/officeDocument/2006/relationships/hyperlink" Target="https://podminky.urs.cz/item/CS_URS_2022_01/564770001" TargetMode="External"/><Relationship Id="rId30" Type="http://schemas.openxmlformats.org/officeDocument/2006/relationships/hyperlink" Target="https://podminky.urs.cz/item/CS_URS_2022_01/622143003" TargetMode="External"/><Relationship Id="rId35" Type="http://schemas.openxmlformats.org/officeDocument/2006/relationships/hyperlink" Target="https://podminky.urs.cz/item/CS_URS_2022_01/871238111" TargetMode="External"/><Relationship Id="rId43" Type="http://schemas.openxmlformats.org/officeDocument/2006/relationships/hyperlink" Target="https://podminky.urs.cz/item/CS_URS_2022_01/892351111" TargetMode="External"/><Relationship Id="rId48" Type="http://schemas.openxmlformats.org/officeDocument/2006/relationships/hyperlink" Target="https://podminky.urs.cz/item/CS_URS_2022_01/894812163" TargetMode="External"/><Relationship Id="rId56" Type="http://schemas.openxmlformats.org/officeDocument/2006/relationships/hyperlink" Target="https://podminky.urs.cz/item/CS_URS_2022_01/961044111" TargetMode="External"/><Relationship Id="rId64" Type="http://schemas.openxmlformats.org/officeDocument/2006/relationships/hyperlink" Target="https://podminky.urs.cz/item/CS_URS_2022_01/997013509" TargetMode="External"/><Relationship Id="rId69" Type="http://schemas.openxmlformats.org/officeDocument/2006/relationships/hyperlink" Target="https://podminky.urs.cz/item/CS_URS_2022_01/998711101" TargetMode="External"/><Relationship Id="rId77" Type="http://schemas.openxmlformats.org/officeDocument/2006/relationships/hyperlink" Target="https://podminky.urs.cz/item/CS_URS_2022_01/99876418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894812522" TargetMode="External"/><Relationship Id="rId72" Type="http://schemas.openxmlformats.org/officeDocument/2006/relationships/hyperlink" Target="https://podminky.urs.cz/item/CS_URS_2022_01/998713101" TargetMode="External"/><Relationship Id="rId80" Type="http://schemas.openxmlformats.org/officeDocument/2006/relationships/hyperlink" Target="https://podminky.urs.cz/item/CS_URS_2022_01/998767101" TargetMode="External"/><Relationship Id="rId85" Type="http://schemas.openxmlformats.org/officeDocument/2006/relationships/drawing" Target="../drawings/drawing3.xml"/><Relationship Id="rId3" Type="http://schemas.openxmlformats.org/officeDocument/2006/relationships/hyperlink" Target="https://podminky.urs.cz/item/CS_URS_2022_01/162351123" TargetMode="External"/><Relationship Id="rId12" Type="http://schemas.openxmlformats.org/officeDocument/2006/relationships/hyperlink" Target="https://podminky.urs.cz/item/CS_URS_2022_01/181411131" TargetMode="External"/><Relationship Id="rId17" Type="http://schemas.openxmlformats.org/officeDocument/2006/relationships/hyperlink" Target="https://podminky.urs.cz/item/CS_URS_2022_01/212972113" TargetMode="External"/><Relationship Id="rId25" Type="http://schemas.openxmlformats.org/officeDocument/2006/relationships/hyperlink" Target="https://podminky.urs.cz/item/CS_URS_2022_01/431351122" TargetMode="External"/><Relationship Id="rId33" Type="http://schemas.openxmlformats.org/officeDocument/2006/relationships/hyperlink" Target="https://podminky.urs.cz/item/CS_URS_2022_01/635111241" TargetMode="External"/><Relationship Id="rId38" Type="http://schemas.openxmlformats.org/officeDocument/2006/relationships/hyperlink" Target="https://podminky.urs.cz/item/CS_URS_2022_01/877265271" TargetMode="External"/><Relationship Id="rId46" Type="http://schemas.openxmlformats.org/officeDocument/2006/relationships/hyperlink" Target="https://podminky.urs.cz/item/CS_URS_2022_01/894812132" TargetMode="External"/><Relationship Id="rId59" Type="http://schemas.openxmlformats.org/officeDocument/2006/relationships/hyperlink" Target="https://podminky.urs.cz/item/CS_URS_2022_01/985142113" TargetMode="External"/><Relationship Id="rId67" Type="http://schemas.openxmlformats.org/officeDocument/2006/relationships/hyperlink" Target="https://podminky.urs.cz/item/CS_URS_2022_01/711161222" TargetMode="External"/><Relationship Id="rId20" Type="http://schemas.openxmlformats.org/officeDocument/2006/relationships/hyperlink" Target="https://podminky.urs.cz/item/CS_URS_2022_01/279361821" TargetMode="External"/><Relationship Id="rId41" Type="http://schemas.openxmlformats.org/officeDocument/2006/relationships/hyperlink" Target="https://podminky.urs.cz/item/CS_URS_2022_01/877315221" TargetMode="External"/><Relationship Id="rId54" Type="http://schemas.openxmlformats.org/officeDocument/2006/relationships/hyperlink" Target="https://podminky.urs.cz/item/CS_URS_2022_01/894812612" TargetMode="External"/><Relationship Id="rId62" Type="http://schemas.openxmlformats.org/officeDocument/2006/relationships/hyperlink" Target="https://podminky.urs.cz/item/CS_URS_2022_01/997013211" TargetMode="External"/><Relationship Id="rId70" Type="http://schemas.openxmlformats.org/officeDocument/2006/relationships/hyperlink" Target="https://podminky.urs.cz/item/CS_URS_2022_01/998711181" TargetMode="External"/><Relationship Id="rId75" Type="http://schemas.openxmlformats.org/officeDocument/2006/relationships/hyperlink" Target="https://podminky.urs.cz/item/CS_URS_2022_01/764226467" TargetMode="External"/><Relationship Id="rId83" Type="http://schemas.openxmlformats.org/officeDocument/2006/relationships/hyperlink" Target="https://podminky.urs.cz/item/CS_URS_2022_01/998771101" TargetMode="External"/><Relationship Id="rId1" Type="http://schemas.openxmlformats.org/officeDocument/2006/relationships/hyperlink" Target="https://podminky.urs.cz/item/CS_URS_2022_01/131351102" TargetMode="External"/><Relationship Id="rId6" Type="http://schemas.openxmlformats.org/officeDocument/2006/relationships/hyperlink" Target="https://podminky.urs.cz/item/CS_URS_2022_01/167151102" TargetMode="External"/><Relationship Id="rId15" Type="http://schemas.openxmlformats.org/officeDocument/2006/relationships/hyperlink" Target="https://podminky.urs.cz/item/CS_URS_2022_01/212755214" TargetMode="External"/><Relationship Id="rId23" Type="http://schemas.openxmlformats.org/officeDocument/2006/relationships/hyperlink" Target="https://podminky.urs.cz/item/CS_URS_2022_01/430362021" TargetMode="External"/><Relationship Id="rId28" Type="http://schemas.openxmlformats.org/officeDocument/2006/relationships/hyperlink" Target="https://podminky.urs.cz/item/CS_URS_2022_01/596211110" TargetMode="External"/><Relationship Id="rId36" Type="http://schemas.openxmlformats.org/officeDocument/2006/relationships/hyperlink" Target="https://podminky.urs.cz/item/CS_URS_2022_01/871273121" TargetMode="External"/><Relationship Id="rId49" Type="http://schemas.openxmlformats.org/officeDocument/2006/relationships/hyperlink" Target="https://podminky.urs.cz/item/CS_URS_2022_01/894812171" TargetMode="External"/><Relationship Id="rId57" Type="http://schemas.openxmlformats.org/officeDocument/2006/relationships/hyperlink" Target="https://podminky.urs.cz/item/CS_URS_2022_01/962052211" TargetMode="External"/><Relationship Id="rId10" Type="http://schemas.openxmlformats.org/officeDocument/2006/relationships/hyperlink" Target="https://podminky.urs.cz/item/CS_URS_2022_01/175151101" TargetMode="External"/><Relationship Id="rId31" Type="http://schemas.openxmlformats.org/officeDocument/2006/relationships/hyperlink" Target="https://podminky.urs.cz/item/CS_URS_2022_01/622151021" TargetMode="External"/><Relationship Id="rId44" Type="http://schemas.openxmlformats.org/officeDocument/2006/relationships/hyperlink" Target="https://podminky.urs.cz/item/CS_URS_2022_01/894812111" TargetMode="External"/><Relationship Id="rId52" Type="http://schemas.openxmlformats.org/officeDocument/2006/relationships/hyperlink" Target="https://podminky.urs.cz/item/CS_URS_2022_01/894812529" TargetMode="External"/><Relationship Id="rId60" Type="http://schemas.openxmlformats.org/officeDocument/2006/relationships/hyperlink" Target="https://podminky.urs.cz/item/CS_URS_2022_01/985231113" TargetMode="External"/><Relationship Id="rId65" Type="http://schemas.openxmlformats.org/officeDocument/2006/relationships/hyperlink" Target="https://podminky.urs.cz/item/CS_URS_2022_01/997013871" TargetMode="External"/><Relationship Id="rId73" Type="http://schemas.openxmlformats.org/officeDocument/2006/relationships/hyperlink" Target="https://podminky.urs.cz/item/CS_URS_2022_01/998713181" TargetMode="External"/><Relationship Id="rId78" Type="http://schemas.openxmlformats.org/officeDocument/2006/relationships/hyperlink" Target="https://podminky.urs.cz/item/CS_URS_2022_01/767163121" TargetMode="External"/><Relationship Id="rId81" Type="http://schemas.openxmlformats.org/officeDocument/2006/relationships/hyperlink" Target="https://podminky.urs.cz/item/CS_URS_2022_01/99876718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98713102" TargetMode="External"/><Relationship Id="rId117" Type="http://schemas.openxmlformats.org/officeDocument/2006/relationships/hyperlink" Target="https://podminky.urs.cz/item/CS_URS_2022_01/726131043" TargetMode="External"/><Relationship Id="rId21" Type="http://schemas.openxmlformats.org/officeDocument/2006/relationships/hyperlink" Target="https://podminky.urs.cz/item/CS_URS_2022_01/997013501" TargetMode="External"/><Relationship Id="rId42" Type="http://schemas.openxmlformats.org/officeDocument/2006/relationships/hyperlink" Target="https://podminky.urs.cz/item/CS_URS_2022_01/721174044" TargetMode="External"/><Relationship Id="rId47" Type="http://schemas.openxmlformats.org/officeDocument/2006/relationships/hyperlink" Target="https://podminky.urs.cz/item/CS_URS_2022_01/721194109" TargetMode="External"/><Relationship Id="rId63" Type="http://schemas.openxmlformats.org/officeDocument/2006/relationships/hyperlink" Target="https://podminky.urs.cz/item/CS_URS_2022_01/722181211" TargetMode="External"/><Relationship Id="rId68" Type="http://schemas.openxmlformats.org/officeDocument/2006/relationships/hyperlink" Target="https://podminky.urs.cz/item/CS_URS_2022_01/722181241" TargetMode="External"/><Relationship Id="rId84" Type="http://schemas.openxmlformats.org/officeDocument/2006/relationships/hyperlink" Target="https://podminky.urs.cz/item/CS_URS_2022_01/725110814" TargetMode="External"/><Relationship Id="rId89" Type="http://schemas.openxmlformats.org/officeDocument/2006/relationships/hyperlink" Target="https://podminky.urs.cz/item/CS_URS_2022_01/725219101" TargetMode="External"/><Relationship Id="rId112" Type="http://schemas.openxmlformats.org/officeDocument/2006/relationships/hyperlink" Target="https://podminky.urs.cz/item/CS_URS_2022_01/725869101" TargetMode="External"/><Relationship Id="rId16" Type="http://schemas.openxmlformats.org/officeDocument/2006/relationships/hyperlink" Target="https://podminky.urs.cz/item/CS_URS_2022_01/974031132" TargetMode="External"/><Relationship Id="rId107" Type="http://schemas.openxmlformats.org/officeDocument/2006/relationships/hyperlink" Target="https://podminky.urs.cz/item/CS_URS_2022_01/725840860" TargetMode="External"/><Relationship Id="rId11" Type="http://schemas.openxmlformats.org/officeDocument/2006/relationships/hyperlink" Target="https://podminky.urs.cz/item/CS_URS_2022_01/451572111" TargetMode="External"/><Relationship Id="rId32" Type="http://schemas.openxmlformats.org/officeDocument/2006/relationships/hyperlink" Target="https://podminky.urs.cz/item/CS_URS_2022_01/721140913" TargetMode="External"/><Relationship Id="rId37" Type="http://schemas.openxmlformats.org/officeDocument/2006/relationships/hyperlink" Target="https://podminky.urs.cz/item/CS_URS_2022_01/721173402" TargetMode="External"/><Relationship Id="rId53" Type="http://schemas.openxmlformats.org/officeDocument/2006/relationships/hyperlink" Target="https://podminky.urs.cz/item/CS_URS_2022_01/722171933" TargetMode="External"/><Relationship Id="rId58" Type="http://schemas.openxmlformats.org/officeDocument/2006/relationships/hyperlink" Target="https://podminky.urs.cz/item/CS_URS_2022_01/722174004" TargetMode="External"/><Relationship Id="rId74" Type="http://schemas.openxmlformats.org/officeDocument/2006/relationships/hyperlink" Target="https://podminky.urs.cz/item/CS_URS_2022_01/722232044" TargetMode="External"/><Relationship Id="rId79" Type="http://schemas.openxmlformats.org/officeDocument/2006/relationships/hyperlink" Target="https://podminky.urs.cz/item/CS_URS_2022_01/722232064" TargetMode="External"/><Relationship Id="rId102" Type="http://schemas.openxmlformats.org/officeDocument/2006/relationships/hyperlink" Target="https://podminky.urs.cz/item/CS_URS_2022_01/725820802" TargetMode="External"/><Relationship Id="rId123" Type="http://schemas.openxmlformats.org/officeDocument/2006/relationships/hyperlink" Target="https://podminky.urs.cz/item/CS_URS_2022_01/HZS2492" TargetMode="External"/><Relationship Id="rId5" Type="http://schemas.openxmlformats.org/officeDocument/2006/relationships/hyperlink" Target="https://podminky.urs.cz/item/CS_URS_2022_01/162751139" TargetMode="External"/><Relationship Id="rId61" Type="http://schemas.openxmlformats.org/officeDocument/2006/relationships/hyperlink" Target="https://podminky.urs.cz/item/CS_URS_2022_01/722175003" TargetMode="External"/><Relationship Id="rId82" Type="http://schemas.openxmlformats.org/officeDocument/2006/relationships/hyperlink" Target="https://podminky.urs.cz/item/CS_URS_2022_01/998722102" TargetMode="External"/><Relationship Id="rId90" Type="http://schemas.openxmlformats.org/officeDocument/2006/relationships/hyperlink" Target="https://podminky.urs.cz/item/CS_URS_2022_01/725219102" TargetMode="External"/><Relationship Id="rId95" Type="http://schemas.openxmlformats.org/officeDocument/2006/relationships/hyperlink" Target="https://podminky.urs.cz/item/CS_URS_2022_01/725244907" TargetMode="External"/><Relationship Id="rId19" Type="http://schemas.openxmlformats.org/officeDocument/2006/relationships/hyperlink" Target="https://podminky.urs.cz/item/CS_URS_2022_01/974031164" TargetMode="External"/><Relationship Id="rId14" Type="http://schemas.openxmlformats.org/officeDocument/2006/relationships/hyperlink" Target="https://podminky.urs.cz/item/CS_URS_2022_01/644941112" TargetMode="External"/><Relationship Id="rId22" Type="http://schemas.openxmlformats.org/officeDocument/2006/relationships/hyperlink" Target="https://podminky.urs.cz/item/CS_URS_2022_01/997013509" TargetMode="External"/><Relationship Id="rId27" Type="http://schemas.openxmlformats.org/officeDocument/2006/relationships/hyperlink" Target="https://podminky.urs.cz/item/CS_URS_2022_01/998713181" TargetMode="External"/><Relationship Id="rId30" Type="http://schemas.openxmlformats.org/officeDocument/2006/relationships/hyperlink" Target="https://podminky.urs.cz/item/CS_URS_2022_01/721140802" TargetMode="External"/><Relationship Id="rId35" Type="http://schemas.openxmlformats.org/officeDocument/2006/relationships/hyperlink" Target="https://podminky.urs.cz/item/CS_URS_2022_01/721171803" TargetMode="External"/><Relationship Id="rId43" Type="http://schemas.openxmlformats.org/officeDocument/2006/relationships/hyperlink" Target="https://podminky.urs.cz/item/CS_URS_2022_01/721174045" TargetMode="External"/><Relationship Id="rId48" Type="http://schemas.openxmlformats.org/officeDocument/2006/relationships/hyperlink" Target="https://podminky.urs.cz/item/CS_URS_2022_01/721279126" TargetMode="External"/><Relationship Id="rId56" Type="http://schemas.openxmlformats.org/officeDocument/2006/relationships/hyperlink" Target="https://podminky.urs.cz/item/CS_URS_2022_01/722174002" TargetMode="External"/><Relationship Id="rId64" Type="http://schemas.openxmlformats.org/officeDocument/2006/relationships/hyperlink" Target="https://podminky.urs.cz/item/CS_URS_2022_01/722181212" TargetMode="External"/><Relationship Id="rId69" Type="http://schemas.openxmlformats.org/officeDocument/2006/relationships/hyperlink" Target="https://podminky.urs.cz/item/CS_URS_2022_01/722181242" TargetMode="External"/><Relationship Id="rId77" Type="http://schemas.openxmlformats.org/officeDocument/2006/relationships/hyperlink" Target="https://podminky.urs.cz/item/CS_URS_2022_01/722232062" TargetMode="External"/><Relationship Id="rId100" Type="http://schemas.openxmlformats.org/officeDocument/2006/relationships/hyperlink" Target="https://podminky.urs.cz/item/CS_URS_2022_01/725819402" TargetMode="External"/><Relationship Id="rId105" Type="http://schemas.openxmlformats.org/officeDocument/2006/relationships/hyperlink" Target="https://podminky.urs.cz/item/CS_URS_2022_01/725829141" TargetMode="External"/><Relationship Id="rId113" Type="http://schemas.openxmlformats.org/officeDocument/2006/relationships/hyperlink" Target="https://podminky.urs.cz/item/CS_URS_2022_01/998725102" TargetMode="External"/><Relationship Id="rId118" Type="http://schemas.openxmlformats.org/officeDocument/2006/relationships/hyperlink" Target="https://podminky.urs.cz/item/CS_URS_2022_01/7261910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998721181" TargetMode="External"/><Relationship Id="rId72" Type="http://schemas.openxmlformats.org/officeDocument/2006/relationships/hyperlink" Target="https://podminky.urs.cz/item/CS_URS_2022_01/722220121" TargetMode="External"/><Relationship Id="rId80" Type="http://schemas.openxmlformats.org/officeDocument/2006/relationships/hyperlink" Target="https://podminky.urs.cz/item/CS_URS_2022_01/722290226" TargetMode="External"/><Relationship Id="rId85" Type="http://schemas.openxmlformats.org/officeDocument/2006/relationships/hyperlink" Target="https://podminky.urs.cz/item/CS_URS_2022_01/725119125" TargetMode="External"/><Relationship Id="rId93" Type="http://schemas.openxmlformats.org/officeDocument/2006/relationships/hyperlink" Target="https://podminky.urs.cz/item/CS_URS_2022_01/725241901" TargetMode="External"/><Relationship Id="rId98" Type="http://schemas.openxmlformats.org/officeDocument/2006/relationships/hyperlink" Target="https://podminky.urs.cz/item/CS_URS_2022_01/725800924" TargetMode="External"/><Relationship Id="rId121" Type="http://schemas.openxmlformats.org/officeDocument/2006/relationships/hyperlink" Target="https://podminky.urs.cz/item/CS_URS_2022_01/998726181" TargetMode="External"/><Relationship Id="rId3" Type="http://schemas.openxmlformats.org/officeDocument/2006/relationships/hyperlink" Target="https://podminky.urs.cz/item/CS_URS_2022_01/162211329" TargetMode="External"/><Relationship Id="rId12" Type="http://schemas.openxmlformats.org/officeDocument/2006/relationships/hyperlink" Target="https://podminky.urs.cz/item/CS_URS_2022_01/612325101" TargetMode="External"/><Relationship Id="rId17" Type="http://schemas.openxmlformats.org/officeDocument/2006/relationships/hyperlink" Target="https://podminky.urs.cz/item/CS_URS_2022_01/974031142" TargetMode="External"/><Relationship Id="rId25" Type="http://schemas.openxmlformats.org/officeDocument/2006/relationships/hyperlink" Target="https://podminky.urs.cz/item/CS_URS_2022_01/713463131" TargetMode="External"/><Relationship Id="rId33" Type="http://schemas.openxmlformats.org/officeDocument/2006/relationships/hyperlink" Target="https://podminky.urs.cz/item/CS_URS_2022_01/721140915" TargetMode="External"/><Relationship Id="rId38" Type="http://schemas.openxmlformats.org/officeDocument/2006/relationships/hyperlink" Target="https://podminky.urs.cz/item/CS_URS_2022_01/721174024" TargetMode="External"/><Relationship Id="rId46" Type="http://schemas.openxmlformats.org/officeDocument/2006/relationships/hyperlink" Target="https://podminky.urs.cz/item/CS_URS_2022_01/721194107" TargetMode="External"/><Relationship Id="rId59" Type="http://schemas.openxmlformats.org/officeDocument/2006/relationships/hyperlink" Target="https://podminky.urs.cz/item/CS_URS_2022_01/722174005" TargetMode="External"/><Relationship Id="rId67" Type="http://schemas.openxmlformats.org/officeDocument/2006/relationships/hyperlink" Target="https://podminky.urs.cz/item/CS_URS_2022_01/722181232" TargetMode="External"/><Relationship Id="rId103" Type="http://schemas.openxmlformats.org/officeDocument/2006/relationships/hyperlink" Target="https://podminky.urs.cz/item/CS_URS_2022_01/725829101" TargetMode="External"/><Relationship Id="rId108" Type="http://schemas.openxmlformats.org/officeDocument/2006/relationships/hyperlink" Target="https://podminky.urs.cz/item/CS_URS_2022_01/725849411" TargetMode="External"/><Relationship Id="rId116" Type="http://schemas.openxmlformats.org/officeDocument/2006/relationships/hyperlink" Target="https://podminky.urs.cz/item/CS_URS_2022_01/726131041" TargetMode="External"/><Relationship Id="rId124" Type="http://schemas.openxmlformats.org/officeDocument/2006/relationships/drawing" Target="../drawings/drawing4.xml"/><Relationship Id="rId20" Type="http://schemas.openxmlformats.org/officeDocument/2006/relationships/hyperlink" Target="https://podminky.urs.cz/item/CS_URS_2022_01/997013213" TargetMode="External"/><Relationship Id="rId41" Type="http://schemas.openxmlformats.org/officeDocument/2006/relationships/hyperlink" Target="https://podminky.urs.cz/item/CS_URS_2022_01/721174043" TargetMode="External"/><Relationship Id="rId54" Type="http://schemas.openxmlformats.org/officeDocument/2006/relationships/hyperlink" Target="https://podminky.urs.cz/item/CS_URS_2022_01/722171935" TargetMode="External"/><Relationship Id="rId62" Type="http://schemas.openxmlformats.org/officeDocument/2006/relationships/hyperlink" Target="https://podminky.urs.cz/item/CS_URS_2022_01/722175004" TargetMode="External"/><Relationship Id="rId70" Type="http://schemas.openxmlformats.org/officeDocument/2006/relationships/hyperlink" Target="https://podminky.urs.cz/item/CS_URS_2022_01/722190401" TargetMode="External"/><Relationship Id="rId75" Type="http://schemas.openxmlformats.org/officeDocument/2006/relationships/hyperlink" Target="https://podminky.urs.cz/item/CS_URS_2022_01/722232045" TargetMode="External"/><Relationship Id="rId83" Type="http://schemas.openxmlformats.org/officeDocument/2006/relationships/hyperlink" Target="https://podminky.urs.cz/item/CS_URS_2022_01/998722181" TargetMode="External"/><Relationship Id="rId88" Type="http://schemas.openxmlformats.org/officeDocument/2006/relationships/hyperlink" Target="https://podminky.urs.cz/item/CS_URS_2022_01/725210821" TargetMode="External"/><Relationship Id="rId91" Type="http://schemas.openxmlformats.org/officeDocument/2006/relationships/hyperlink" Target="https://podminky.urs.cz/item/CS_URS_2022_01/725230811" TargetMode="External"/><Relationship Id="rId96" Type="http://schemas.openxmlformats.org/officeDocument/2006/relationships/hyperlink" Target="https://podminky.urs.cz/item/CS_URS_2022_01/725330840" TargetMode="External"/><Relationship Id="rId111" Type="http://schemas.openxmlformats.org/officeDocument/2006/relationships/hyperlink" Target="https://podminky.urs.cz/item/CS_URS_2022_01/725865311" TargetMode="External"/><Relationship Id="rId1" Type="http://schemas.openxmlformats.org/officeDocument/2006/relationships/hyperlink" Target="https://podminky.urs.cz/item/CS_URS_2022_01/132312131" TargetMode="External"/><Relationship Id="rId6" Type="http://schemas.openxmlformats.org/officeDocument/2006/relationships/hyperlink" Target="https://podminky.urs.cz/item/CS_URS_2022_01/167111102" TargetMode="External"/><Relationship Id="rId15" Type="http://schemas.openxmlformats.org/officeDocument/2006/relationships/hyperlink" Target="https://podminky.urs.cz/item/CS_URS_2022_01/965042241" TargetMode="External"/><Relationship Id="rId23" Type="http://schemas.openxmlformats.org/officeDocument/2006/relationships/hyperlink" Target="https://podminky.urs.cz/item/CS_URS_2022_01/997013631" TargetMode="External"/><Relationship Id="rId28" Type="http://schemas.openxmlformats.org/officeDocument/2006/relationships/hyperlink" Target="https://podminky.urs.cz/item/CS_URS_2022_01/721111121" TargetMode="External"/><Relationship Id="rId36" Type="http://schemas.openxmlformats.org/officeDocument/2006/relationships/hyperlink" Target="https://podminky.urs.cz/item/CS_URS_2022_01/721173401" TargetMode="External"/><Relationship Id="rId49" Type="http://schemas.openxmlformats.org/officeDocument/2006/relationships/hyperlink" Target="https://podminky.urs.cz/item/CS_URS_2022_01/721290111" TargetMode="External"/><Relationship Id="rId57" Type="http://schemas.openxmlformats.org/officeDocument/2006/relationships/hyperlink" Target="https://podminky.urs.cz/item/CS_URS_2022_01/722174003" TargetMode="External"/><Relationship Id="rId106" Type="http://schemas.openxmlformats.org/officeDocument/2006/relationships/hyperlink" Target="https://podminky.urs.cz/item/CS_URS_2022_01/725840850" TargetMode="External"/><Relationship Id="rId114" Type="http://schemas.openxmlformats.org/officeDocument/2006/relationships/hyperlink" Target="https://podminky.urs.cz/item/CS_URS_2022_01/998725181" TargetMode="External"/><Relationship Id="rId119" Type="http://schemas.openxmlformats.org/officeDocument/2006/relationships/hyperlink" Target="https://podminky.urs.cz/item/CS_URS_2022_01/726191002" TargetMode="External"/><Relationship Id="rId10" Type="http://schemas.openxmlformats.org/officeDocument/2006/relationships/hyperlink" Target="https://podminky.urs.cz/item/CS_URS_2022_01/175111101" TargetMode="External"/><Relationship Id="rId31" Type="http://schemas.openxmlformats.org/officeDocument/2006/relationships/hyperlink" Target="https://podminky.urs.cz/item/CS_URS_2022_01/721140806" TargetMode="External"/><Relationship Id="rId44" Type="http://schemas.openxmlformats.org/officeDocument/2006/relationships/hyperlink" Target="https://podminky.urs.cz/item/CS_URS_2022_01/721194104" TargetMode="External"/><Relationship Id="rId52" Type="http://schemas.openxmlformats.org/officeDocument/2006/relationships/hyperlink" Target="https://podminky.urs.cz/item/CS_URS_2022_01/722130801" TargetMode="External"/><Relationship Id="rId60" Type="http://schemas.openxmlformats.org/officeDocument/2006/relationships/hyperlink" Target="https://podminky.urs.cz/item/CS_URS_2022_01/722175002" TargetMode="External"/><Relationship Id="rId65" Type="http://schemas.openxmlformats.org/officeDocument/2006/relationships/hyperlink" Target="https://podminky.urs.cz/item/CS_URS_2022_01/722181222" TargetMode="External"/><Relationship Id="rId73" Type="http://schemas.openxmlformats.org/officeDocument/2006/relationships/hyperlink" Target="https://podminky.urs.cz/item/CS_URS_2022_01/722232043" TargetMode="External"/><Relationship Id="rId78" Type="http://schemas.openxmlformats.org/officeDocument/2006/relationships/hyperlink" Target="https://podminky.urs.cz/item/CS_URS_2022_01/722232063" TargetMode="External"/><Relationship Id="rId81" Type="http://schemas.openxmlformats.org/officeDocument/2006/relationships/hyperlink" Target="https://podminky.urs.cz/item/CS_URS_2022_01/722290234" TargetMode="External"/><Relationship Id="rId86" Type="http://schemas.openxmlformats.org/officeDocument/2006/relationships/hyperlink" Target="https://podminky.urs.cz/item/CS_URS_2022_01/725122817" TargetMode="External"/><Relationship Id="rId94" Type="http://schemas.openxmlformats.org/officeDocument/2006/relationships/hyperlink" Target="https://podminky.urs.cz/item/CS_URS_2022_01/725244904" TargetMode="External"/><Relationship Id="rId99" Type="http://schemas.openxmlformats.org/officeDocument/2006/relationships/hyperlink" Target="https://podminky.urs.cz/item/CS_URS_2022_01/725819401" TargetMode="External"/><Relationship Id="rId101" Type="http://schemas.openxmlformats.org/officeDocument/2006/relationships/hyperlink" Target="https://podminky.urs.cz/item/CS_URS_2022_01/725820801" TargetMode="External"/><Relationship Id="rId122" Type="http://schemas.openxmlformats.org/officeDocument/2006/relationships/hyperlink" Target="https://podminky.urs.cz/item/CS_URS_2022_01/727212117" TargetMode="External"/><Relationship Id="rId4" Type="http://schemas.openxmlformats.org/officeDocument/2006/relationships/hyperlink" Target="https://podminky.urs.cz/item/CS_URS_2022_01/162751137" TargetMode="External"/><Relationship Id="rId9" Type="http://schemas.openxmlformats.org/officeDocument/2006/relationships/hyperlink" Target="https://podminky.urs.cz/item/CS_URS_2022_01/174111101" TargetMode="External"/><Relationship Id="rId13" Type="http://schemas.openxmlformats.org/officeDocument/2006/relationships/hyperlink" Target="https://podminky.urs.cz/item/CS_URS_2022_01/631312141" TargetMode="External"/><Relationship Id="rId18" Type="http://schemas.openxmlformats.org/officeDocument/2006/relationships/hyperlink" Target="https://podminky.urs.cz/item/CS_URS_2022_01/974031153" TargetMode="External"/><Relationship Id="rId39" Type="http://schemas.openxmlformats.org/officeDocument/2006/relationships/hyperlink" Target="https://podminky.urs.cz/item/CS_URS_2022_01/721174025" TargetMode="External"/><Relationship Id="rId109" Type="http://schemas.openxmlformats.org/officeDocument/2006/relationships/hyperlink" Target="https://podminky.urs.cz/item/CS_URS_2022_01/725860811" TargetMode="External"/><Relationship Id="rId34" Type="http://schemas.openxmlformats.org/officeDocument/2006/relationships/hyperlink" Target="https://podminky.urs.cz/item/CS_URS_2022_01/721140916" TargetMode="External"/><Relationship Id="rId50" Type="http://schemas.openxmlformats.org/officeDocument/2006/relationships/hyperlink" Target="https://podminky.urs.cz/item/CS_URS_2022_01/998721102" TargetMode="External"/><Relationship Id="rId55" Type="http://schemas.openxmlformats.org/officeDocument/2006/relationships/hyperlink" Target="https://podminky.urs.cz/item/CS_URS_2022_01/722171936" TargetMode="External"/><Relationship Id="rId76" Type="http://schemas.openxmlformats.org/officeDocument/2006/relationships/hyperlink" Target="https://podminky.urs.cz/item/CS_URS_2022_01/722232061" TargetMode="External"/><Relationship Id="rId97" Type="http://schemas.openxmlformats.org/officeDocument/2006/relationships/hyperlink" Target="https://podminky.urs.cz/item/CS_URS_2022_01/725339111" TargetMode="External"/><Relationship Id="rId104" Type="http://schemas.openxmlformats.org/officeDocument/2006/relationships/hyperlink" Target="https://podminky.urs.cz/item/CS_URS_2022_01/725829131" TargetMode="External"/><Relationship Id="rId120" Type="http://schemas.openxmlformats.org/officeDocument/2006/relationships/hyperlink" Target="https://podminky.urs.cz/item/CS_URS_2022_01/998726112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22220111" TargetMode="External"/><Relationship Id="rId92" Type="http://schemas.openxmlformats.org/officeDocument/2006/relationships/hyperlink" Target="https://podminky.urs.cz/item/CS_URS_2022_01/725239101" TargetMode="External"/><Relationship Id="rId2" Type="http://schemas.openxmlformats.org/officeDocument/2006/relationships/hyperlink" Target="https://podminky.urs.cz/item/CS_URS_2022_01/162211321" TargetMode="External"/><Relationship Id="rId29" Type="http://schemas.openxmlformats.org/officeDocument/2006/relationships/hyperlink" Target="https://podminky.urs.cz/item/CS_URS_2022_01/721111122" TargetMode="External"/><Relationship Id="rId24" Type="http://schemas.openxmlformats.org/officeDocument/2006/relationships/hyperlink" Target="https://podminky.urs.cz/item/CS_URS_2022_01/998276101" TargetMode="External"/><Relationship Id="rId40" Type="http://schemas.openxmlformats.org/officeDocument/2006/relationships/hyperlink" Target="https://podminky.urs.cz/item/CS_URS_2022_01/721174042" TargetMode="External"/><Relationship Id="rId45" Type="http://schemas.openxmlformats.org/officeDocument/2006/relationships/hyperlink" Target="https://podminky.urs.cz/item/CS_URS_2022_01/721194105" TargetMode="External"/><Relationship Id="rId66" Type="http://schemas.openxmlformats.org/officeDocument/2006/relationships/hyperlink" Target="https://podminky.urs.cz/item/CS_URS_2022_01/722181231" TargetMode="External"/><Relationship Id="rId87" Type="http://schemas.openxmlformats.org/officeDocument/2006/relationships/hyperlink" Target="https://podminky.urs.cz/item/CS_URS_2022_01/725129102" TargetMode="External"/><Relationship Id="rId110" Type="http://schemas.openxmlformats.org/officeDocument/2006/relationships/hyperlink" Target="https://podminky.urs.cz/item/CS_URS_2022_01/725863311" TargetMode="External"/><Relationship Id="rId115" Type="http://schemas.openxmlformats.org/officeDocument/2006/relationships/hyperlink" Target="https://podminky.urs.cz/item/CS_URS_2022_01/72613101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33111102" TargetMode="External"/><Relationship Id="rId18" Type="http://schemas.openxmlformats.org/officeDocument/2006/relationships/hyperlink" Target="https://podminky.urs.cz/item/CS_URS_2022_01/733111117" TargetMode="External"/><Relationship Id="rId26" Type="http://schemas.openxmlformats.org/officeDocument/2006/relationships/hyperlink" Target="https://podminky.urs.cz/item/CS_URS_2022_01/733124117" TargetMode="External"/><Relationship Id="rId39" Type="http://schemas.openxmlformats.org/officeDocument/2006/relationships/hyperlink" Target="https://podminky.urs.cz/item/CS_URS_2022_01/734222802" TargetMode="External"/><Relationship Id="rId21" Type="http://schemas.openxmlformats.org/officeDocument/2006/relationships/hyperlink" Target="https://podminky.urs.cz/item/CS_URS_2022_01/733113113" TargetMode="External"/><Relationship Id="rId34" Type="http://schemas.openxmlformats.org/officeDocument/2006/relationships/hyperlink" Target="https://podminky.urs.cz/item/CS_URS_2022_01/734200812" TargetMode="External"/><Relationship Id="rId42" Type="http://schemas.openxmlformats.org/officeDocument/2006/relationships/hyperlink" Target="https://podminky.urs.cz/item/CS_URS_2022_01/734494213" TargetMode="External"/><Relationship Id="rId47" Type="http://schemas.openxmlformats.org/officeDocument/2006/relationships/hyperlink" Target="https://podminky.urs.cz/item/CS_URS_2022_01/735152272" TargetMode="External"/><Relationship Id="rId50" Type="http://schemas.openxmlformats.org/officeDocument/2006/relationships/hyperlink" Target="https://podminky.urs.cz/item/CS_URS_2022_01/735152473" TargetMode="External"/><Relationship Id="rId55" Type="http://schemas.openxmlformats.org/officeDocument/2006/relationships/hyperlink" Target="https://podminky.urs.cz/item/CS_URS_2022_01/735152576" TargetMode="External"/><Relationship Id="rId63" Type="http://schemas.openxmlformats.org/officeDocument/2006/relationships/hyperlink" Target="https://podminky.urs.cz/item/CS_URS_2022_01/735890802" TargetMode="External"/><Relationship Id="rId68" Type="http://schemas.openxmlformats.org/officeDocument/2006/relationships/hyperlink" Target="https://podminky.urs.cz/item/CS_URS_2022_01/783617605" TargetMode="External"/><Relationship Id="rId7" Type="http://schemas.openxmlformats.org/officeDocument/2006/relationships/hyperlink" Target="https://podminky.urs.cz/item/CS_URS_2022_01/998018002" TargetMode="External"/><Relationship Id="rId71" Type="http://schemas.openxmlformats.org/officeDocument/2006/relationships/drawing" Target="../drawings/drawing5.xml"/><Relationship Id="rId2" Type="http://schemas.openxmlformats.org/officeDocument/2006/relationships/hyperlink" Target="https://podminky.urs.cz/item/CS_URS_2022_01/974031155" TargetMode="External"/><Relationship Id="rId16" Type="http://schemas.openxmlformats.org/officeDocument/2006/relationships/hyperlink" Target="https://podminky.urs.cz/item/CS_URS_2022_01/733111115" TargetMode="External"/><Relationship Id="rId29" Type="http://schemas.openxmlformats.org/officeDocument/2006/relationships/hyperlink" Target="https://podminky.urs.cz/item/CS_URS_2022_01/733322302" TargetMode="External"/><Relationship Id="rId1" Type="http://schemas.openxmlformats.org/officeDocument/2006/relationships/hyperlink" Target="https://podminky.urs.cz/item/CS_URS_2022_01/612315102" TargetMode="External"/><Relationship Id="rId6" Type="http://schemas.openxmlformats.org/officeDocument/2006/relationships/hyperlink" Target="https://podminky.urs.cz/item/CS_URS_2022_01/997013631" TargetMode="External"/><Relationship Id="rId11" Type="http://schemas.openxmlformats.org/officeDocument/2006/relationships/hyperlink" Target="https://podminky.urs.cz/item/CS_URS_2022_01/998713102" TargetMode="External"/><Relationship Id="rId24" Type="http://schemas.openxmlformats.org/officeDocument/2006/relationships/hyperlink" Target="https://podminky.urs.cz/item/CS_URS_2022_01/733120819" TargetMode="External"/><Relationship Id="rId32" Type="http://schemas.openxmlformats.org/officeDocument/2006/relationships/hyperlink" Target="https://podminky.urs.cz/item/CS_URS_2022_01/998733102" TargetMode="External"/><Relationship Id="rId37" Type="http://schemas.openxmlformats.org/officeDocument/2006/relationships/hyperlink" Target="https://podminky.urs.cz/item/CS_URS_2022_01/734209104" TargetMode="External"/><Relationship Id="rId40" Type="http://schemas.openxmlformats.org/officeDocument/2006/relationships/hyperlink" Target="https://podminky.urs.cz/item/CS_URS_2022_01/734222803" TargetMode="External"/><Relationship Id="rId45" Type="http://schemas.openxmlformats.org/officeDocument/2006/relationships/hyperlink" Target="https://podminky.urs.cz/item/CS_URS_2022_01/735111810" TargetMode="External"/><Relationship Id="rId53" Type="http://schemas.openxmlformats.org/officeDocument/2006/relationships/hyperlink" Target="https://podminky.urs.cz/item/CS_URS_2022_01/735152476" TargetMode="External"/><Relationship Id="rId58" Type="http://schemas.openxmlformats.org/officeDocument/2006/relationships/hyperlink" Target="https://podminky.urs.cz/item/CS_URS_2022_01/735191905" TargetMode="External"/><Relationship Id="rId66" Type="http://schemas.openxmlformats.org/officeDocument/2006/relationships/hyperlink" Target="https://podminky.urs.cz/item/CS_URS_2022_01/783614653" TargetMode="External"/><Relationship Id="rId5" Type="http://schemas.openxmlformats.org/officeDocument/2006/relationships/hyperlink" Target="https://podminky.urs.cz/item/CS_URS_2022_01/997013509" TargetMode="External"/><Relationship Id="rId15" Type="http://schemas.openxmlformats.org/officeDocument/2006/relationships/hyperlink" Target="https://podminky.urs.cz/item/CS_URS_2022_01/733111114" TargetMode="External"/><Relationship Id="rId23" Type="http://schemas.openxmlformats.org/officeDocument/2006/relationships/hyperlink" Target="https://podminky.urs.cz/item/CS_URS_2022_01/733113118" TargetMode="External"/><Relationship Id="rId28" Type="http://schemas.openxmlformats.org/officeDocument/2006/relationships/hyperlink" Target="https://podminky.urs.cz/item/CS_URS_2022_01/733322301" TargetMode="External"/><Relationship Id="rId36" Type="http://schemas.openxmlformats.org/officeDocument/2006/relationships/hyperlink" Target="https://podminky.urs.cz/item/CS_URS_2022_01/734209103" TargetMode="External"/><Relationship Id="rId49" Type="http://schemas.openxmlformats.org/officeDocument/2006/relationships/hyperlink" Target="https://podminky.urs.cz/item/CS_URS_2022_01/735152274" TargetMode="External"/><Relationship Id="rId57" Type="http://schemas.openxmlformats.org/officeDocument/2006/relationships/hyperlink" Target="https://podminky.urs.cz/item/CS_URS_2022_01/735164511" TargetMode="External"/><Relationship Id="rId61" Type="http://schemas.openxmlformats.org/officeDocument/2006/relationships/hyperlink" Target="https://podminky.urs.cz/item/CS_URS_2022_01/735291800" TargetMode="External"/><Relationship Id="rId10" Type="http://schemas.openxmlformats.org/officeDocument/2006/relationships/hyperlink" Target="https://podminky.urs.cz/item/CS_URS_2022_01/713471212" TargetMode="External"/><Relationship Id="rId19" Type="http://schemas.openxmlformats.org/officeDocument/2006/relationships/hyperlink" Target="https://podminky.urs.cz/item/CS_URS_2022_01/733111118" TargetMode="External"/><Relationship Id="rId31" Type="http://schemas.openxmlformats.org/officeDocument/2006/relationships/hyperlink" Target="https://podminky.urs.cz/item/CS_URS_2022_01/733391101" TargetMode="External"/><Relationship Id="rId44" Type="http://schemas.openxmlformats.org/officeDocument/2006/relationships/hyperlink" Target="https://podminky.urs.cz/item/CS_URS_2022_01/998734181" TargetMode="External"/><Relationship Id="rId52" Type="http://schemas.openxmlformats.org/officeDocument/2006/relationships/hyperlink" Target="https://podminky.urs.cz/item/CS_URS_2022_01/735152475" TargetMode="External"/><Relationship Id="rId60" Type="http://schemas.openxmlformats.org/officeDocument/2006/relationships/hyperlink" Target="https://podminky.urs.cz/item/CS_URS_2022_01/735192924" TargetMode="External"/><Relationship Id="rId65" Type="http://schemas.openxmlformats.org/officeDocument/2006/relationships/hyperlink" Target="https://podminky.urs.cz/item/CS_URS_2022_01/998735181" TargetMode="External"/><Relationship Id="rId4" Type="http://schemas.openxmlformats.org/officeDocument/2006/relationships/hyperlink" Target="https://podminky.urs.cz/item/CS_URS_2022_01/997013501" TargetMode="External"/><Relationship Id="rId9" Type="http://schemas.openxmlformats.org/officeDocument/2006/relationships/hyperlink" Target="https://podminky.urs.cz/item/CS_URS_2022_01/713463311" TargetMode="External"/><Relationship Id="rId14" Type="http://schemas.openxmlformats.org/officeDocument/2006/relationships/hyperlink" Target="https://podminky.urs.cz/item/CS_URS_2022_01/733111113" TargetMode="External"/><Relationship Id="rId22" Type="http://schemas.openxmlformats.org/officeDocument/2006/relationships/hyperlink" Target="https://podminky.urs.cz/item/CS_URS_2022_01/733113114" TargetMode="External"/><Relationship Id="rId27" Type="http://schemas.openxmlformats.org/officeDocument/2006/relationships/hyperlink" Target="https://podminky.urs.cz/item/CS_URS_2022_01/733190108" TargetMode="External"/><Relationship Id="rId30" Type="http://schemas.openxmlformats.org/officeDocument/2006/relationships/hyperlink" Target="https://podminky.urs.cz/item/CS_URS_2022_01/733322303" TargetMode="External"/><Relationship Id="rId35" Type="http://schemas.openxmlformats.org/officeDocument/2006/relationships/hyperlink" Target="https://podminky.urs.cz/item/CS_URS_2022_01/734200822" TargetMode="External"/><Relationship Id="rId43" Type="http://schemas.openxmlformats.org/officeDocument/2006/relationships/hyperlink" Target="https://podminky.urs.cz/item/CS_URS_2022_01/998734102" TargetMode="External"/><Relationship Id="rId48" Type="http://schemas.openxmlformats.org/officeDocument/2006/relationships/hyperlink" Target="https://podminky.urs.cz/item/CS_URS_2022_01/735152273" TargetMode="External"/><Relationship Id="rId56" Type="http://schemas.openxmlformats.org/officeDocument/2006/relationships/hyperlink" Target="https://podminky.urs.cz/item/CS_URS_2022_01/735152594" TargetMode="External"/><Relationship Id="rId64" Type="http://schemas.openxmlformats.org/officeDocument/2006/relationships/hyperlink" Target="https://podminky.urs.cz/item/CS_URS_2022_01/998735102" TargetMode="External"/><Relationship Id="rId69" Type="http://schemas.openxmlformats.org/officeDocument/2006/relationships/hyperlink" Target="https://podminky.urs.cz/item/CS_URS_2022_01/230120043" TargetMode="External"/><Relationship Id="rId8" Type="http://schemas.openxmlformats.org/officeDocument/2006/relationships/hyperlink" Target="https://podminky.urs.cz/item/CS_URS_2022_01/713461811" TargetMode="External"/><Relationship Id="rId51" Type="http://schemas.openxmlformats.org/officeDocument/2006/relationships/hyperlink" Target="https://podminky.urs.cz/item/CS_URS_2022_01/735152474" TargetMode="External"/><Relationship Id="rId3" Type="http://schemas.openxmlformats.org/officeDocument/2006/relationships/hyperlink" Target="https://podminky.urs.cz/item/CS_URS_2022_01/997013213" TargetMode="External"/><Relationship Id="rId12" Type="http://schemas.openxmlformats.org/officeDocument/2006/relationships/hyperlink" Target="https://podminky.urs.cz/item/CS_URS_2022_01/998713181" TargetMode="External"/><Relationship Id="rId17" Type="http://schemas.openxmlformats.org/officeDocument/2006/relationships/hyperlink" Target="https://podminky.urs.cz/item/CS_URS_2022_01/733111116" TargetMode="External"/><Relationship Id="rId25" Type="http://schemas.openxmlformats.org/officeDocument/2006/relationships/hyperlink" Target="https://podminky.urs.cz/item/CS_URS_2022_01/733124112" TargetMode="External"/><Relationship Id="rId33" Type="http://schemas.openxmlformats.org/officeDocument/2006/relationships/hyperlink" Target="https://podminky.urs.cz/item/CS_URS_2022_01/998733181" TargetMode="External"/><Relationship Id="rId38" Type="http://schemas.openxmlformats.org/officeDocument/2006/relationships/hyperlink" Target="https://podminky.urs.cz/item/CS_URS_2022_01/734221682" TargetMode="External"/><Relationship Id="rId46" Type="http://schemas.openxmlformats.org/officeDocument/2006/relationships/hyperlink" Target="https://podminky.urs.cz/item/CS_URS_2022_01/735152271" TargetMode="External"/><Relationship Id="rId59" Type="http://schemas.openxmlformats.org/officeDocument/2006/relationships/hyperlink" Target="https://podminky.urs.cz/item/CS_URS_2022_01/735191910" TargetMode="External"/><Relationship Id="rId67" Type="http://schemas.openxmlformats.org/officeDocument/2006/relationships/hyperlink" Target="https://podminky.urs.cz/item/CS_URS_2022_01/783615551" TargetMode="External"/><Relationship Id="rId20" Type="http://schemas.openxmlformats.org/officeDocument/2006/relationships/hyperlink" Target="https://podminky.urs.cz/item/CS_URS_2022_01/733113112" TargetMode="External"/><Relationship Id="rId41" Type="http://schemas.openxmlformats.org/officeDocument/2006/relationships/hyperlink" Target="https://podminky.urs.cz/item/CS_URS_2022_01/734261333" TargetMode="External"/><Relationship Id="rId54" Type="http://schemas.openxmlformats.org/officeDocument/2006/relationships/hyperlink" Target="https://podminky.urs.cz/item/CS_URS_2022_01/735152491" TargetMode="External"/><Relationship Id="rId62" Type="http://schemas.openxmlformats.org/officeDocument/2006/relationships/hyperlink" Target="https://podminky.urs.cz/item/CS_URS_2022_01/735494811" TargetMode="External"/><Relationship Id="rId70" Type="http://schemas.openxmlformats.org/officeDocument/2006/relationships/hyperlink" Target="https://podminky.urs.cz/item/CS_URS_2022_01/043002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4178" TargetMode="External"/><Relationship Id="rId13" Type="http://schemas.openxmlformats.org/officeDocument/2006/relationships/hyperlink" Target="https://podminky.urs.cz/item/CS_URS_2022_01/751572101" TargetMode="External"/><Relationship Id="rId18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751322012" TargetMode="External"/><Relationship Id="rId7" Type="http://schemas.openxmlformats.org/officeDocument/2006/relationships/hyperlink" Target="https://podminky.urs.cz/item/CS_URS_2022_01/751511182" TargetMode="External"/><Relationship Id="rId12" Type="http://schemas.openxmlformats.org/officeDocument/2006/relationships/hyperlink" Target="https://podminky.urs.cz/item/CS_URS_2022_01/751514679" TargetMode="External"/><Relationship Id="rId17" Type="http://schemas.openxmlformats.org/officeDocument/2006/relationships/hyperlink" Target="https://podminky.urs.cz/item/CS_URS_2022_01/HZS1301" TargetMode="External"/><Relationship Id="rId2" Type="http://schemas.openxmlformats.org/officeDocument/2006/relationships/hyperlink" Target="https://podminky.urs.cz/item/CS_URS_2022_01/751122092" TargetMode="External"/><Relationship Id="rId16" Type="http://schemas.openxmlformats.org/officeDocument/2006/relationships/hyperlink" Target="https://podminky.urs.cz/item/CS_URS_2022_01/99875118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511181" TargetMode="External"/><Relationship Id="rId11" Type="http://schemas.openxmlformats.org/officeDocument/2006/relationships/hyperlink" Target="https://podminky.urs.cz/item/CS_URS_2022_01/751514478" TargetMode="External"/><Relationship Id="rId5" Type="http://schemas.openxmlformats.org/officeDocument/2006/relationships/hyperlink" Target="https://podminky.urs.cz/item/CS_URS_2022_01/751398041" TargetMode="External"/><Relationship Id="rId15" Type="http://schemas.openxmlformats.org/officeDocument/2006/relationships/hyperlink" Target="https://podminky.urs.cz/item/CS_URS_2022_01/998751101" TargetMode="External"/><Relationship Id="rId10" Type="http://schemas.openxmlformats.org/officeDocument/2006/relationships/hyperlink" Target="https://podminky.urs.cz/item/CS_URS_2022_01/751514377" TargetMode="External"/><Relationship Id="rId4" Type="http://schemas.openxmlformats.org/officeDocument/2006/relationships/hyperlink" Target="https://podminky.urs.cz/item/CS_URS_2022_01/751344112" TargetMode="External"/><Relationship Id="rId9" Type="http://schemas.openxmlformats.org/officeDocument/2006/relationships/hyperlink" Target="https://podminky.urs.cz/item/CS_URS_2022_01/751514288" TargetMode="External"/><Relationship Id="rId14" Type="http://schemas.openxmlformats.org/officeDocument/2006/relationships/hyperlink" Target="https://podminky.urs.cz/item/CS_URS_2022_01/75157210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30021" TargetMode="External"/><Relationship Id="rId13" Type="http://schemas.openxmlformats.org/officeDocument/2006/relationships/hyperlink" Target="https://podminky.urs.cz/item/CS_URS_2022_01/741371031" TargetMode="External"/><Relationship Id="rId18" Type="http://schemas.openxmlformats.org/officeDocument/2006/relationships/hyperlink" Target="https://podminky.urs.cz/item/CS_URS_2022_01/742350002" TargetMode="External"/><Relationship Id="rId3" Type="http://schemas.openxmlformats.org/officeDocument/2006/relationships/hyperlink" Target="https://podminky.urs.cz/item/CS_URS_2022_01/741110501" TargetMode="External"/><Relationship Id="rId21" Type="http://schemas.openxmlformats.org/officeDocument/2006/relationships/hyperlink" Target="https://podminky.urs.cz/item/CS_URS_2022_01/742350006" TargetMode="External"/><Relationship Id="rId7" Type="http://schemas.openxmlformats.org/officeDocument/2006/relationships/hyperlink" Target="https://podminky.urs.cz/item/CS_URS_2022_01/741122211" TargetMode="External"/><Relationship Id="rId12" Type="http://schemas.openxmlformats.org/officeDocument/2006/relationships/hyperlink" Target="https://podminky.urs.cz/item/CS_URS_2022_01/741330731" TargetMode="External"/><Relationship Id="rId17" Type="http://schemas.openxmlformats.org/officeDocument/2006/relationships/hyperlink" Target="https://podminky.urs.cz/item/CS_URS_2022_01/742350001" TargetMode="External"/><Relationship Id="rId2" Type="http://schemas.openxmlformats.org/officeDocument/2006/relationships/hyperlink" Target="https://podminky.urs.cz/item/CS_URS_2022_01/977332111" TargetMode="External"/><Relationship Id="rId16" Type="http://schemas.openxmlformats.org/officeDocument/2006/relationships/hyperlink" Target="https://podminky.urs.cz/item/CS_URS_2022_01/741990062" TargetMode="External"/><Relationship Id="rId20" Type="http://schemas.openxmlformats.org/officeDocument/2006/relationships/hyperlink" Target="https://podminky.urs.cz/item/CS_URS_2022_01/742350004" TargetMode="External"/><Relationship Id="rId1" Type="http://schemas.openxmlformats.org/officeDocument/2006/relationships/hyperlink" Target="https://podminky.urs.cz/item/CS_URS_2022_01/971042131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321003" TargetMode="External"/><Relationship Id="rId24" Type="http://schemas.openxmlformats.org/officeDocument/2006/relationships/drawing" Target="../drawings/drawing7.xm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990002" TargetMode="External"/><Relationship Id="rId23" Type="http://schemas.openxmlformats.org/officeDocument/2006/relationships/hyperlink" Target="https://podminky.urs.cz/item/CS_URS_2022_01/013254000" TargetMode="External"/><Relationship Id="rId10" Type="http://schemas.openxmlformats.org/officeDocument/2006/relationships/hyperlink" Target="https://podminky.urs.cz/item/CS_URS_2022_01/741311004" TargetMode="External"/><Relationship Id="rId19" Type="http://schemas.openxmlformats.org/officeDocument/2006/relationships/hyperlink" Target="https://podminky.urs.cz/item/CS_URS_2022_01/742350003" TargetMode="External"/><Relationship Id="rId4" Type="http://schemas.openxmlformats.org/officeDocument/2006/relationships/hyperlink" Target="https://podminky.urs.cz/item/CS_URS_2022_01/741112001" TargetMode="External"/><Relationship Id="rId9" Type="http://schemas.openxmlformats.org/officeDocument/2006/relationships/hyperlink" Target="https://podminky.urs.cz/item/CS_URS_2022_01/741310011" TargetMode="External"/><Relationship Id="rId14" Type="http://schemas.openxmlformats.org/officeDocument/2006/relationships/hyperlink" Target="https://podminky.urs.cz/item/CS_URS_2022_01/741372062" TargetMode="External"/><Relationship Id="rId22" Type="http://schemas.openxmlformats.org/officeDocument/2006/relationships/hyperlink" Target="https://podminky.urs.cz/item/CS_URS_2022_01/2102800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30021" TargetMode="External"/><Relationship Id="rId13" Type="http://schemas.openxmlformats.org/officeDocument/2006/relationships/hyperlink" Target="https://podminky.urs.cz/item/CS_URS_2022_01/741371031" TargetMode="External"/><Relationship Id="rId18" Type="http://schemas.openxmlformats.org/officeDocument/2006/relationships/hyperlink" Target="https://podminky.urs.cz/item/CS_URS_2022_01/210280001" TargetMode="External"/><Relationship Id="rId3" Type="http://schemas.openxmlformats.org/officeDocument/2006/relationships/hyperlink" Target="https://podminky.urs.cz/item/CS_URS_2022_01/741110501" TargetMode="External"/><Relationship Id="rId7" Type="http://schemas.openxmlformats.org/officeDocument/2006/relationships/hyperlink" Target="https://podminky.urs.cz/item/CS_URS_2022_01/741122211" TargetMode="External"/><Relationship Id="rId12" Type="http://schemas.openxmlformats.org/officeDocument/2006/relationships/hyperlink" Target="https://podminky.urs.cz/item/CS_URS_2022_01/741330731" TargetMode="External"/><Relationship Id="rId17" Type="http://schemas.openxmlformats.org/officeDocument/2006/relationships/hyperlink" Target="https://podminky.urs.cz/item/CS_URS_2022_01/741990062" TargetMode="External"/><Relationship Id="rId2" Type="http://schemas.openxmlformats.org/officeDocument/2006/relationships/hyperlink" Target="https://podminky.urs.cz/item/CS_URS_2022_01/977332111" TargetMode="External"/><Relationship Id="rId16" Type="http://schemas.openxmlformats.org/officeDocument/2006/relationships/hyperlink" Target="https://podminky.urs.cz/item/CS_URS_2022_01/741990002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2_01/971042131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321003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372062" TargetMode="External"/><Relationship Id="rId10" Type="http://schemas.openxmlformats.org/officeDocument/2006/relationships/hyperlink" Target="https://podminky.urs.cz/item/CS_URS_2022_01/741311004" TargetMode="External"/><Relationship Id="rId19" Type="http://schemas.openxmlformats.org/officeDocument/2006/relationships/hyperlink" Target="https://podminky.urs.cz/item/CS_URS_2022_01/013254000" TargetMode="External"/><Relationship Id="rId4" Type="http://schemas.openxmlformats.org/officeDocument/2006/relationships/hyperlink" Target="https://podminky.urs.cz/item/CS_URS_2022_01/741112001" TargetMode="External"/><Relationship Id="rId9" Type="http://schemas.openxmlformats.org/officeDocument/2006/relationships/hyperlink" Target="https://podminky.urs.cz/item/CS_URS_2022_01/741310011" TargetMode="External"/><Relationship Id="rId14" Type="http://schemas.openxmlformats.org/officeDocument/2006/relationships/hyperlink" Target="https://podminky.urs.cz/item/CS_URS_2022_01/74137202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30021" TargetMode="External"/><Relationship Id="rId13" Type="http://schemas.openxmlformats.org/officeDocument/2006/relationships/hyperlink" Target="https://podminky.urs.cz/item/CS_URS_2022_01/741371031" TargetMode="External"/><Relationship Id="rId18" Type="http://schemas.openxmlformats.org/officeDocument/2006/relationships/hyperlink" Target="https://podminky.urs.cz/item/CS_URS_2022_01/742350002" TargetMode="External"/><Relationship Id="rId3" Type="http://schemas.openxmlformats.org/officeDocument/2006/relationships/hyperlink" Target="https://podminky.urs.cz/item/CS_URS_2022_01/741110501" TargetMode="External"/><Relationship Id="rId21" Type="http://schemas.openxmlformats.org/officeDocument/2006/relationships/hyperlink" Target="https://podminky.urs.cz/item/CS_URS_2022_01/742350006" TargetMode="External"/><Relationship Id="rId7" Type="http://schemas.openxmlformats.org/officeDocument/2006/relationships/hyperlink" Target="https://podminky.urs.cz/item/CS_URS_2022_01/741122211" TargetMode="External"/><Relationship Id="rId12" Type="http://schemas.openxmlformats.org/officeDocument/2006/relationships/hyperlink" Target="https://podminky.urs.cz/item/CS_URS_2022_01/741330731" TargetMode="External"/><Relationship Id="rId17" Type="http://schemas.openxmlformats.org/officeDocument/2006/relationships/hyperlink" Target="https://podminky.urs.cz/item/CS_URS_2022_01/742350001" TargetMode="External"/><Relationship Id="rId2" Type="http://schemas.openxmlformats.org/officeDocument/2006/relationships/hyperlink" Target="https://podminky.urs.cz/item/CS_URS_2022_01/977332111" TargetMode="External"/><Relationship Id="rId16" Type="http://schemas.openxmlformats.org/officeDocument/2006/relationships/hyperlink" Target="https://podminky.urs.cz/item/CS_URS_2022_01/741990062" TargetMode="External"/><Relationship Id="rId20" Type="http://schemas.openxmlformats.org/officeDocument/2006/relationships/hyperlink" Target="https://podminky.urs.cz/item/CS_URS_2022_01/742350004" TargetMode="External"/><Relationship Id="rId1" Type="http://schemas.openxmlformats.org/officeDocument/2006/relationships/hyperlink" Target="https://podminky.urs.cz/item/CS_URS_2022_01/971042131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321003" TargetMode="External"/><Relationship Id="rId24" Type="http://schemas.openxmlformats.org/officeDocument/2006/relationships/drawing" Target="../drawings/drawing9.xm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990002" TargetMode="External"/><Relationship Id="rId23" Type="http://schemas.openxmlformats.org/officeDocument/2006/relationships/hyperlink" Target="https://podminky.urs.cz/item/CS_URS_2022_01/013254000" TargetMode="External"/><Relationship Id="rId10" Type="http://schemas.openxmlformats.org/officeDocument/2006/relationships/hyperlink" Target="https://podminky.urs.cz/item/CS_URS_2022_01/741311004" TargetMode="External"/><Relationship Id="rId19" Type="http://schemas.openxmlformats.org/officeDocument/2006/relationships/hyperlink" Target="https://podminky.urs.cz/item/CS_URS_2022_01/742350003" TargetMode="External"/><Relationship Id="rId4" Type="http://schemas.openxmlformats.org/officeDocument/2006/relationships/hyperlink" Target="https://podminky.urs.cz/item/CS_URS_2022_01/741112001" TargetMode="External"/><Relationship Id="rId9" Type="http://schemas.openxmlformats.org/officeDocument/2006/relationships/hyperlink" Target="https://podminky.urs.cz/item/CS_URS_2022_01/741310011" TargetMode="External"/><Relationship Id="rId14" Type="http://schemas.openxmlformats.org/officeDocument/2006/relationships/hyperlink" Target="https://podminky.urs.cz/item/CS_URS_2022_01/741372062" TargetMode="External"/><Relationship Id="rId22" Type="http://schemas.openxmlformats.org/officeDocument/2006/relationships/hyperlink" Target="https://podminky.urs.cz/item/CS_URS_2022_01/2102800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30021" TargetMode="External"/><Relationship Id="rId13" Type="http://schemas.openxmlformats.org/officeDocument/2006/relationships/hyperlink" Target="https://podminky.urs.cz/item/CS_URS_2022_01/741371031" TargetMode="External"/><Relationship Id="rId18" Type="http://schemas.openxmlformats.org/officeDocument/2006/relationships/hyperlink" Target="https://podminky.urs.cz/item/CS_URS_2022_01/742350001" TargetMode="External"/><Relationship Id="rId3" Type="http://schemas.openxmlformats.org/officeDocument/2006/relationships/hyperlink" Target="https://podminky.urs.cz/item/CS_URS_2022_01/741110501" TargetMode="External"/><Relationship Id="rId21" Type="http://schemas.openxmlformats.org/officeDocument/2006/relationships/hyperlink" Target="https://podminky.urs.cz/item/CS_URS_2022_01/742350004" TargetMode="External"/><Relationship Id="rId7" Type="http://schemas.openxmlformats.org/officeDocument/2006/relationships/hyperlink" Target="https://podminky.urs.cz/item/CS_URS_2022_01/741122211" TargetMode="External"/><Relationship Id="rId12" Type="http://schemas.openxmlformats.org/officeDocument/2006/relationships/hyperlink" Target="https://podminky.urs.cz/item/CS_URS_2022_01/741330731" TargetMode="External"/><Relationship Id="rId17" Type="http://schemas.openxmlformats.org/officeDocument/2006/relationships/hyperlink" Target="https://podminky.urs.cz/item/CS_URS_2022_01/741990062" TargetMode="External"/><Relationship Id="rId25" Type="http://schemas.openxmlformats.org/officeDocument/2006/relationships/drawing" Target="../drawings/drawing10.xml"/><Relationship Id="rId2" Type="http://schemas.openxmlformats.org/officeDocument/2006/relationships/hyperlink" Target="https://podminky.urs.cz/item/CS_URS_2022_01/977332111" TargetMode="External"/><Relationship Id="rId16" Type="http://schemas.openxmlformats.org/officeDocument/2006/relationships/hyperlink" Target="https://podminky.urs.cz/item/CS_URS_2022_01/741990002" TargetMode="External"/><Relationship Id="rId20" Type="http://schemas.openxmlformats.org/officeDocument/2006/relationships/hyperlink" Target="https://podminky.urs.cz/item/CS_URS_2022_01/742350003" TargetMode="External"/><Relationship Id="rId1" Type="http://schemas.openxmlformats.org/officeDocument/2006/relationships/hyperlink" Target="https://podminky.urs.cz/item/CS_URS_2022_01/971042131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321003" TargetMode="External"/><Relationship Id="rId24" Type="http://schemas.openxmlformats.org/officeDocument/2006/relationships/hyperlink" Target="https://podminky.urs.cz/item/CS_URS_2022_01/013254000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372062" TargetMode="External"/><Relationship Id="rId23" Type="http://schemas.openxmlformats.org/officeDocument/2006/relationships/hyperlink" Target="https://podminky.urs.cz/item/CS_URS_2022_01/210280001" TargetMode="External"/><Relationship Id="rId10" Type="http://schemas.openxmlformats.org/officeDocument/2006/relationships/hyperlink" Target="https://podminky.urs.cz/item/CS_URS_2022_01/741311004" TargetMode="External"/><Relationship Id="rId19" Type="http://schemas.openxmlformats.org/officeDocument/2006/relationships/hyperlink" Target="https://podminky.urs.cz/item/CS_URS_2022_01/742350002" TargetMode="External"/><Relationship Id="rId4" Type="http://schemas.openxmlformats.org/officeDocument/2006/relationships/hyperlink" Target="https://podminky.urs.cz/item/CS_URS_2022_01/741112001" TargetMode="External"/><Relationship Id="rId9" Type="http://schemas.openxmlformats.org/officeDocument/2006/relationships/hyperlink" Target="https://podminky.urs.cz/item/CS_URS_2022_01/741310011" TargetMode="External"/><Relationship Id="rId14" Type="http://schemas.openxmlformats.org/officeDocument/2006/relationships/hyperlink" Target="https://podminky.urs.cz/item/CS_URS_2022_01/741372022" TargetMode="External"/><Relationship Id="rId22" Type="http://schemas.openxmlformats.org/officeDocument/2006/relationships/hyperlink" Target="https://podminky.urs.cz/item/CS_URS_2022_01/742350006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30021" TargetMode="External"/><Relationship Id="rId13" Type="http://schemas.openxmlformats.org/officeDocument/2006/relationships/hyperlink" Target="https://podminky.urs.cz/item/CS_URS_2022_01/741371031" TargetMode="External"/><Relationship Id="rId18" Type="http://schemas.openxmlformats.org/officeDocument/2006/relationships/hyperlink" Target="https://podminky.urs.cz/item/CS_URS_2022_01/742350001" TargetMode="External"/><Relationship Id="rId3" Type="http://schemas.openxmlformats.org/officeDocument/2006/relationships/hyperlink" Target="https://podminky.urs.cz/item/CS_URS_2022_01/741110501" TargetMode="External"/><Relationship Id="rId21" Type="http://schemas.openxmlformats.org/officeDocument/2006/relationships/hyperlink" Target="https://podminky.urs.cz/item/CS_URS_2022_01/742350004" TargetMode="External"/><Relationship Id="rId7" Type="http://schemas.openxmlformats.org/officeDocument/2006/relationships/hyperlink" Target="https://podminky.urs.cz/item/CS_URS_2022_01/741122211" TargetMode="External"/><Relationship Id="rId12" Type="http://schemas.openxmlformats.org/officeDocument/2006/relationships/hyperlink" Target="https://podminky.urs.cz/item/CS_URS_2022_01/741330731" TargetMode="External"/><Relationship Id="rId17" Type="http://schemas.openxmlformats.org/officeDocument/2006/relationships/hyperlink" Target="https://podminky.urs.cz/item/CS_URS_2022_01/741990062" TargetMode="External"/><Relationship Id="rId25" Type="http://schemas.openxmlformats.org/officeDocument/2006/relationships/drawing" Target="../drawings/drawing11.xml"/><Relationship Id="rId2" Type="http://schemas.openxmlformats.org/officeDocument/2006/relationships/hyperlink" Target="https://podminky.urs.cz/item/CS_URS_2022_01/977332111" TargetMode="External"/><Relationship Id="rId16" Type="http://schemas.openxmlformats.org/officeDocument/2006/relationships/hyperlink" Target="https://podminky.urs.cz/item/CS_URS_2022_01/741990002" TargetMode="External"/><Relationship Id="rId20" Type="http://schemas.openxmlformats.org/officeDocument/2006/relationships/hyperlink" Target="https://podminky.urs.cz/item/CS_URS_2022_01/742350003" TargetMode="External"/><Relationship Id="rId1" Type="http://schemas.openxmlformats.org/officeDocument/2006/relationships/hyperlink" Target="https://podminky.urs.cz/item/CS_URS_2022_01/971042131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321003" TargetMode="External"/><Relationship Id="rId24" Type="http://schemas.openxmlformats.org/officeDocument/2006/relationships/hyperlink" Target="https://podminky.urs.cz/item/CS_URS_2022_01/013254000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372062" TargetMode="External"/><Relationship Id="rId23" Type="http://schemas.openxmlformats.org/officeDocument/2006/relationships/hyperlink" Target="https://podminky.urs.cz/item/CS_URS_2022_01/210280001" TargetMode="External"/><Relationship Id="rId10" Type="http://schemas.openxmlformats.org/officeDocument/2006/relationships/hyperlink" Target="https://podminky.urs.cz/item/CS_URS_2022_01/741311004" TargetMode="External"/><Relationship Id="rId19" Type="http://schemas.openxmlformats.org/officeDocument/2006/relationships/hyperlink" Target="https://podminky.urs.cz/item/CS_URS_2022_01/742350002" TargetMode="External"/><Relationship Id="rId4" Type="http://schemas.openxmlformats.org/officeDocument/2006/relationships/hyperlink" Target="https://podminky.urs.cz/item/CS_URS_2022_01/741112001" TargetMode="External"/><Relationship Id="rId9" Type="http://schemas.openxmlformats.org/officeDocument/2006/relationships/hyperlink" Target="https://podminky.urs.cz/item/CS_URS_2022_01/741310011" TargetMode="External"/><Relationship Id="rId14" Type="http://schemas.openxmlformats.org/officeDocument/2006/relationships/hyperlink" Target="https://podminky.urs.cz/item/CS_URS_2022_01/741372022" TargetMode="External"/><Relationship Id="rId22" Type="http://schemas.openxmlformats.org/officeDocument/2006/relationships/hyperlink" Target="https://podminky.urs.cz/item/CS_URS_2022_01/74235000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podminky.urs.cz/item/CS_URS_2022_01/030001000" TargetMode="External"/><Relationship Id="rId7" Type="http://schemas.openxmlformats.org/officeDocument/2006/relationships/hyperlink" Target="https://podminky.urs.cz/item/CS_URS_2022_01/071103000" TargetMode="External"/><Relationship Id="rId2" Type="http://schemas.openxmlformats.org/officeDocument/2006/relationships/hyperlink" Target="https://podminky.urs.cz/item/CS_URS_2022_01/013254000" TargetMode="External"/><Relationship Id="rId1" Type="http://schemas.openxmlformats.org/officeDocument/2006/relationships/hyperlink" Target="https://podminky.urs.cz/item/CS_URS_2022_01/012203000" TargetMode="External"/><Relationship Id="rId6" Type="http://schemas.openxmlformats.org/officeDocument/2006/relationships/hyperlink" Target="https://podminky.urs.cz/item/CS_URS_2022_01/065002000" TargetMode="External"/><Relationship Id="rId5" Type="http://schemas.openxmlformats.org/officeDocument/2006/relationships/hyperlink" Target="https://podminky.urs.cz/item/CS_URS_2022_01/045303000" TargetMode="External"/><Relationship Id="rId4" Type="http://schemas.openxmlformats.org/officeDocument/2006/relationships/hyperlink" Target="https://podminky.urs.cz/item/CS_URS_2022_01/045203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4"/>
      <c r="AR5" s="22"/>
      <c r="BE5" s="36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1" t="s">
        <v>17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4"/>
      <c r="AR6" s="22"/>
      <c r="BE6" s="36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7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7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7"/>
      <c r="BS13" s="19" t="s">
        <v>6</v>
      </c>
    </row>
    <row r="14" spans="1:74" ht="12.75">
      <c r="B14" s="23"/>
      <c r="C14" s="24"/>
      <c r="D14" s="24"/>
      <c r="E14" s="372" t="s">
        <v>30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7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7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7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7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7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7"/>
    </row>
    <row r="23" spans="1:71" s="1" customFormat="1" ht="47.25" customHeight="1">
      <c r="B23" s="23"/>
      <c r="C23" s="24"/>
      <c r="D23" s="24"/>
      <c r="E23" s="374" t="s">
        <v>37</v>
      </c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24"/>
      <c r="AP23" s="24"/>
      <c r="AQ23" s="24"/>
      <c r="AR23" s="22"/>
      <c r="BE23" s="36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7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5">
        <f>ROUND(AG54,2)</f>
        <v>0</v>
      </c>
      <c r="AL26" s="376"/>
      <c r="AM26" s="376"/>
      <c r="AN26" s="376"/>
      <c r="AO26" s="376"/>
      <c r="AP26" s="38"/>
      <c r="AQ26" s="38"/>
      <c r="AR26" s="41"/>
      <c r="BE26" s="36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7" t="s">
        <v>39</v>
      </c>
      <c r="M28" s="377"/>
      <c r="N28" s="377"/>
      <c r="O28" s="377"/>
      <c r="P28" s="377"/>
      <c r="Q28" s="38"/>
      <c r="R28" s="38"/>
      <c r="S28" s="38"/>
      <c r="T28" s="38"/>
      <c r="U28" s="38"/>
      <c r="V28" s="38"/>
      <c r="W28" s="377" t="s">
        <v>40</v>
      </c>
      <c r="X28" s="377"/>
      <c r="Y28" s="377"/>
      <c r="Z28" s="377"/>
      <c r="AA28" s="377"/>
      <c r="AB28" s="377"/>
      <c r="AC28" s="377"/>
      <c r="AD28" s="377"/>
      <c r="AE28" s="377"/>
      <c r="AF28" s="38"/>
      <c r="AG28" s="38"/>
      <c r="AH28" s="38"/>
      <c r="AI28" s="38"/>
      <c r="AJ28" s="38"/>
      <c r="AK28" s="377" t="s">
        <v>41</v>
      </c>
      <c r="AL28" s="377"/>
      <c r="AM28" s="377"/>
      <c r="AN28" s="377"/>
      <c r="AO28" s="377"/>
      <c r="AP28" s="38"/>
      <c r="AQ28" s="38"/>
      <c r="AR28" s="41"/>
      <c r="BE28" s="367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1">
        <v>0.21</v>
      </c>
      <c r="M29" s="360"/>
      <c r="N29" s="360"/>
      <c r="O29" s="360"/>
      <c r="P29" s="360"/>
      <c r="Q29" s="43"/>
      <c r="R29" s="43"/>
      <c r="S29" s="43"/>
      <c r="T29" s="43"/>
      <c r="U29" s="43"/>
      <c r="V29" s="43"/>
      <c r="W29" s="359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3"/>
      <c r="AG29" s="43"/>
      <c r="AH29" s="43"/>
      <c r="AI29" s="43"/>
      <c r="AJ29" s="43"/>
      <c r="AK29" s="359">
        <f>ROUND(AV54, 2)</f>
        <v>0</v>
      </c>
      <c r="AL29" s="360"/>
      <c r="AM29" s="360"/>
      <c r="AN29" s="360"/>
      <c r="AO29" s="360"/>
      <c r="AP29" s="43"/>
      <c r="AQ29" s="43"/>
      <c r="AR29" s="44"/>
      <c r="BE29" s="368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1">
        <v>0.15</v>
      </c>
      <c r="M30" s="360"/>
      <c r="N30" s="360"/>
      <c r="O30" s="360"/>
      <c r="P30" s="360"/>
      <c r="Q30" s="43"/>
      <c r="R30" s="43"/>
      <c r="S30" s="43"/>
      <c r="T30" s="43"/>
      <c r="U30" s="43"/>
      <c r="V30" s="43"/>
      <c r="W30" s="359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3"/>
      <c r="AG30" s="43"/>
      <c r="AH30" s="43"/>
      <c r="AI30" s="43"/>
      <c r="AJ30" s="43"/>
      <c r="AK30" s="359">
        <f>ROUND(AW54, 2)</f>
        <v>0</v>
      </c>
      <c r="AL30" s="360"/>
      <c r="AM30" s="360"/>
      <c r="AN30" s="360"/>
      <c r="AO30" s="360"/>
      <c r="AP30" s="43"/>
      <c r="AQ30" s="43"/>
      <c r="AR30" s="44"/>
      <c r="BE30" s="368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1">
        <v>0.21</v>
      </c>
      <c r="M31" s="360"/>
      <c r="N31" s="360"/>
      <c r="O31" s="360"/>
      <c r="P31" s="360"/>
      <c r="Q31" s="43"/>
      <c r="R31" s="43"/>
      <c r="S31" s="43"/>
      <c r="T31" s="43"/>
      <c r="U31" s="43"/>
      <c r="V31" s="43"/>
      <c r="W31" s="359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3"/>
      <c r="AG31" s="43"/>
      <c r="AH31" s="43"/>
      <c r="AI31" s="43"/>
      <c r="AJ31" s="43"/>
      <c r="AK31" s="359">
        <v>0</v>
      </c>
      <c r="AL31" s="360"/>
      <c r="AM31" s="360"/>
      <c r="AN31" s="360"/>
      <c r="AO31" s="360"/>
      <c r="AP31" s="43"/>
      <c r="AQ31" s="43"/>
      <c r="AR31" s="44"/>
      <c r="BE31" s="368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1">
        <v>0.15</v>
      </c>
      <c r="M32" s="360"/>
      <c r="N32" s="360"/>
      <c r="O32" s="360"/>
      <c r="P32" s="360"/>
      <c r="Q32" s="43"/>
      <c r="R32" s="43"/>
      <c r="S32" s="43"/>
      <c r="T32" s="43"/>
      <c r="U32" s="43"/>
      <c r="V32" s="43"/>
      <c r="W32" s="359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3"/>
      <c r="AG32" s="43"/>
      <c r="AH32" s="43"/>
      <c r="AI32" s="43"/>
      <c r="AJ32" s="43"/>
      <c r="AK32" s="359">
        <v>0</v>
      </c>
      <c r="AL32" s="360"/>
      <c r="AM32" s="360"/>
      <c r="AN32" s="360"/>
      <c r="AO32" s="360"/>
      <c r="AP32" s="43"/>
      <c r="AQ32" s="43"/>
      <c r="AR32" s="44"/>
      <c r="BE32" s="368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1">
        <v>0</v>
      </c>
      <c r="M33" s="360"/>
      <c r="N33" s="360"/>
      <c r="O33" s="360"/>
      <c r="P33" s="360"/>
      <c r="Q33" s="43"/>
      <c r="R33" s="43"/>
      <c r="S33" s="43"/>
      <c r="T33" s="43"/>
      <c r="U33" s="43"/>
      <c r="V33" s="43"/>
      <c r="W33" s="359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3"/>
      <c r="AG33" s="43"/>
      <c r="AH33" s="43"/>
      <c r="AI33" s="43"/>
      <c r="AJ33" s="43"/>
      <c r="AK33" s="359">
        <v>0</v>
      </c>
      <c r="AL33" s="360"/>
      <c r="AM33" s="360"/>
      <c r="AN33" s="360"/>
      <c r="AO33" s="36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65" t="s">
        <v>50</v>
      </c>
      <c r="Y35" s="363"/>
      <c r="Z35" s="363"/>
      <c r="AA35" s="363"/>
      <c r="AB35" s="363"/>
      <c r="AC35" s="47"/>
      <c r="AD35" s="47"/>
      <c r="AE35" s="47"/>
      <c r="AF35" s="47"/>
      <c r="AG35" s="47"/>
      <c r="AH35" s="47"/>
      <c r="AI35" s="47"/>
      <c r="AJ35" s="47"/>
      <c r="AK35" s="362">
        <f>SUM(AK26:AK33)</f>
        <v>0</v>
      </c>
      <c r="AL35" s="363"/>
      <c r="AM35" s="363"/>
      <c r="AN35" s="363"/>
      <c r="AO35" s="36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20220322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8" t="str">
        <f>K6</f>
        <v>Stavební úpravy části objektu školy - ZŠ Závodu míru 339, Karlovy Vary - Stará Role</v>
      </c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Závodu míru 339/144, Karlovy Vary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6" t="str">
        <f>IF(AN8= "","",AN8)</f>
        <v>22. 3. 2022</v>
      </c>
      <c r="AN47" s="35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Základní škola a střední škola Karlovy Vary,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7" t="str">
        <f>IF(E17="","",E17)</f>
        <v>Ing. Karel Drahokoupil</v>
      </c>
      <c r="AN49" s="358"/>
      <c r="AO49" s="358"/>
      <c r="AP49" s="358"/>
      <c r="AQ49" s="38"/>
      <c r="AR49" s="41"/>
      <c r="AS49" s="341" t="s">
        <v>52</v>
      </c>
      <c r="AT49" s="34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7" t="str">
        <f>IF(E20="","",E20)</f>
        <v>Bc. Martin Frous</v>
      </c>
      <c r="AN50" s="358"/>
      <c r="AO50" s="358"/>
      <c r="AP50" s="358"/>
      <c r="AQ50" s="38"/>
      <c r="AR50" s="41"/>
      <c r="AS50" s="343"/>
      <c r="AT50" s="34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5"/>
      <c r="AT51" s="34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4" t="s">
        <v>53</v>
      </c>
      <c r="D52" s="355"/>
      <c r="E52" s="355"/>
      <c r="F52" s="355"/>
      <c r="G52" s="355"/>
      <c r="H52" s="68"/>
      <c r="I52" s="383" t="s">
        <v>54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4" t="s">
        <v>55</v>
      </c>
      <c r="AH52" s="355"/>
      <c r="AI52" s="355"/>
      <c r="AJ52" s="355"/>
      <c r="AK52" s="355"/>
      <c r="AL52" s="355"/>
      <c r="AM52" s="355"/>
      <c r="AN52" s="383" t="s">
        <v>56</v>
      </c>
      <c r="AO52" s="355"/>
      <c r="AP52" s="355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2">
        <f>ROUND(AG55+SUM(AG56:AG60)+AG66,2)</f>
        <v>0</v>
      </c>
      <c r="AH54" s="382"/>
      <c r="AI54" s="382"/>
      <c r="AJ54" s="382"/>
      <c r="AK54" s="382"/>
      <c r="AL54" s="382"/>
      <c r="AM54" s="382"/>
      <c r="AN54" s="351">
        <f t="shared" ref="AN54:AN66" si="0">SUM(AG54,AT54)</f>
        <v>0</v>
      </c>
      <c r="AO54" s="351"/>
      <c r="AP54" s="351"/>
      <c r="AQ54" s="80" t="s">
        <v>19</v>
      </c>
      <c r="AR54" s="81"/>
      <c r="AS54" s="82">
        <f>ROUND(AS55+SUM(AS56:AS60)+AS66,2)</f>
        <v>0</v>
      </c>
      <c r="AT54" s="83">
        <f t="shared" ref="AT54:AT66" si="1">ROUND(SUM(AV54:AW54),2)</f>
        <v>0</v>
      </c>
      <c r="AU54" s="84">
        <f>ROUND(AU55+SUM(AU56:AU60)+AU66,5)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ROUND(AZ55+SUM(AZ56:AZ60)+AZ66,2)</f>
        <v>0</v>
      </c>
      <c r="BA54" s="83">
        <f>ROUND(BA55+SUM(BA56:BA60)+BA66,2)</f>
        <v>0</v>
      </c>
      <c r="BB54" s="83">
        <f>ROUND(BB55+SUM(BB56:BB60)+BB66,2)</f>
        <v>0</v>
      </c>
      <c r="BC54" s="83">
        <f>ROUND(BC55+SUM(BC56:BC60)+BC66,2)</f>
        <v>0</v>
      </c>
      <c r="BD54" s="85">
        <f>ROUND(BD55+SUM(BD56:BD60)+BD66,2)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81" t="s">
        <v>77</v>
      </c>
      <c r="E55" s="381"/>
      <c r="F55" s="381"/>
      <c r="G55" s="381"/>
      <c r="H55" s="381"/>
      <c r="I55" s="91"/>
      <c r="J55" s="381" t="s">
        <v>78</v>
      </c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49">
        <f>'01 - Stavební část'!J30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92" t="s">
        <v>79</v>
      </c>
      <c r="AR55" s="93"/>
      <c r="AS55" s="94">
        <v>0</v>
      </c>
      <c r="AT55" s="95">
        <f t="shared" si="1"/>
        <v>0</v>
      </c>
      <c r="AU55" s="96">
        <f>'01 - Stavební část'!P95</f>
        <v>0</v>
      </c>
      <c r="AV55" s="95">
        <f>'01 - Stavební část'!J33</f>
        <v>0</v>
      </c>
      <c r="AW55" s="95">
        <f>'01 - Stavební část'!J34</f>
        <v>0</v>
      </c>
      <c r="AX55" s="95">
        <f>'01 - Stavební část'!J35</f>
        <v>0</v>
      </c>
      <c r="AY55" s="95">
        <f>'01 - Stavební část'!J36</f>
        <v>0</v>
      </c>
      <c r="AZ55" s="95">
        <f>'01 - Stavební část'!F33</f>
        <v>0</v>
      </c>
      <c r="BA55" s="95">
        <f>'01 - Stavební část'!F34</f>
        <v>0</v>
      </c>
      <c r="BB55" s="95">
        <f>'01 - Stavební část'!F35</f>
        <v>0</v>
      </c>
      <c r="BC55" s="95">
        <f>'01 - Stavební část'!F36</f>
        <v>0</v>
      </c>
      <c r="BD55" s="97">
        <f>'01 - Stavební část'!F37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81" t="s">
        <v>83</v>
      </c>
      <c r="E56" s="381"/>
      <c r="F56" s="381"/>
      <c r="G56" s="381"/>
      <c r="H56" s="381"/>
      <c r="I56" s="91"/>
      <c r="J56" s="381" t="s">
        <v>84</v>
      </c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49">
        <f>'01.01 - Odvlhčení objektu'!J30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2" t="s">
        <v>79</v>
      </c>
      <c r="AR56" s="93"/>
      <c r="AS56" s="94">
        <v>0</v>
      </c>
      <c r="AT56" s="95">
        <f t="shared" si="1"/>
        <v>0</v>
      </c>
      <c r="AU56" s="96">
        <f>'01.01 - Odvlhčení objektu'!P96</f>
        <v>0</v>
      </c>
      <c r="AV56" s="95">
        <f>'01.01 - Odvlhčení objektu'!J33</f>
        <v>0</v>
      </c>
      <c r="AW56" s="95">
        <f>'01.01 - Odvlhčení objektu'!J34</f>
        <v>0</v>
      </c>
      <c r="AX56" s="95">
        <f>'01.01 - Odvlhčení objektu'!J35</f>
        <v>0</v>
      </c>
      <c r="AY56" s="95">
        <f>'01.01 - Odvlhčení objektu'!J36</f>
        <v>0</v>
      </c>
      <c r="AZ56" s="95">
        <f>'01.01 - Odvlhčení objektu'!F33</f>
        <v>0</v>
      </c>
      <c r="BA56" s="95">
        <f>'01.01 - Odvlhčení objektu'!F34</f>
        <v>0</v>
      </c>
      <c r="BB56" s="95">
        <f>'01.01 - Odvlhčení objektu'!F35</f>
        <v>0</v>
      </c>
      <c r="BC56" s="95">
        <f>'01.01 - Odvlhčení objektu'!F36</f>
        <v>0</v>
      </c>
      <c r="BD56" s="97">
        <f>'01.01 - Odvlhčení objektu'!F37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81" t="s">
        <v>86</v>
      </c>
      <c r="E57" s="381"/>
      <c r="F57" s="381"/>
      <c r="G57" s="381"/>
      <c r="H57" s="381"/>
      <c r="I57" s="91"/>
      <c r="J57" s="381" t="s">
        <v>87</v>
      </c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49">
        <f>'02 - Zdravotně technické ...'!J30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92" t="s">
        <v>79</v>
      </c>
      <c r="AR57" s="93"/>
      <c r="AS57" s="94">
        <v>0</v>
      </c>
      <c r="AT57" s="95">
        <f t="shared" si="1"/>
        <v>0</v>
      </c>
      <c r="AU57" s="96">
        <f>'02 - Zdravotně technické ...'!P94</f>
        <v>0</v>
      </c>
      <c r="AV57" s="95">
        <f>'02 - Zdravotně technické ...'!J33</f>
        <v>0</v>
      </c>
      <c r="AW57" s="95">
        <f>'02 - Zdravotně technické ...'!J34</f>
        <v>0</v>
      </c>
      <c r="AX57" s="95">
        <f>'02 - Zdravotně technické ...'!J35</f>
        <v>0</v>
      </c>
      <c r="AY57" s="95">
        <f>'02 - Zdravotně technické ...'!J36</f>
        <v>0</v>
      </c>
      <c r="AZ57" s="95">
        <f>'02 - Zdravotně technické ...'!F33</f>
        <v>0</v>
      </c>
      <c r="BA57" s="95">
        <f>'02 - Zdravotně technické ...'!F34</f>
        <v>0</v>
      </c>
      <c r="BB57" s="95">
        <f>'02 - Zdravotně technické ...'!F35</f>
        <v>0</v>
      </c>
      <c r="BC57" s="95">
        <f>'02 - Zdravotně technické ...'!F36</f>
        <v>0</v>
      </c>
      <c r="BD57" s="97">
        <f>'02 - Zdravotně technické 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16.5" customHeight="1">
      <c r="A58" s="88" t="s">
        <v>76</v>
      </c>
      <c r="B58" s="89"/>
      <c r="C58" s="90"/>
      <c r="D58" s="381" t="s">
        <v>89</v>
      </c>
      <c r="E58" s="381"/>
      <c r="F58" s="381"/>
      <c r="G58" s="381"/>
      <c r="H58" s="381"/>
      <c r="I58" s="91"/>
      <c r="J58" s="381" t="s">
        <v>90</v>
      </c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49">
        <f>'03 - Vytápění'!J30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92" t="s">
        <v>79</v>
      </c>
      <c r="AR58" s="93"/>
      <c r="AS58" s="94">
        <v>0</v>
      </c>
      <c r="AT58" s="95">
        <f t="shared" si="1"/>
        <v>0</v>
      </c>
      <c r="AU58" s="96">
        <f>'03 - Vytápění'!P95</f>
        <v>0</v>
      </c>
      <c r="AV58" s="95">
        <f>'03 - Vytápění'!J33</f>
        <v>0</v>
      </c>
      <c r="AW58" s="95">
        <f>'03 - Vytápění'!J34</f>
        <v>0</v>
      </c>
      <c r="AX58" s="95">
        <f>'03 - Vytápění'!J35</f>
        <v>0</v>
      </c>
      <c r="AY58" s="95">
        <f>'03 - Vytápění'!J36</f>
        <v>0</v>
      </c>
      <c r="AZ58" s="95">
        <f>'03 - Vytápění'!F33</f>
        <v>0</v>
      </c>
      <c r="BA58" s="95">
        <f>'03 - Vytápění'!F34</f>
        <v>0</v>
      </c>
      <c r="BB58" s="95">
        <f>'03 - Vytápění'!F35</f>
        <v>0</v>
      </c>
      <c r="BC58" s="95">
        <f>'03 - Vytápění'!F36</f>
        <v>0</v>
      </c>
      <c r="BD58" s="97">
        <f>'03 - Vytápění'!F37</f>
        <v>0</v>
      </c>
      <c r="BT58" s="98" t="s">
        <v>80</v>
      </c>
      <c r="BV58" s="98" t="s">
        <v>74</v>
      </c>
      <c r="BW58" s="98" t="s">
        <v>91</v>
      </c>
      <c r="BX58" s="98" t="s">
        <v>5</v>
      </c>
      <c r="CL58" s="98" t="s">
        <v>19</v>
      </c>
      <c r="CM58" s="98" t="s">
        <v>82</v>
      </c>
    </row>
    <row r="59" spans="1:91" s="7" customFormat="1" ht="16.5" customHeight="1">
      <c r="A59" s="88" t="s">
        <v>76</v>
      </c>
      <c r="B59" s="89"/>
      <c r="C59" s="90"/>
      <c r="D59" s="381" t="s">
        <v>92</v>
      </c>
      <c r="E59" s="381"/>
      <c r="F59" s="381"/>
      <c r="G59" s="381"/>
      <c r="H59" s="381"/>
      <c r="I59" s="91"/>
      <c r="J59" s="381" t="s">
        <v>93</v>
      </c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49">
        <f>'04 - Vzduchotechnika'!J30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92" t="s">
        <v>79</v>
      </c>
      <c r="AR59" s="93"/>
      <c r="AS59" s="94">
        <v>0</v>
      </c>
      <c r="AT59" s="95">
        <f t="shared" si="1"/>
        <v>0</v>
      </c>
      <c r="AU59" s="96">
        <f>'04 - Vzduchotechnika'!P82</f>
        <v>0</v>
      </c>
      <c r="AV59" s="95">
        <f>'04 - Vzduchotechnika'!J33</f>
        <v>0</v>
      </c>
      <c r="AW59" s="95">
        <f>'04 - Vzduchotechnika'!J34</f>
        <v>0</v>
      </c>
      <c r="AX59" s="95">
        <f>'04 - Vzduchotechnika'!J35</f>
        <v>0</v>
      </c>
      <c r="AY59" s="95">
        <f>'04 - Vzduchotechnika'!J36</f>
        <v>0</v>
      </c>
      <c r="AZ59" s="95">
        <f>'04 - Vzduchotechnika'!F33</f>
        <v>0</v>
      </c>
      <c r="BA59" s="95">
        <f>'04 - Vzduchotechnika'!F34</f>
        <v>0</v>
      </c>
      <c r="BB59" s="95">
        <f>'04 - Vzduchotechnika'!F35</f>
        <v>0</v>
      </c>
      <c r="BC59" s="95">
        <f>'04 - Vzduchotechnika'!F36</f>
        <v>0</v>
      </c>
      <c r="BD59" s="97">
        <f>'04 - Vzduchotechnika'!F37</f>
        <v>0</v>
      </c>
      <c r="BT59" s="98" t="s">
        <v>80</v>
      </c>
      <c r="BV59" s="98" t="s">
        <v>74</v>
      </c>
      <c r="BW59" s="98" t="s">
        <v>94</v>
      </c>
      <c r="BX59" s="98" t="s">
        <v>5</v>
      </c>
      <c r="CL59" s="98" t="s">
        <v>19</v>
      </c>
      <c r="CM59" s="98" t="s">
        <v>82</v>
      </c>
    </row>
    <row r="60" spans="1:91" s="7" customFormat="1" ht="16.5" customHeight="1">
      <c r="B60" s="89"/>
      <c r="C60" s="90"/>
      <c r="D60" s="381" t="s">
        <v>95</v>
      </c>
      <c r="E60" s="381"/>
      <c r="F60" s="381"/>
      <c r="G60" s="381"/>
      <c r="H60" s="381"/>
      <c r="I60" s="91"/>
      <c r="J60" s="381" t="s">
        <v>96</v>
      </c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53">
        <f>ROUND(SUM(AG61:AG65),2)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92" t="s">
        <v>79</v>
      </c>
      <c r="AR60" s="93"/>
      <c r="AS60" s="94">
        <f>ROUND(SUM(AS61:AS65),2)</f>
        <v>0</v>
      </c>
      <c r="AT60" s="95">
        <f t="shared" si="1"/>
        <v>0</v>
      </c>
      <c r="AU60" s="96">
        <f>ROUND(SUM(AU61:AU65),5)</f>
        <v>0</v>
      </c>
      <c r="AV60" s="95">
        <f>ROUND(AZ60*L29,2)</f>
        <v>0</v>
      </c>
      <c r="AW60" s="95">
        <f>ROUND(BA60*L30,2)</f>
        <v>0</v>
      </c>
      <c r="AX60" s="95">
        <f>ROUND(BB60*L29,2)</f>
        <v>0</v>
      </c>
      <c r="AY60" s="95">
        <f>ROUND(BC60*L30,2)</f>
        <v>0</v>
      </c>
      <c r="AZ60" s="95">
        <f>ROUND(SUM(AZ61:AZ65),2)</f>
        <v>0</v>
      </c>
      <c r="BA60" s="95">
        <f>ROUND(SUM(BA61:BA65),2)</f>
        <v>0</v>
      </c>
      <c r="BB60" s="95">
        <f>ROUND(SUM(BB61:BB65),2)</f>
        <v>0</v>
      </c>
      <c r="BC60" s="95">
        <f>ROUND(SUM(BC61:BC65),2)</f>
        <v>0</v>
      </c>
      <c r="BD60" s="97">
        <f>ROUND(SUM(BD61:BD65),2)</f>
        <v>0</v>
      </c>
      <c r="BS60" s="98" t="s">
        <v>71</v>
      </c>
      <c r="BT60" s="98" t="s">
        <v>80</v>
      </c>
      <c r="BU60" s="98" t="s">
        <v>73</v>
      </c>
      <c r="BV60" s="98" t="s">
        <v>74</v>
      </c>
      <c r="BW60" s="98" t="s">
        <v>97</v>
      </c>
      <c r="BX60" s="98" t="s">
        <v>5</v>
      </c>
      <c r="CL60" s="98" t="s">
        <v>19</v>
      </c>
      <c r="CM60" s="98" t="s">
        <v>82</v>
      </c>
    </row>
    <row r="61" spans="1:91" s="4" customFormat="1" ht="16.5" customHeight="1">
      <c r="A61" s="88" t="s">
        <v>76</v>
      </c>
      <c r="B61" s="53"/>
      <c r="C61" s="99"/>
      <c r="D61" s="99"/>
      <c r="E61" s="380" t="s">
        <v>98</v>
      </c>
      <c r="F61" s="380"/>
      <c r="G61" s="380"/>
      <c r="H61" s="380"/>
      <c r="I61" s="380"/>
      <c r="J61" s="99"/>
      <c r="K61" s="380" t="s">
        <v>99</v>
      </c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47">
        <f>'1.NP-R2 - Hlavní chodba'!J32</f>
        <v>0</v>
      </c>
      <c r="AH61" s="348"/>
      <c r="AI61" s="348"/>
      <c r="AJ61" s="348"/>
      <c r="AK61" s="348"/>
      <c r="AL61" s="348"/>
      <c r="AM61" s="348"/>
      <c r="AN61" s="347">
        <f t="shared" si="0"/>
        <v>0</v>
      </c>
      <c r="AO61" s="348"/>
      <c r="AP61" s="348"/>
      <c r="AQ61" s="100" t="s">
        <v>100</v>
      </c>
      <c r="AR61" s="55"/>
      <c r="AS61" s="101">
        <v>0</v>
      </c>
      <c r="AT61" s="102">
        <f t="shared" si="1"/>
        <v>0</v>
      </c>
      <c r="AU61" s="103">
        <f>'1.NP-R2 - Hlavní chodba'!P94</f>
        <v>0</v>
      </c>
      <c r="AV61" s="102">
        <f>'1.NP-R2 - Hlavní chodba'!J35</f>
        <v>0</v>
      </c>
      <c r="AW61" s="102">
        <f>'1.NP-R2 - Hlavní chodba'!J36</f>
        <v>0</v>
      </c>
      <c r="AX61" s="102">
        <f>'1.NP-R2 - Hlavní chodba'!J37</f>
        <v>0</v>
      </c>
      <c r="AY61" s="102">
        <f>'1.NP-R2 - Hlavní chodba'!J38</f>
        <v>0</v>
      </c>
      <c r="AZ61" s="102">
        <f>'1.NP-R2 - Hlavní chodba'!F35</f>
        <v>0</v>
      </c>
      <c r="BA61" s="102">
        <f>'1.NP-R2 - Hlavní chodba'!F36</f>
        <v>0</v>
      </c>
      <c r="BB61" s="102">
        <f>'1.NP-R2 - Hlavní chodba'!F37</f>
        <v>0</v>
      </c>
      <c r="BC61" s="102">
        <f>'1.NP-R2 - Hlavní chodba'!F38</f>
        <v>0</v>
      </c>
      <c r="BD61" s="104">
        <f>'1.NP-R2 - Hlavní chodba'!F39</f>
        <v>0</v>
      </c>
      <c r="BT61" s="105" t="s">
        <v>82</v>
      </c>
      <c r="BV61" s="105" t="s">
        <v>74</v>
      </c>
      <c r="BW61" s="105" t="s">
        <v>101</v>
      </c>
      <c r="BX61" s="105" t="s">
        <v>97</v>
      </c>
      <c r="CL61" s="105" t="s">
        <v>19</v>
      </c>
    </row>
    <row r="62" spans="1:91" s="4" customFormat="1" ht="16.5" customHeight="1">
      <c r="A62" s="88" t="s">
        <v>76</v>
      </c>
      <c r="B62" s="53"/>
      <c r="C62" s="99"/>
      <c r="D62" s="99"/>
      <c r="E62" s="380" t="s">
        <v>102</v>
      </c>
      <c r="F62" s="380"/>
      <c r="G62" s="380"/>
      <c r="H62" s="380"/>
      <c r="I62" s="380"/>
      <c r="J62" s="99"/>
      <c r="K62" s="380" t="s">
        <v>103</v>
      </c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47">
        <f>'1.NP-RK - Zázemí kuchyně'!J32</f>
        <v>0</v>
      </c>
      <c r="AH62" s="348"/>
      <c r="AI62" s="348"/>
      <c r="AJ62" s="348"/>
      <c r="AK62" s="348"/>
      <c r="AL62" s="348"/>
      <c r="AM62" s="348"/>
      <c r="AN62" s="347">
        <f t="shared" si="0"/>
        <v>0</v>
      </c>
      <c r="AO62" s="348"/>
      <c r="AP62" s="348"/>
      <c r="AQ62" s="100" t="s">
        <v>100</v>
      </c>
      <c r="AR62" s="55"/>
      <c r="AS62" s="101">
        <v>0</v>
      </c>
      <c r="AT62" s="102">
        <f t="shared" si="1"/>
        <v>0</v>
      </c>
      <c r="AU62" s="103">
        <f>'1.NP-RK - Zázemí kuchyně'!P93</f>
        <v>0</v>
      </c>
      <c r="AV62" s="102">
        <f>'1.NP-RK - Zázemí kuchyně'!J35</f>
        <v>0</v>
      </c>
      <c r="AW62" s="102">
        <f>'1.NP-RK - Zázemí kuchyně'!J36</f>
        <v>0</v>
      </c>
      <c r="AX62" s="102">
        <f>'1.NP-RK - Zázemí kuchyně'!J37</f>
        <v>0</v>
      </c>
      <c r="AY62" s="102">
        <f>'1.NP-RK - Zázemí kuchyně'!J38</f>
        <v>0</v>
      </c>
      <c r="AZ62" s="102">
        <f>'1.NP-RK - Zázemí kuchyně'!F35</f>
        <v>0</v>
      </c>
      <c r="BA62" s="102">
        <f>'1.NP-RK - Zázemí kuchyně'!F36</f>
        <v>0</v>
      </c>
      <c r="BB62" s="102">
        <f>'1.NP-RK - Zázemí kuchyně'!F37</f>
        <v>0</v>
      </c>
      <c r="BC62" s="102">
        <f>'1.NP-RK - Zázemí kuchyně'!F38</f>
        <v>0</v>
      </c>
      <c r="BD62" s="104">
        <f>'1.NP-RK - Zázemí kuchyně'!F39</f>
        <v>0</v>
      </c>
      <c r="BT62" s="105" t="s">
        <v>82</v>
      </c>
      <c r="BV62" s="105" t="s">
        <v>74</v>
      </c>
      <c r="BW62" s="105" t="s">
        <v>104</v>
      </c>
      <c r="BX62" s="105" t="s">
        <v>97</v>
      </c>
      <c r="CL62" s="105" t="s">
        <v>19</v>
      </c>
    </row>
    <row r="63" spans="1:91" s="4" customFormat="1" ht="16.5" customHeight="1">
      <c r="A63" s="88" t="s">
        <v>76</v>
      </c>
      <c r="B63" s="53"/>
      <c r="C63" s="99"/>
      <c r="D63" s="99"/>
      <c r="E63" s="380" t="s">
        <v>105</v>
      </c>
      <c r="F63" s="380"/>
      <c r="G63" s="380"/>
      <c r="H63" s="380"/>
      <c r="I63" s="380"/>
      <c r="J63" s="99"/>
      <c r="K63" s="380" t="s">
        <v>106</v>
      </c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47">
        <f>'2.NP-R4 - 2. nadzemní pod...'!J32</f>
        <v>0</v>
      </c>
      <c r="AH63" s="348"/>
      <c r="AI63" s="348"/>
      <c r="AJ63" s="348"/>
      <c r="AK63" s="348"/>
      <c r="AL63" s="348"/>
      <c r="AM63" s="348"/>
      <c r="AN63" s="347">
        <f t="shared" si="0"/>
        <v>0</v>
      </c>
      <c r="AO63" s="348"/>
      <c r="AP63" s="348"/>
      <c r="AQ63" s="100" t="s">
        <v>100</v>
      </c>
      <c r="AR63" s="55"/>
      <c r="AS63" s="101">
        <v>0</v>
      </c>
      <c r="AT63" s="102">
        <f t="shared" si="1"/>
        <v>0</v>
      </c>
      <c r="AU63" s="103">
        <f>'2.NP-R4 - 2. nadzemní pod...'!P94</f>
        <v>0</v>
      </c>
      <c r="AV63" s="102">
        <f>'2.NP-R4 - 2. nadzemní pod...'!J35</f>
        <v>0</v>
      </c>
      <c r="AW63" s="102">
        <f>'2.NP-R4 - 2. nadzemní pod...'!J36</f>
        <v>0</v>
      </c>
      <c r="AX63" s="102">
        <f>'2.NP-R4 - 2. nadzemní pod...'!J37</f>
        <v>0</v>
      </c>
      <c r="AY63" s="102">
        <f>'2.NP-R4 - 2. nadzemní pod...'!J38</f>
        <v>0</v>
      </c>
      <c r="AZ63" s="102">
        <f>'2.NP-R4 - 2. nadzemní pod...'!F35</f>
        <v>0</v>
      </c>
      <c r="BA63" s="102">
        <f>'2.NP-R4 - 2. nadzemní pod...'!F36</f>
        <v>0</v>
      </c>
      <c r="BB63" s="102">
        <f>'2.NP-R4 - 2. nadzemní pod...'!F37</f>
        <v>0</v>
      </c>
      <c r="BC63" s="102">
        <f>'2.NP-R4 - 2. nadzemní pod...'!F38</f>
        <v>0</v>
      </c>
      <c r="BD63" s="104">
        <f>'2.NP-R4 - 2. nadzemní pod...'!F39</f>
        <v>0</v>
      </c>
      <c r="BT63" s="105" t="s">
        <v>82</v>
      </c>
      <c r="BV63" s="105" t="s">
        <v>74</v>
      </c>
      <c r="BW63" s="105" t="s">
        <v>107</v>
      </c>
      <c r="BX63" s="105" t="s">
        <v>97</v>
      </c>
      <c r="CL63" s="105" t="s">
        <v>19</v>
      </c>
    </row>
    <row r="64" spans="1:91" s="4" customFormat="1" ht="16.5" customHeight="1">
      <c r="A64" s="88" t="s">
        <v>76</v>
      </c>
      <c r="B64" s="53"/>
      <c r="C64" s="99"/>
      <c r="D64" s="99"/>
      <c r="E64" s="380" t="s">
        <v>108</v>
      </c>
      <c r="F64" s="380"/>
      <c r="G64" s="380"/>
      <c r="H64" s="380"/>
      <c r="I64" s="380"/>
      <c r="J64" s="99"/>
      <c r="K64" s="380" t="s">
        <v>109</v>
      </c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47">
        <f>'3.NP-R8 - 3. nadzemní pod...'!J32</f>
        <v>0</v>
      </c>
      <c r="AH64" s="348"/>
      <c r="AI64" s="348"/>
      <c r="AJ64" s="348"/>
      <c r="AK64" s="348"/>
      <c r="AL64" s="348"/>
      <c r="AM64" s="348"/>
      <c r="AN64" s="347">
        <f t="shared" si="0"/>
        <v>0</v>
      </c>
      <c r="AO64" s="348"/>
      <c r="AP64" s="348"/>
      <c r="AQ64" s="100" t="s">
        <v>100</v>
      </c>
      <c r="AR64" s="55"/>
      <c r="AS64" s="101">
        <v>0</v>
      </c>
      <c r="AT64" s="102">
        <f t="shared" si="1"/>
        <v>0</v>
      </c>
      <c r="AU64" s="103">
        <f>'3.NP-R8 - 3. nadzemní pod...'!P94</f>
        <v>0</v>
      </c>
      <c r="AV64" s="102">
        <f>'3.NP-R8 - 3. nadzemní pod...'!J35</f>
        <v>0</v>
      </c>
      <c r="AW64" s="102">
        <f>'3.NP-R8 - 3. nadzemní pod...'!J36</f>
        <v>0</v>
      </c>
      <c r="AX64" s="102">
        <f>'3.NP-R8 - 3. nadzemní pod...'!J37</f>
        <v>0</v>
      </c>
      <c r="AY64" s="102">
        <f>'3.NP-R8 - 3. nadzemní pod...'!J38</f>
        <v>0</v>
      </c>
      <c r="AZ64" s="102">
        <f>'3.NP-R8 - 3. nadzemní pod...'!F35</f>
        <v>0</v>
      </c>
      <c r="BA64" s="102">
        <f>'3.NP-R8 - 3. nadzemní pod...'!F36</f>
        <v>0</v>
      </c>
      <c r="BB64" s="102">
        <f>'3.NP-R8 - 3. nadzemní pod...'!F37</f>
        <v>0</v>
      </c>
      <c r="BC64" s="102">
        <f>'3.NP-R8 - 3. nadzemní pod...'!F38</f>
        <v>0</v>
      </c>
      <c r="BD64" s="104">
        <f>'3.NP-R8 - 3. nadzemní pod...'!F39</f>
        <v>0</v>
      </c>
      <c r="BT64" s="105" t="s">
        <v>82</v>
      </c>
      <c r="BV64" s="105" t="s">
        <v>74</v>
      </c>
      <c r="BW64" s="105" t="s">
        <v>110</v>
      </c>
      <c r="BX64" s="105" t="s">
        <v>97</v>
      </c>
      <c r="CL64" s="105" t="s">
        <v>19</v>
      </c>
    </row>
    <row r="65" spans="1:91" s="4" customFormat="1" ht="16.5" customHeight="1">
      <c r="A65" s="88" t="s">
        <v>76</v>
      </c>
      <c r="B65" s="53"/>
      <c r="C65" s="99"/>
      <c r="D65" s="99"/>
      <c r="E65" s="380" t="s">
        <v>111</v>
      </c>
      <c r="F65" s="380"/>
      <c r="G65" s="380"/>
      <c r="H65" s="380"/>
      <c r="I65" s="380"/>
      <c r="J65" s="99"/>
      <c r="K65" s="380" t="s">
        <v>112</v>
      </c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47">
        <f>'4.NP-R9 - 4. nadzemní pod...'!J32</f>
        <v>0</v>
      </c>
      <c r="AH65" s="348"/>
      <c r="AI65" s="348"/>
      <c r="AJ65" s="348"/>
      <c r="AK65" s="348"/>
      <c r="AL65" s="348"/>
      <c r="AM65" s="348"/>
      <c r="AN65" s="347">
        <f t="shared" si="0"/>
        <v>0</v>
      </c>
      <c r="AO65" s="348"/>
      <c r="AP65" s="348"/>
      <c r="AQ65" s="100" t="s">
        <v>100</v>
      </c>
      <c r="AR65" s="55"/>
      <c r="AS65" s="101">
        <v>0</v>
      </c>
      <c r="AT65" s="102">
        <f t="shared" si="1"/>
        <v>0</v>
      </c>
      <c r="AU65" s="103">
        <f>'4.NP-R9 - 4. nadzemní pod...'!P94</f>
        <v>0</v>
      </c>
      <c r="AV65" s="102">
        <f>'4.NP-R9 - 4. nadzemní pod...'!J35</f>
        <v>0</v>
      </c>
      <c r="AW65" s="102">
        <f>'4.NP-R9 - 4. nadzemní pod...'!J36</f>
        <v>0</v>
      </c>
      <c r="AX65" s="102">
        <f>'4.NP-R9 - 4. nadzemní pod...'!J37</f>
        <v>0</v>
      </c>
      <c r="AY65" s="102">
        <f>'4.NP-R9 - 4. nadzemní pod...'!J38</f>
        <v>0</v>
      </c>
      <c r="AZ65" s="102">
        <f>'4.NP-R9 - 4. nadzemní pod...'!F35</f>
        <v>0</v>
      </c>
      <c r="BA65" s="102">
        <f>'4.NP-R9 - 4. nadzemní pod...'!F36</f>
        <v>0</v>
      </c>
      <c r="BB65" s="102">
        <f>'4.NP-R9 - 4. nadzemní pod...'!F37</f>
        <v>0</v>
      </c>
      <c r="BC65" s="102">
        <f>'4.NP-R9 - 4. nadzemní pod...'!F38</f>
        <v>0</v>
      </c>
      <c r="BD65" s="104">
        <f>'4.NP-R9 - 4. nadzemní pod...'!F39</f>
        <v>0</v>
      </c>
      <c r="BT65" s="105" t="s">
        <v>82</v>
      </c>
      <c r="BV65" s="105" t="s">
        <v>74</v>
      </c>
      <c r="BW65" s="105" t="s">
        <v>113</v>
      </c>
      <c r="BX65" s="105" t="s">
        <v>97</v>
      </c>
      <c r="CL65" s="105" t="s">
        <v>19</v>
      </c>
    </row>
    <row r="66" spans="1:91" s="7" customFormat="1" ht="16.5" customHeight="1">
      <c r="A66" s="88" t="s">
        <v>76</v>
      </c>
      <c r="B66" s="89"/>
      <c r="C66" s="90"/>
      <c r="D66" s="381" t="s">
        <v>114</v>
      </c>
      <c r="E66" s="381"/>
      <c r="F66" s="381"/>
      <c r="G66" s="381"/>
      <c r="H66" s="381"/>
      <c r="I66" s="91"/>
      <c r="J66" s="381" t="s">
        <v>115</v>
      </c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49">
        <f>'06 - Vedlejší a ostatní n...'!J30</f>
        <v>0</v>
      </c>
      <c r="AH66" s="350"/>
      <c r="AI66" s="350"/>
      <c r="AJ66" s="350"/>
      <c r="AK66" s="350"/>
      <c r="AL66" s="350"/>
      <c r="AM66" s="350"/>
      <c r="AN66" s="349">
        <f t="shared" si="0"/>
        <v>0</v>
      </c>
      <c r="AO66" s="350"/>
      <c r="AP66" s="350"/>
      <c r="AQ66" s="92" t="s">
        <v>79</v>
      </c>
      <c r="AR66" s="93"/>
      <c r="AS66" s="106">
        <v>0</v>
      </c>
      <c r="AT66" s="107">
        <f t="shared" si="1"/>
        <v>0</v>
      </c>
      <c r="AU66" s="108">
        <f>'06 - Vedlejší a ostatní n...'!P85</f>
        <v>0</v>
      </c>
      <c r="AV66" s="107">
        <f>'06 - Vedlejší a ostatní n...'!J33</f>
        <v>0</v>
      </c>
      <c r="AW66" s="107">
        <f>'06 - Vedlejší a ostatní n...'!J34</f>
        <v>0</v>
      </c>
      <c r="AX66" s="107">
        <f>'06 - Vedlejší a ostatní n...'!J35</f>
        <v>0</v>
      </c>
      <c r="AY66" s="107">
        <f>'06 - Vedlejší a ostatní n...'!J36</f>
        <v>0</v>
      </c>
      <c r="AZ66" s="107">
        <f>'06 - Vedlejší a ostatní n...'!F33</f>
        <v>0</v>
      </c>
      <c r="BA66" s="107">
        <f>'06 - Vedlejší a ostatní n...'!F34</f>
        <v>0</v>
      </c>
      <c r="BB66" s="107">
        <f>'06 - Vedlejší a ostatní n...'!F35</f>
        <v>0</v>
      </c>
      <c r="BC66" s="107">
        <f>'06 - Vedlejší a ostatní n...'!F36</f>
        <v>0</v>
      </c>
      <c r="BD66" s="109">
        <f>'06 - Vedlejší a ostatní n...'!F37</f>
        <v>0</v>
      </c>
      <c r="BT66" s="98" t="s">
        <v>80</v>
      </c>
      <c r="BV66" s="98" t="s">
        <v>74</v>
      </c>
      <c r="BW66" s="98" t="s">
        <v>116</v>
      </c>
      <c r="BX66" s="98" t="s">
        <v>5</v>
      </c>
      <c r="CL66" s="98" t="s">
        <v>19</v>
      </c>
      <c r="CM66" s="98" t="s">
        <v>82</v>
      </c>
    </row>
    <row r="67" spans="1:91" s="2" customFormat="1" ht="30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  <row r="68" spans="1:9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41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</sheetData>
  <sheetProtection algorithmName="SHA-512" hashValue="fz1+2OA6Y7SnMJe2k1d/Ws10E5CDf4YHYTUVskrFl/1bgVqYREWBdyA19qCnBILhkrnO6gx8Fyso/DIAdSTZSg==" saltValue="lZMT4Tt+z9O0WkU9CdAFkRW8/gfwL/NN4VNZ6EAB3pOoDZjSyBFeLUhOVjKlLxGkIFhTsCJRkTuOC8WCFxqbgg==" spinCount="100000" sheet="1" objects="1" scenarios="1" formatColumns="0" formatRows="0"/>
  <mergeCells count="86">
    <mergeCell ref="D60:H60"/>
    <mergeCell ref="D59:H59"/>
    <mergeCell ref="D58:H58"/>
    <mergeCell ref="D57:H57"/>
    <mergeCell ref="D55:H55"/>
    <mergeCell ref="D56:H56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C52:G52"/>
    <mergeCell ref="L45:AO45"/>
    <mergeCell ref="E65:I65"/>
    <mergeCell ref="K65:AF65"/>
    <mergeCell ref="D66:H66"/>
    <mergeCell ref="J66:AF66"/>
    <mergeCell ref="AG54:AM54"/>
    <mergeCell ref="AG63:AM63"/>
    <mergeCell ref="AG64:AM64"/>
    <mergeCell ref="AN52:AP52"/>
    <mergeCell ref="AN59:AP59"/>
    <mergeCell ref="AN58:AP58"/>
    <mergeCell ref="AN57:AP57"/>
    <mergeCell ref="AN63:AP63"/>
    <mergeCell ref="AN64:AP64"/>
    <mergeCell ref="AN55:AP55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0:AM60"/>
    <mergeCell ref="AG62:AM62"/>
    <mergeCell ref="AG59:AM59"/>
    <mergeCell ref="AG52:AM52"/>
    <mergeCell ref="AG58:AM58"/>
    <mergeCell ref="AG57:AM57"/>
    <mergeCell ref="AG55:AM55"/>
    <mergeCell ref="AG61:AM61"/>
    <mergeCell ref="AM47:AN47"/>
    <mergeCell ref="AM50:AP50"/>
    <mergeCell ref="AM49:AP49"/>
    <mergeCell ref="AN61:AP61"/>
    <mergeCell ref="AN60:AP60"/>
    <mergeCell ref="AN62:AP62"/>
    <mergeCell ref="AS49:AT51"/>
    <mergeCell ref="AN65:AP65"/>
    <mergeCell ref="AG65:AM65"/>
    <mergeCell ref="AN66:AP66"/>
    <mergeCell ref="AG66:AM66"/>
    <mergeCell ref="AN54:AP54"/>
  </mergeCells>
  <hyperlinks>
    <hyperlink ref="A55" location="'01 - Stavební část'!C2" display="/"/>
    <hyperlink ref="A56" location="'01.01 - Odvlhčení objektu'!C2" display="/"/>
    <hyperlink ref="A57" location="'02 - Zdravotně technické ...'!C2" display="/"/>
    <hyperlink ref="A58" location="'03 - Vytápění'!C2" display="/"/>
    <hyperlink ref="A59" location="'04 - Vzduchotechnika'!C2" display="/"/>
    <hyperlink ref="A61" location="'1.NP-R2 - Hlavní chodba'!C2" display="/"/>
    <hyperlink ref="A62" location="'1.NP-RK - Zázemí kuchyně'!C2" display="/"/>
    <hyperlink ref="A63" location="'2.NP-R4 - 2. nadzemní pod...'!C2" display="/"/>
    <hyperlink ref="A64" location="'3.NP-R8 - 3. nadzemní pod...'!C2" display="/"/>
    <hyperlink ref="A65" location="'4.NP-R9 - 4. nadzemní pod...'!C2" display="/"/>
    <hyperlink ref="A66" location="'06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119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22. 3. 2022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ROUND(J95,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ROUND((SUM(BE95:BE1380)),  2)</f>
        <v>0</v>
      </c>
      <c r="G33" s="36"/>
      <c r="H33" s="36"/>
      <c r="I33" s="126">
        <v>0.21</v>
      </c>
      <c r="J33" s="125">
        <f>ROUND(((SUM(BE95:BE1380))*I33),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ROUND((SUM(BF95:BF1380)),  2)</f>
        <v>0</v>
      </c>
      <c r="G34" s="36"/>
      <c r="H34" s="36"/>
      <c r="I34" s="126">
        <v>0.15</v>
      </c>
      <c r="J34" s="125">
        <f>ROUND(((SUM(BF95:BF1380))*I34),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ROUND((SUM(BG95:BG1380)),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ROUND((SUM(BH95:BH1380)),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ROUND((SUM(BI95:BI1380)),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6" t="str">
        <f>E7</f>
        <v>Stavební úpravy části objektu školy - ZŠ Závodu míru 339, Karlovy Vary - Stará Role</v>
      </c>
      <c r="F48" s="387"/>
      <c r="G48" s="387"/>
      <c r="H48" s="387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E9</f>
        <v>01 - Stavební část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Závodu míru 339/144, Karlovy Vary</v>
      </c>
      <c r="G52" s="38"/>
      <c r="H52" s="38"/>
      <c r="I52" s="31" t="s">
        <v>23</v>
      </c>
      <c r="J52" s="61" t="str">
        <f>IF(J12="","",J12)</f>
        <v>22. 3. 2022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a střední škola Karlovy Vary,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121</v>
      </c>
      <c r="D57" s="139"/>
      <c r="E57" s="139"/>
      <c r="F57" s="139"/>
      <c r="G57" s="139"/>
      <c r="H57" s="139"/>
      <c r="I57" s="139"/>
      <c r="J57" s="140" t="s">
        <v>122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42"/>
      <c r="C60" s="143"/>
      <c r="D60" s="144" t="s">
        <v>124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125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126</v>
      </c>
      <c r="E62" s="150"/>
      <c r="F62" s="150"/>
      <c r="G62" s="150"/>
      <c r="H62" s="150"/>
      <c r="I62" s="150"/>
      <c r="J62" s="151">
        <f>J231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127</v>
      </c>
      <c r="E63" s="150"/>
      <c r="F63" s="150"/>
      <c r="G63" s="150"/>
      <c r="H63" s="150"/>
      <c r="I63" s="150"/>
      <c r="J63" s="151">
        <f>J248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128</v>
      </c>
      <c r="E64" s="150"/>
      <c r="F64" s="150"/>
      <c r="G64" s="150"/>
      <c r="H64" s="150"/>
      <c r="I64" s="150"/>
      <c r="J64" s="151">
        <f>J447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129</v>
      </c>
      <c r="E65" s="150"/>
      <c r="F65" s="150"/>
      <c r="G65" s="150"/>
      <c r="H65" s="150"/>
      <c r="I65" s="150"/>
      <c r="J65" s="151">
        <f>J568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130</v>
      </c>
      <c r="E66" s="150"/>
      <c r="F66" s="150"/>
      <c r="G66" s="150"/>
      <c r="H66" s="150"/>
      <c r="I66" s="150"/>
      <c r="J66" s="151">
        <f>J582</f>
        <v>0</v>
      </c>
      <c r="K66" s="99"/>
      <c r="L66" s="152"/>
    </row>
    <row r="67" spans="1:31" s="9" customFormat="1" ht="24.95" customHeight="1">
      <c r="B67" s="142"/>
      <c r="C67" s="143"/>
      <c r="D67" s="144" t="s">
        <v>131</v>
      </c>
      <c r="E67" s="145"/>
      <c r="F67" s="145"/>
      <c r="G67" s="145"/>
      <c r="H67" s="145"/>
      <c r="I67" s="145"/>
      <c r="J67" s="146">
        <f>J586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132</v>
      </c>
      <c r="E68" s="150"/>
      <c r="F68" s="150"/>
      <c r="G68" s="150"/>
      <c r="H68" s="150"/>
      <c r="I68" s="150"/>
      <c r="J68" s="151">
        <f>J587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133</v>
      </c>
      <c r="E69" s="150"/>
      <c r="F69" s="150"/>
      <c r="G69" s="150"/>
      <c r="H69" s="150"/>
      <c r="I69" s="150"/>
      <c r="J69" s="151">
        <f>J606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134</v>
      </c>
      <c r="E70" s="150"/>
      <c r="F70" s="150"/>
      <c r="G70" s="150"/>
      <c r="H70" s="150"/>
      <c r="I70" s="150"/>
      <c r="J70" s="151">
        <f>J756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135</v>
      </c>
      <c r="E71" s="150"/>
      <c r="F71" s="150"/>
      <c r="G71" s="150"/>
      <c r="H71" s="150"/>
      <c r="I71" s="150"/>
      <c r="J71" s="151">
        <f>J988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136</v>
      </c>
      <c r="E72" s="150"/>
      <c r="F72" s="150"/>
      <c r="G72" s="150"/>
      <c r="H72" s="150"/>
      <c r="I72" s="150"/>
      <c r="J72" s="151">
        <f>J1005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137</v>
      </c>
      <c r="E73" s="150"/>
      <c r="F73" s="150"/>
      <c r="G73" s="150"/>
      <c r="H73" s="150"/>
      <c r="I73" s="150"/>
      <c r="J73" s="151">
        <f>J1133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138</v>
      </c>
      <c r="E74" s="150"/>
      <c r="F74" s="150"/>
      <c r="G74" s="150"/>
      <c r="H74" s="150"/>
      <c r="I74" s="150"/>
      <c r="J74" s="151">
        <f>J1311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139</v>
      </c>
      <c r="E75" s="150"/>
      <c r="F75" s="150"/>
      <c r="G75" s="150"/>
      <c r="H75" s="150"/>
      <c r="I75" s="150"/>
      <c r="J75" s="151">
        <f>J1353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5" customHeight="1">
      <c r="A82" s="36"/>
      <c r="B82" s="37"/>
      <c r="C82" s="25" t="s">
        <v>140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26.25" customHeight="1">
      <c r="A85" s="36"/>
      <c r="B85" s="37"/>
      <c r="C85" s="38"/>
      <c r="D85" s="38"/>
      <c r="E85" s="386" t="str">
        <f>E7</f>
        <v>Stavební úpravy části objektu školy - ZŠ Závodu míru 339, Karlovy Vary - Stará Role</v>
      </c>
      <c r="F85" s="387"/>
      <c r="G85" s="387"/>
      <c r="H85" s="38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118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78" t="str">
        <f>E9</f>
        <v>01 - Stavební část</v>
      </c>
      <c r="F87" s="385"/>
      <c r="G87" s="385"/>
      <c r="H87" s="38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F12</f>
        <v>Závodu míru 339/144, Karlovy Vary</v>
      </c>
      <c r="G89" s="38"/>
      <c r="H89" s="38"/>
      <c r="I89" s="31" t="s">
        <v>23</v>
      </c>
      <c r="J89" s="61" t="str">
        <f>IF(J12="","",J12)</f>
        <v>22. 3. 2022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E15</f>
        <v>Základní škola a střední škola Karlovy Vary, p.o.</v>
      </c>
      <c r="G91" s="38"/>
      <c r="H91" s="38"/>
      <c r="I91" s="31" t="s">
        <v>31</v>
      </c>
      <c r="J91" s="34" t="str">
        <f>E21</f>
        <v>Ing. Karel Drahokoupil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31" t="s">
        <v>34</v>
      </c>
      <c r="J92" s="34" t="str">
        <f>E24</f>
        <v>Bc. Martin Frous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141</v>
      </c>
      <c r="D94" s="156" t="s">
        <v>57</v>
      </c>
      <c r="E94" s="156" t="s">
        <v>53</v>
      </c>
      <c r="F94" s="156" t="s">
        <v>54</v>
      </c>
      <c r="G94" s="156" t="s">
        <v>142</v>
      </c>
      <c r="H94" s="156" t="s">
        <v>143</v>
      </c>
      <c r="I94" s="156" t="s">
        <v>144</v>
      </c>
      <c r="J94" s="156" t="s">
        <v>122</v>
      </c>
      <c r="K94" s="157" t="s">
        <v>145</v>
      </c>
      <c r="L94" s="158"/>
      <c r="M94" s="70" t="s">
        <v>19</v>
      </c>
      <c r="N94" s="71" t="s">
        <v>42</v>
      </c>
      <c r="O94" s="71" t="s">
        <v>146</v>
      </c>
      <c r="P94" s="71" t="s">
        <v>147</v>
      </c>
      <c r="Q94" s="71" t="s">
        <v>148</v>
      </c>
      <c r="R94" s="71" t="s">
        <v>149</v>
      </c>
      <c r="S94" s="71" t="s">
        <v>150</v>
      </c>
      <c r="T94" s="72" t="s">
        <v>151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152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P96+P586</f>
        <v>0</v>
      </c>
      <c r="Q95" s="74"/>
      <c r="R95" s="161">
        <f>R96+R586</f>
        <v>90.186702049999994</v>
      </c>
      <c r="S95" s="74"/>
      <c r="T95" s="162">
        <f>T96+T586</f>
        <v>159.21663954000002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71</v>
      </c>
      <c r="AU95" s="19" t="s">
        <v>123</v>
      </c>
      <c r="BK95" s="163">
        <f>BK96+BK586</f>
        <v>0</v>
      </c>
    </row>
    <row r="96" spans="1:63" s="12" customFormat="1" ht="25.9" customHeight="1">
      <c r="B96" s="164"/>
      <c r="C96" s="165"/>
      <c r="D96" s="166" t="s">
        <v>71</v>
      </c>
      <c r="E96" s="167" t="s">
        <v>153</v>
      </c>
      <c r="F96" s="167" t="s">
        <v>154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P97+P231+P248+P447+P568+P582</f>
        <v>0</v>
      </c>
      <c r="Q96" s="172"/>
      <c r="R96" s="173">
        <f>R97+R231+R248+R447+R568+R582</f>
        <v>47.805292010000002</v>
      </c>
      <c r="S96" s="172"/>
      <c r="T96" s="174">
        <f>T97+T231+T248+T447+T568+T582</f>
        <v>85.786744000000013</v>
      </c>
      <c r="AR96" s="175" t="s">
        <v>80</v>
      </c>
      <c r="AT96" s="176" t="s">
        <v>71</v>
      </c>
      <c r="AU96" s="176" t="s">
        <v>72</v>
      </c>
      <c r="AY96" s="175" t="s">
        <v>155</v>
      </c>
      <c r="BK96" s="177">
        <f>BK97+BK231+BK248+BK447+BK568+BK582</f>
        <v>0</v>
      </c>
    </row>
    <row r="97" spans="1:65" s="12" customFormat="1" ht="22.9" customHeight="1">
      <c r="B97" s="164"/>
      <c r="C97" s="165"/>
      <c r="D97" s="166" t="s">
        <v>71</v>
      </c>
      <c r="E97" s="178" t="s">
        <v>156</v>
      </c>
      <c r="F97" s="178" t="s">
        <v>157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SUM(P98:P230)</f>
        <v>0</v>
      </c>
      <c r="Q97" s="172"/>
      <c r="R97" s="173">
        <f>SUM(R98:R230)</f>
        <v>12.94543447</v>
      </c>
      <c r="S97" s="172"/>
      <c r="T97" s="174">
        <f>SUM(T98:T230)</f>
        <v>0</v>
      </c>
      <c r="AR97" s="175" t="s">
        <v>80</v>
      </c>
      <c r="AT97" s="176" t="s">
        <v>71</v>
      </c>
      <c r="AU97" s="176" t="s">
        <v>80</v>
      </c>
      <c r="AY97" s="175" t="s">
        <v>155</v>
      </c>
      <c r="BK97" s="177">
        <f>SUM(BK98:BK230)</f>
        <v>0</v>
      </c>
    </row>
    <row r="98" spans="1:65" s="2" customFormat="1" ht="33" customHeight="1">
      <c r="A98" s="36"/>
      <c r="B98" s="37"/>
      <c r="C98" s="180" t="s">
        <v>80</v>
      </c>
      <c r="D98" s="180" t="s">
        <v>158</v>
      </c>
      <c r="E98" s="181" t="s">
        <v>159</v>
      </c>
      <c r="F98" s="182" t="s">
        <v>160</v>
      </c>
      <c r="G98" s="183" t="s">
        <v>161</v>
      </c>
      <c r="H98" s="184">
        <v>0.27400000000000002</v>
      </c>
      <c r="I98" s="185"/>
      <c r="J98" s="186">
        <f>ROUND(I98*H98,2)</f>
        <v>0</v>
      </c>
      <c r="K98" s="182" t="s">
        <v>162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1.9539999999999998E-2</v>
      </c>
      <c r="R98" s="189">
        <f>Q98*H98</f>
        <v>5.3539599999999996E-3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163</v>
      </c>
      <c r="AT98" s="191" t="s">
        <v>158</v>
      </c>
      <c r="AU98" s="191" t="s">
        <v>82</v>
      </c>
      <c r="AY98" s="19" t="s">
        <v>155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163</v>
      </c>
      <c r="BM98" s="191" t="s">
        <v>164</v>
      </c>
    </row>
    <row r="99" spans="1:65" s="2" customFormat="1" ht="19.5">
      <c r="A99" s="36"/>
      <c r="B99" s="37"/>
      <c r="C99" s="38"/>
      <c r="D99" s="193" t="s">
        <v>165</v>
      </c>
      <c r="E99" s="38"/>
      <c r="F99" s="194" t="s">
        <v>166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165</v>
      </c>
      <c r="AU99" s="19" t="s">
        <v>82</v>
      </c>
    </row>
    <row r="100" spans="1:65" s="2" customFormat="1">
      <c r="A100" s="36"/>
      <c r="B100" s="37"/>
      <c r="C100" s="38"/>
      <c r="D100" s="198" t="s">
        <v>167</v>
      </c>
      <c r="E100" s="38"/>
      <c r="F100" s="199" t="s">
        <v>168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167</v>
      </c>
      <c r="AU100" s="19" t="s">
        <v>82</v>
      </c>
    </row>
    <row r="101" spans="1:65" s="13" customFormat="1">
      <c r="B101" s="200"/>
      <c r="C101" s="201"/>
      <c r="D101" s="193" t="s">
        <v>169</v>
      </c>
      <c r="E101" s="202" t="s">
        <v>19</v>
      </c>
      <c r="F101" s="203" t="s">
        <v>170</v>
      </c>
      <c r="G101" s="201"/>
      <c r="H101" s="204">
        <v>1.2999999999999999E-2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169</v>
      </c>
      <c r="AU101" s="210" t="s">
        <v>82</v>
      </c>
      <c r="AV101" s="13" t="s">
        <v>82</v>
      </c>
      <c r="AW101" s="13" t="s">
        <v>33</v>
      </c>
      <c r="AX101" s="13" t="s">
        <v>72</v>
      </c>
      <c r="AY101" s="210" t="s">
        <v>155</v>
      </c>
    </row>
    <row r="102" spans="1:65" s="13" customFormat="1">
      <c r="B102" s="200"/>
      <c r="C102" s="201"/>
      <c r="D102" s="193" t="s">
        <v>169</v>
      </c>
      <c r="E102" s="202" t="s">
        <v>19</v>
      </c>
      <c r="F102" s="203" t="s">
        <v>171</v>
      </c>
      <c r="G102" s="201"/>
      <c r="H102" s="204">
        <v>0.02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169</v>
      </c>
      <c r="AU102" s="210" t="s">
        <v>82</v>
      </c>
      <c r="AV102" s="13" t="s">
        <v>82</v>
      </c>
      <c r="AW102" s="13" t="s">
        <v>33</v>
      </c>
      <c r="AX102" s="13" t="s">
        <v>72</v>
      </c>
      <c r="AY102" s="210" t="s">
        <v>155</v>
      </c>
    </row>
    <row r="103" spans="1:65" s="13" customFormat="1">
      <c r="B103" s="200"/>
      <c r="C103" s="201"/>
      <c r="D103" s="193" t="s">
        <v>169</v>
      </c>
      <c r="E103" s="202" t="s">
        <v>19</v>
      </c>
      <c r="F103" s="203" t="s">
        <v>172</v>
      </c>
      <c r="G103" s="201"/>
      <c r="H103" s="204">
        <v>0.01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169</v>
      </c>
      <c r="AU103" s="210" t="s">
        <v>82</v>
      </c>
      <c r="AV103" s="13" t="s">
        <v>82</v>
      </c>
      <c r="AW103" s="13" t="s">
        <v>33</v>
      </c>
      <c r="AX103" s="13" t="s">
        <v>72</v>
      </c>
      <c r="AY103" s="210" t="s">
        <v>155</v>
      </c>
    </row>
    <row r="104" spans="1:65" s="13" customFormat="1">
      <c r="B104" s="200"/>
      <c r="C104" s="201"/>
      <c r="D104" s="193" t="s">
        <v>169</v>
      </c>
      <c r="E104" s="202" t="s">
        <v>19</v>
      </c>
      <c r="F104" s="203" t="s">
        <v>170</v>
      </c>
      <c r="G104" s="201"/>
      <c r="H104" s="204">
        <v>1.2999999999999999E-2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169</v>
      </c>
      <c r="AU104" s="210" t="s">
        <v>82</v>
      </c>
      <c r="AV104" s="13" t="s">
        <v>82</v>
      </c>
      <c r="AW104" s="13" t="s">
        <v>33</v>
      </c>
      <c r="AX104" s="13" t="s">
        <v>72</v>
      </c>
      <c r="AY104" s="210" t="s">
        <v>155</v>
      </c>
    </row>
    <row r="105" spans="1:65" s="13" customFormat="1">
      <c r="B105" s="200"/>
      <c r="C105" s="201"/>
      <c r="D105" s="193" t="s">
        <v>169</v>
      </c>
      <c r="E105" s="202" t="s">
        <v>19</v>
      </c>
      <c r="F105" s="203" t="s">
        <v>170</v>
      </c>
      <c r="G105" s="201"/>
      <c r="H105" s="204">
        <v>1.2999999999999999E-2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169</v>
      </c>
      <c r="AU105" s="210" t="s">
        <v>82</v>
      </c>
      <c r="AV105" s="13" t="s">
        <v>82</v>
      </c>
      <c r="AW105" s="13" t="s">
        <v>33</v>
      </c>
      <c r="AX105" s="13" t="s">
        <v>72</v>
      </c>
      <c r="AY105" s="210" t="s">
        <v>155</v>
      </c>
    </row>
    <row r="106" spans="1:65" s="13" customFormat="1">
      <c r="B106" s="200"/>
      <c r="C106" s="201"/>
      <c r="D106" s="193" t="s">
        <v>169</v>
      </c>
      <c r="E106" s="202" t="s">
        <v>19</v>
      </c>
      <c r="F106" s="203" t="s">
        <v>170</v>
      </c>
      <c r="G106" s="201"/>
      <c r="H106" s="204">
        <v>1.2999999999999999E-2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169</v>
      </c>
      <c r="AU106" s="210" t="s">
        <v>82</v>
      </c>
      <c r="AV106" s="13" t="s">
        <v>82</v>
      </c>
      <c r="AW106" s="13" t="s">
        <v>33</v>
      </c>
      <c r="AX106" s="13" t="s">
        <v>72</v>
      </c>
      <c r="AY106" s="210" t="s">
        <v>155</v>
      </c>
    </row>
    <row r="107" spans="1:65" s="13" customFormat="1">
      <c r="B107" s="200"/>
      <c r="C107" s="201"/>
      <c r="D107" s="193" t="s">
        <v>169</v>
      </c>
      <c r="E107" s="202" t="s">
        <v>19</v>
      </c>
      <c r="F107" s="203" t="s">
        <v>173</v>
      </c>
      <c r="G107" s="201"/>
      <c r="H107" s="204">
        <v>7.8E-2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169</v>
      </c>
      <c r="AU107" s="210" t="s">
        <v>82</v>
      </c>
      <c r="AV107" s="13" t="s">
        <v>82</v>
      </c>
      <c r="AW107" s="13" t="s">
        <v>33</v>
      </c>
      <c r="AX107" s="13" t="s">
        <v>72</v>
      </c>
      <c r="AY107" s="210" t="s">
        <v>155</v>
      </c>
    </row>
    <row r="108" spans="1:65" s="13" customFormat="1">
      <c r="B108" s="200"/>
      <c r="C108" s="201"/>
      <c r="D108" s="193" t="s">
        <v>169</v>
      </c>
      <c r="E108" s="202" t="s">
        <v>19</v>
      </c>
      <c r="F108" s="203" t="s">
        <v>174</v>
      </c>
      <c r="G108" s="201"/>
      <c r="H108" s="204">
        <v>2.1999999999999999E-2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169</v>
      </c>
      <c r="AU108" s="210" t="s">
        <v>82</v>
      </c>
      <c r="AV108" s="13" t="s">
        <v>82</v>
      </c>
      <c r="AW108" s="13" t="s">
        <v>33</v>
      </c>
      <c r="AX108" s="13" t="s">
        <v>72</v>
      </c>
      <c r="AY108" s="210" t="s">
        <v>155</v>
      </c>
    </row>
    <row r="109" spans="1:65" s="13" customFormat="1">
      <c r="B109" s="200"/>
      <c r="C109" s="201"/>
      <c r="D109" s="193" t="s">
        <v>169</v>
      </c>
      <c r="E109" s="202" t="s">
        <v>19</v>
      </c>
      <c r="F109" s="203" t="s">
        <v>175</v>
      </c>
      <c r="G109" s="201"/>
      <c r="H109" s="204">
        <v>2.4E-2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169</v>
      </c>
      <c r="AU109" s="210" t="s">
        <v>82</v>
      </c>
      <c r="AV109" s="13" t="s">
        <v>82</v>
      </c>
      <c r="AW109" s="13" t="s">
        <v>33</v>
      </c>
      <c r="AX109" s="13" t="s">
        <v>72</v>
      </c>
      <c r="AY109" s="210" t="s">
        <v>155</v>
      </c>
    </row>
    <row r="110" spans="1:65" s="13" customFormat="1">
      <c r="B110" s="200"/>
      <c r="C110" s="201"/>
      <c r="D110" s="193" t="s">
        <v>169</v>
      </c>
      <c r="E110" s="202" t="s">
        <v>19</v>
      </c>
      <c r="F110" s="203" t="s">
        <v>176</v>
      </c>
      <c r="G110" s="201"/>
      <c r="H110" s="204">
        <v>2.9000000000000001E-2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169</v>
      </c>
      <c r="AU110" s="210" t="s">
        <v>82</v>
      </c>
      <c r="AV110" s="13" t="s">
        <v>82</v>
      </c>
      <c r="AW110" s="13" t="s">
        <v>33</v>
      </c>
      <c r="AX110" s="13" t="s">
        <v>72</v>
      </c>
      <c r="AY110" s="210" t="s">
        <v>155</v>
      </c>
    </row>
    <row r="111" spans="1:65" s="13" customFormat="1">
      <c r="B111" s="200"/>
      <c r="C111" s="201"/>
      <c r="D111" s="193" t="s">
        <v>169</v>
      </c>
      <c r="E111" s="202" t="s">
        <v>19</v>
      </c>
      <c r="F111" s="203" t="s">
        <v>177</v>
      </c>
      <c r="G111" s="201"/>
      <c r="H111" s="204">
        <v>3.9E-2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169</v>
      </c>
      <c r="AU111" s="210" t="s">
        <v>82</v>
      </c>
      <c r="AV111" s="13" t="s">
        <v>82</v>
      </c>
      <c r="AW111" s="13" t="s">
        <v>33</v>
      </c>
      <c r="AX111" s="13" t="s">
        <v>72</v>
      </c>
      <c r="AY111" s="210" t="s">
        <v>155</v>
      </c>
    </row>
    <row r="112" spans="1:65" s="14" customFormat="1">
      <c r="B112" s="211"/>
      <c r="C112" s="212"/>
      <c r="D112" s="193" t="s">
        <v>169</v>
      </c>
      <c r="E112" s="213" t="s">
        <v>19</v>
      </c>
      <c r="F112" s="214" t="s">
        <v>178</v>
      </c>
      <c r="G112" s="212"/>
      <c r="H112" s="215">
        <v>0.27400000000000002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169</v>
      </c>
      <c r="AU112" s="221" t="s">
        <v>82</v>
      </c>
      <c r="AV112" s="14" t="s">
        <v>163</v>
      </c>
      <c r="AW112" s="14" t="s">
        <v>33</v>
      </c>
      <c r="AX112" s="14" t="s">
        <v>80</v>
      </c>
      <c r="AY112" s="221" t="s">
        <v>155</v>
      </c>
    </row>
    <row r="113" spans="1:65" s="2" customFormat="1" ht="21.75" customHeight="1">
      <c r="A113" s="36"/>
      <c r="B113" s="37"/>
      <c r="C113" s="222" t="s">
        <v>82</v>
      </c>
      <c r="D113" s="222" t="s">
        <v>179</v>
      </c>
      <c r="E113" s="223" t="s">
        <v>180</v>
      </c>
      <c r="F113" s="224" t="s">
        <v>181</v>
      </c>
      <c r="G113" s="225" t="s">
        <v>161</v>
      </c>
      <c r="H113" s="226">
        <v>5.1999999999999998E-2</v>
      </c>
      <c r="I113" s="227"/>
      <c r="J113" s="228">
        <f>ROUND(I113*H113,2)</f>
        <v>0</v>
      </c>
      <c r="K113" s="224" t="s">
        <v>162</v>
      </c>
      <c r="L113" s="229"/>
      <c r="M113" s="230" t="s">
        <v>19</v>
      </c>
      <c r="N113" s="231" t="s">
        <v>43</v>
      </c>
      <c r="O113" s="66"/>
      <c r="P113" s="189">
        <f>O113*H113</f>
        <v>0</v>
      </c>
      <c r="Q113" s="189">
        <v>1</v>
      </c>
      <c r="R113" s="189">
        <f>Q113*H113</f>
        <v>5.1999999999999998E-2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182</v>
      </c>
      <c r="AT113" s="191" t="s">
        <v>179</v>
      </c>
      <c r="AU113" s="191" t="s">
        <v>82</v>
      </c>
      <c r="AY113" s="19" t="s">
        <v>155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163</v>
      </c>
      <c r="BM113" s="191" t="s">
        <v>183</v>
      </c>
    </row>
    <row r="114" spans="1:65" s="2" customFormat="1">
      <c r="A114" s="36"/>
      <c r="B114" s="37"/>
      <c r="C114" s="38"/>
      <c r="D114" s="193" t="s">
        <v>165</v>
      </c>
      <c r="E114" s="38"/>
      <c r="F114" s="194" t="s">
        <v>181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165</v>
      </c>
      <c r="AU114" s="19" t="s">
        <v>82</v>
      </c>
    </row>
    <row r="115" spans="1:65" s="13" customFormat="1">
      <c r="B115" s="200"/>
      <c r="C115" s="201"/>
      <c r="D115" s="193" t="s">
        <v>169</v>
      </c>
      <c r="E115" s="202" t="s">
        <v>19</v>
      </c>
      <c r="F115" s="203" t="s">
        <v>170</v>
      </c>
      <c r="G115" s="201"/>
      <c r="H115" s="204">
        <v>1.2999999999999999E-2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169</v>
      </c>
      <c r="AU115" s="210" t="s">
        <v>82</v>
      </c>
      <c r="AV115" s="13" t="s">
        <v>82</v>
      </c>
      <c r="AW115" s="13" t="s">
        <v>33</v>
      </c>
      <c r="AX115" s="13" t="s">
        <v>72</v>
      </c>
      <c r="AY115" s="210" t="s">
        <v>155</v>
      </c>
    </row>
    <row r="116" spans="1:65" s="13" customFormat="1">
      <c r="B116" s="200"/>
      <c r="C116" s="201"/>
      <c r="D116" s="193" t="s">
        <v>169</v>
      </c>
      <c r="E116" s="202" t="s">
        <v>19</v>
      </c>
      <c r="F116" s="203" t="s">
        <v>170</v>
      </c>
      <c r="G116" s="201"/>
      <c r="H116" s="204">
        <v>1.2999999999999999E-2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169</v>
      </c>
      <c r="AU116" s="210" t="s">
        <v>82</v>
      </c>
      <c r="AV116" s="13" t="s">
        <v>82</v>
      </c>
      <c r="AW116" s="13" t="s">
        <v>33</v>
      </c>
      <c r="AX116" s="13" t="s">
        <v>72</v>
      </c>
      <c r="AY116" s="210" t="s">
        <v>155</v>
      </c>
    </row>
    <row r="117" spans="1:65" s="13" customFormat="1">
      <c r="B117" s="200"/>
      <c r="C117" s="201"/>
      <c r="D117" s="193" t="s">
        <v>169</v>
      </c>
      <c r="E117" s="202" t="s">
        <v>19</v>
      </c>
      <c r="F117" s="203" t="s">
        <v>170</v>
      </c>
      <c r="G117" s="201"/>
      <c r="H117" s="204">
        <v>1.2999999999999999E-2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169</v>
      </c>
      <c r="AU117" s="210" t="s">
        <v>82</v>
      </c>
      <c r="AV117" s="13" t="s">
        <v>82</v>
      </c>
      <c r="AW117" s="13" t="s">
        <v>33</v>
      </c>
      <c r="AX117" s="13" t="s">
        <v>72</v>
      </c>
      <c r="AY117" s="210" t="s">
        <v>155</v>
      </c>
    </row>
    <row r="118" spans="1:65" s="13" customFormat="1">
      <c r="B118" s="200"/>
      <c r="C118" s="201"/>
      <c r="D118" s="193" t="s">
        <v>169</v>
      </c>
      <c r="E118" s="202" t="s">
        <v>19</v>
      </c>
      <c r="F118" s="203" t="s">
        <v>170</v>
      </c>
      <c r="G118" s="201"/>
      <c r="H118" s="204">
        <v>1.2999999999999999E-2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169</v>
      </c>
      <c r="AU118" s="210" t="s">
        <v>82</v>
      </c>
      <c r="AV118" s="13" t="s">
        <v>82</v>
      </c>
      <c r="AW118" s="13" t="s">
        <v>33</v>
      </c>
      <c r="AX118" s="13" t="s">
        <v>72</v>
      </c>
      <c r="AY118" s="210" t="s">
        <v>155</v>
      </c>
    </row>
    <row r="119" spans="1:65" s="14" customFormat="1">
      <c r="B119" s="211"/>
      <c r="C119" s="212"/>
      <c r="D119" s="193" t="s">
        <v>169</v>
      </c>
      <c r="E119" s="213" t="s">
        <v>19</v>
      </c>
      <c r="F119" s="214" t="s">
        <v>178</v>
      </c>
      <c r="G119" s="212"/>
      <c r="H119" s="215">
        <v>5.1999999999999998E-2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169</v>
      </c>
      <c r="AU119" s="221" t="s">
        <v>82</v>
      </c>
      <c r="AV119" s="14" t="s">
        <v>163</v>
      </c>
      <c r="AW119" s="14" t="s">
        <v>33</v>
      </c>
      <c r="AX119" s="14" t="s">
        <v>80</v>
      </c>
      <c r="AY119" s="221" t="s">
        <v>155</v>
      </c>
    </row>
    <row r="120" spans="1:65" s="2" customFormat="1" ht="24.2" customHeight="1">
      <c r="A120" s="36"/>
      <c r="B120" s="37"/>
      <c r="C120" s="222" t="s">
        <v>156</v>
      </c>
      <c r="D120" s="222" t="s">
        <v>179</v>
      </c>
      <c r="E120" s="223" t="s">
        <v>184</v>
      </c>
      <c r="F120" s="224" t="s">
        <v>185</v>
      </c>
      <c r="G120" s="225" t="s">
        <v>161</v>
      </c>
      <c r="H120" s="226">
        <v>0.222</v>
      </c>
      <c r="I120" s="227"/>
      <c r="J120" s="228">
        <f>ROUND(I120*H120,2)</f>
        <v>0</v>
      </c>
      <c r="K120" s="224" t="s">
        <v>162</v>
      </c>
      <c r="L120" s="229"/>
      <c r="M120" s="230" t="s">
        <v>19</v>
      </c>
      <c r="N120" s="231" t="s">
        <v>43</v>
      </c>
      <c r="O120" s="66"/>
      <c r="P120" s="189">
        <f>O120*H120</f>
        <v>0</v>
      </c>
      <c r="Q120" s="189">
        <v>1</v>
      </c>
      <c r="R120" s="189">
        <f>Q120*H120</f>
        <v>0.222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182</v>
      </c>
      <c r="AT120" s="191" t="s">
        <v>179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163</v>
      </c>
      <c r="BM120" s="191" t="s">
        <v>186</v>
      </c>
    </row>
    <row r="121" spans="1:65" s="2" customFormat="1" ht="19.5">
      <c r="A121" s="36"/>
      <c r="B121" s="37"/>
      <c r="C121" s="38"/>
      <c r="D121" s="193" t="s">
        <v>165</v>
      </c>
      <c r="E121" s="38"/>
      <c r="F121" s="194" t="s">
        <v>185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13" customFormat="1">
      <c r="B122" s="200"/>
      <c r="C122" s="201"/>
      <c r="D122" s="193" t="s">
        <v>169</v>
      </c>
      <c r="E122" s="202" t="s">
        <v>19</v>
      </c>
      <c r="F122" s="203" t="s">
        <v>171</v>
      </c>
      <c r="G122" s="201"/>
      <c r="H122" s="204">
        <v>0.02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169</v>
      </c>
      <c r="AU122" s="210" t="s">
        <v>82</v>
      </c>
      <c r="AV122" s="13" t="s">
        <v>82</v>
      </c>
      <c r="AW122" s="13" t="s">
        <v>33</v>
      </c>
      <c r="AX122" s="13" t="s">
        <v>72</v>
      </c>
      <c r="AY122" s="210" t="s">
        <v>155</v>
      </c>
    </row>
    <row r="123" spans="1:65" s="13" customFormat="1">
      <c r="B123" s="200"/>
      <c r="C123" s="201"/>
      <c r="D123" s="193" t="s">
        <v>169</v>
      </c>
      <c r="E123" s="202" t="s">
        <v>19</v>
      </c>
      <c r="F123" s="203" t="s">
        <v>172</v>
      </c>
      <c r="G123" s="201"/>
      <c r="H123" s="204">
        <v>0.01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169</v>
      </c>
      <c r="AU123" s="210" t="s">
        <v>82</v>
      </c>
      <c r="AV123" s="13" t="s">
        <v>82</v>
      </c>
      <c r="AW123" s="13" t="s">
        <v>33</v>
      </c>
      <c r="AX123" s="13" t="s">
        <v>72</v>
      </c>
      <c r="AY123" s="210" t="s">
        <v>155</v>
      </c>
    </row>
    <row r="124" spans="1:65" s="13" customFormat="1">
      <c r="B124" s="200"/>
      <c r="C124" s="201"/>
      <c r="D124" s="193" t="s">
        <v>169</v>
      </c>
      <c r="E124" s="202" t="s">
        <v>19</v>
      </c>
      <c r="F124" s="203" t="s">
        <v>173</v>
      </c>
      <c r="G124" s="201"/>
      <c r="H124" s="204">
        <v>7.8E-2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169</v>
      </c>
      <c r="AU124" s="210" t="s">
        <v>82</v>
      </c>
      <c r="AV124" s="13" t="s">
        <v>82</v>
      </c>
      <c r="AW124" s="13" t="s">
        <v>33</v>
      </c>
      <c r="AX124" s="13" t="s">
        <v>72</v>
      </c>
      <c r="AY124" s="210" t="s">
        <v>155</v>
      </c>
    </row>
    <row r="125" spans="1:65" s="13" customFormat="1">
      <c r="B125" s="200"/>
      <c r="C125" s="201"/>
      <c r="D125" s="193" t="s">
        <v>169</v>
      </c>
      <c r="E125" s="202" t="s">
        <v>19</v>
      </c>
      <c r="F125" s="203" t="s">
        <v>174</v>
      </c>
      <c r="G125" s="201"/>
      <c r="H125" s="204">
        <v>2.1999999999999999E-2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169</v>
      </c>
      <c r="AU125" s="210" t="s">
        <v>82</v>
      </c>
      <c r="AV125" s="13" t="s">
        <v>82</v>
      </c>
      <c r="AW125" s="13" t="s">
        <v>33</v>
      </c>
      <c r="AX125" s="13" t="s">
        <v>72</v>
      </c>
      <c r="AY125" s="210" t="s">
        <v>155</v>
      </c>
    </row>
    <row r="126" spans="1:65" s="13" customFormat="1">
      <c r="B126" s="200"/>
      <c r="C126" s="201"/>
      <c r="D126" s="193" t="s">
        <v>169</v>
      </c>
      <c r="E126" s="202" t="s">
        <v>19</v>
      </c>
      <c r="F126" s="203" t="s">
        <v>175</v>
      </c>
      <c r="G126" s="201"/>
      <c r="H126" s="204">
        <v>2.4E-2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169</v>
      </c>
      <c r="AU126" s="210" t="s">
        <v>82</v>
      </c>
      <c r="AV126" s="13" t="s">
        <v>82</v>
      </c>
      <c r="AW126" s="13" t="s">
        <v>33</v>
      </c>
      <c r="AX126" s="13" t="s">
        <v>72</v>
      </c>
      <c r="AY126" s="210" t="s">
        <v>155</v>
      </c>
    </row>
    <row r="127" spans="1:65" s="13" customFormat="1">
      <c r="B127" s="200"/>
      <c r="C127" s="201"/>
      <c r="D127" s="193" t="s">
        <v>169</v>
      </c>
      <c r="E127" s="202" t="s">
        <v>19</v>
      </c>
      <c r="F127" s="203" t="s">
        <v>176</v>
      </c>
      <c r="G127" s="201"/>
      <c r="H127" s="204">
        <v>2.9000000000000001E-2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169</v>
      </c>
      <c r="AU127" s="210" t="s">
        <v>82</v>
      </c>
      <c r="AV127" s="13" t="s">
        <v>82</v>
      </c>
      <c r="AW127" s="13" t="s">
        <v>33</v>
      </c>
      <c r="AX127" s="13" t="s">
        <v>72</v>
      </c>
      <c r="AY127" s="210" t="s">
        <v>155</v>
      </c>
    </row>
    <row r="128" spans="1:65" s="13" customFormat="1">
      <c r="B128" s="200"/>
      <c r="C128" s="201"/>
      <c r="D128" s="193" t="s">
        <v>169</v>
      </c>
      <c r="E128" s="202" t="s">
        <v>19</v>
      </c>
      <c r="F128" s="203" t="s">
        <v>177</v>
      </c>
      <c r="G128" s="201"/>
      <c r="H128" s="204">
        <v>3.9E-2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169</v>
      </c>
      <c r="AU128" s="210" t="s">
        <v>82</v>
      </c>
      <c r="AV128" s="13" t="s">
        <v>82</v>
      </c>
      <c r="AW128" s="13" t="s">
        <v>33</v>
      </c>
      <c r="AX128" s="13" t="s">
        <v>72</v>
      </c>
      <c r="AY128" s="210" t="s">
        <v>155</v>
      </c>
    </row>
    <row r="129" spans="1:65" s="14" customFormat="1">
      <c r="B129" s="211"/>
      <c r="C129" s="212"/>
      <c r="D129" s="193" t="s">
        <v>169</v>
      </c>
      <c r="E129" s="213" t="s">
        <v>19</v>
      </c>
      <c r="F129" s="214" t="s">
        <v>178</v>
      </c>
      <c r="G129" s="212"/>
      <c r="H129" s="215">
        <v>0.222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169</v>
      </c>
      <c r="AU129" s="221" t="s">
        <v>82</v>
      </c>
      <c r="AV129" s="14" t="s">
        <v>163</v>
      </c>
      <c r="AW129" s="14" t="s">
        <v>33</v>
      </c>
      <c r="AX129" s="14" t="s">
        <v>80</v>
      </c>
      <c r="AY129" s="221" t="s">
        <v>155</v>
      </c>
    </row>
    <row r="130" spans="1:65" s="2" customFormat="1" ht="37.9" customHeight="1">
      <c r="A130" s="36"/>
      <c r="B130" s="37"/>
      <c r="C130" s="180" t="s">
        <v>163</v>
      </c>
      <c r="D130" s="180" t="s">
        <v>158</v>
      </c>
      <c r="E130" s="181" t="s">
        <v>187</v>
      </c>
      <c r="F130" s="182" t="s">
        <v>188</v>
      </c>
      <c r="G130" s="183" t="s">
        <v>161</v>
      </c>
      <c r="H130" s="184">
        <v>0.58799999999999997</v>
      </c>
      <c r="I130" s="185"/>
      <c r="J130" s="186">
        <f>ROUND(I130*H130,2)</f>
        <v>0</v>
      </c>
      <c r="K130" s="182" t="s">
        <v>162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1.7090000000000001E-2</v>
      </c>
      <c r="R130" s="189">
        <f>Q130*H130</f>
        <v>1.0048919999999999E-2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163</v>
      </c>
      <c r="AT130" s="191" t="s">
        <v>158</v>
      </c>
      <c r="AU130" s="191" t="s">
        <v>82</v>
      </c>
      <c r="AY130" s="19" t="s">
        <v>155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163</v>
      </c>
      <c r="BM130" s="191" t="s">
        <v>189</v>
      </c>
    </row>
    <row r="131" spans="1:65" s="2" customFormat="1" ht="19.5">
      <c r="A131" s="36"/>
      <c r="B131" s="37"/>
      <c r="C131" s="38"/>
      <c r="D131" s="193" t="s">
        <v>165</v>
      </c>
      <c r="E131" s="38"/>
      <c r="F131" s="194" t="s">
        <v>190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165</v>
      </c>
      <c r="AU131" s="19" t="s">
        <v>82</v>
      </c>
    </row>
    <row r="132" spans="1:65" s="2" customFormat="1">
      <c r="A132" s="36"/>
      <c r="B132" s="37"/>
      <c r="C132" s="38"/>
      <c r="D132" s="198" t="s">
        <v>167</v>
      </c>
      <c r="E132" s="38"/>
      <c r="F132" s="199" t="s">
        <v>191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167</v>
      </c>
      <c r="AU132" s="19" t="s">
        <v>82</v>
      </c>
    </row>
    <row r="133" spans="1:65" s="13" customFormat="1">
      <c r="B133" s="200"/>
      <c r="C133" s="201"/>
      <c r="D133" s="193" t="s">
        <v>169</v>
      </c>
      <c r="E133" s="202" t="s">
        <v>19</v>
      </c>
      <c r="F133" s="203" t="s">
        <v>192</v>
      </c>
      <c r="G133" s="201"/>
      <c r="H133" s="204">
        <v>0.15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169</v>
      </c>
      <c r="AU133" s="210" t="s">
        <v>82</v>
      </c>
      <c r="AV133" s="13" t="s">
        <v>82</v>
      </c>
      <c r="AW133" s="13" t="s">
        <v>33</v>
      </c>
      <c r="AX133" s="13" t="s">
        <v>72</v>
      </c>
      <c r="AY133" s="210" t="s">
        <v>155</v>
      </c>
    </row>
    <row r="134" spans="1:65" s="13" customFormat="1">
      <c r="B134" s="200"/>
      <c r="C134" s="201"/>
      <c r="D134" s="193" t="s">
        <v>169</v>
      </c>
      <c r="E134" s="202" t="s">
        <v>19</v>
      </c>
      <c r="F134" s="203" t="s">
        <v>193</v>
      </c>
      <c r="G134" s="201"/>
      <c r="H134" s="204">
        <v>0.14399999999999999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169</v>
      </c>
      <c r="AU134" s="210" t="s">
        <v>82</v>
      </c>
      <c r="AV134" s="13" t="s">
        <v>82</v>
      </c>
      <c r="AW134" s="13" t="s">
        <v>33</v>
      </c>
      <c r="AX134" s="13" t="s">
        <v>72</v>
      </c>
      <c r="AY134" s="210" t="s">
        <v>155</v>
      </c>
    </row>
    <row r="135" spans="1:65" s="13" customFormat="1">
      <c r="B135" s="200"/>
      <c r="C135" s="201"/>
      <c r="D135" s="193" t="s">
        <v>169</v>
      </c>
      <c r="E135" s="202" t="s">
        <v>19</v>
      </c>
      <c r="F135" s="203" t="s">
        <v>194</v>
      </c>
      <c r="G135" s="201"/>
      <c r="H135" s="204">
        <v>7.4999999999999997E-2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169</v>
      </c>
      <c r="AU135" s="210" t="s">
        <v>82</v>
      </c>
      <c r="AV135" s="13" t="s">
        <v>82</v>
      </c>
      <c r="AW135" s="13" t="s">
        <v>33</v>
      </c>
      <c r="AX135" s="13" t="s">
        <v>72</v>
      </c>
      <c r="AY135" s="210" t="s">
        <v>155</v>
      </c>
    </row>
    <row r="136" spans="1:65" s="13" customFormat="1">
      <c r="B136" s="200"/>
      <c r="C136" s="201"/>
      <c r="D136" s="193" t="s">
        <v>169</v>
      </c>
      <c r="E136" s="202" t="s">
        <v>19</v>
      </c>
      <c r="F136" s="203" t="s">
        <v>193</v>
      </c>
      <c r="G136" s="201"/>
      <c r="H136" s="204">
        <v>0.14399999999999999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169</v>
      </c>
      <c r="AU136" s="210" t="s">
        <v>82</v>
      </c>
      <c r="AV136" s="13" t="s">
        <v>82</v>
      </c>
      <c r="AW136" s="13" t="s">
        <v>33</v>
      </c>
      <c r="AX136" s="13" t="s">
        <v>72</v>
      </c>
      <c r="AY136" s="210" t="s">
        <v>155</v>
      </c>
    </row>
    <row r="137" spans="1:65" s="13" customFormat="1">
      <c r="B137" s="200"/>
      <c r="C137" s="201"/>
      <c r="D137" s="193" t="s">
        <v>169</v>
      </c>
      <c r="E137" s="202" t="s">
        <v>19</v>
      </c>
      <c r="F137" s="203" t="s">
        <v>194</v>
      </c>
      <c r="G137" s="201"/>
      <c r="H137" s="204">
        <v>7.4999999999999997E-2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169</v>
      </c>
      <c r="AU137" s="210" t="s">
        <v>82</v>
      </c>
      <c r="AV137" s="13" t="s">
        <v>82</v>
      </c>
      <c r="AW137" s="13" t="s">
        <v>33</v>
      </c>
      <c r="AX137" s="13" t="s">
        <v>72</v>
      </c>
      <c r="AY137" s="210" t="s">
        <v>155</v>
      </c>
    </row>
    <row r="138" spans="1:65" s="14" customFormat="1">
      <c r="B138" s="211"/>
      <c r="C138" s="212"/>
      <c r="D138" s="193" t="s">
        <v>169</v>
      </c>
      <c r="E138" s="213" t="s">
        <v>19</v>
      </c>
      <c r="F138" s="214" t="s">
        <v>178</v>
      </c>
      <c r="G138" s="212"/>
      <c r="H138" s="215">
        <v>0.58799999999999997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169</v>
      </c>
      <c r="AU138" s="221" t="s">
        <v>82</v>
      </c>
      <c r="AV138" s="14" t="s">
        <v>163</v>
      </c>
      <c r="AW138" s="14" t="s">
        <v>33</v>
      </c>
      <c r="AX138" s="14" t="s">
        <v>80</v>
      </c>
      <c r="AY138" s="221" t="s">
        <v>155</v>
      </c>
    </row>
    <row r="139" spans="1:65" s="2" customFormat="1" ht="24.2" customHeight="1">
      <c r="A139" s="36"/>
      <c r="B139" s="37"/>
      <c r="C139" s="222" t="s">
        <v>195</v>
      </c>
      <c r="D139" s="222" t="s">
        <v>179</v>
      </c>
      <c r="E139" s="223" t="s">
        <v>196</v>
      </c>
      <c r="F139" s="224" t="s">
        <v>197</v>
      </c>
      <c r="G139" s="225" t="s">
        <v>161</v>
      </c>
      <c r="H139" s="226">
        <v>0.58799999999999997</v>
      </c>
      <c r="I139" s="227"/>
      <c r="J139" s="228">
        <f>ROUND(I139*H139,2)</f>
        <v>0</v>
      </c>
      <c r="K139" s="224" t="s">
        <v>162</v>
      </c>
      <c r="L139" s="229"/>
      <c r="M139" s="230" t="s">
        <v>19</v>
      </c>
      <c r="N139" s="231" t="s">
        <v>43</v>
      </c>
      <c r="O139" s="66"/>
      <c r="P139" s="189">
        <f>O139*H139</f>
        <v>0</v>
      </c>
      <c r="Q139" s="189">
        <v>1</v>
      </c>
      <c r="R139" s="189">
        <f>Q139*H139</f>
        <v>0.58799999999999997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182</v>
      </c>
      <c r="AT139" s="191" t="s">
        <v>179</v>
      </c>
      <c r="AU139" s="191" t="s">
        <v>82</v>
      </c>
      <c r="AY139" s="19" t="s">
        <v>155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163</v>
      </c>
      <c r="BM139" s="191" t="s">
        <v>198</v>
      </c>
    </row>
    <row r="140" spans="1:65" s="2" customFormat="1">
      <c r="A140" s="36"/>
      <c r="B140" s="37"/>
      <c r="C140" s="38"/>
      <c r="D140" s="193" t="s">
        <v>165</v>
      </c>
      <c r="E140" s="38"/>
      <c r="F140" s="194" t="s">
        <v>197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165</v>
      </c>
      <c r="AU140" s="19" t="s">
        <v>82</v>
      </c>
    </row>
    <row r="141" spans="1:65" s="13" customFormat="1">
      <c r="B141" s="200"/>
      <c r="C141" s="201"/>
      <c r="D141" s="193" t="s">
        <v>169</v>
      </c>
      <c r="E141" s="202" t="s">
        <v>19</v>
      </c>
      <c r="F141" s="203" t="s">
        <v>192</v>
      </c>
      <c r="G141" s="201"/>
      <c r="H141" s="204">
        <v>0.15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169</v>
      </c>
      <c r="AU141" s="210" t="s">
        <v>82</v>
      </c>
      <c r="AV141" s="13" t="s">
        <v>82</v>
      </c>
      <c r="AW141" s="13" t="s">
        <v>33</v>
      </c>
      <c r="AX141" s="13" t="s">
        <v>72</v>
      </c>
      <c r="AY141" s="210" t="s">
        <v>155</v>
      </c>
    </row>
    <row r="142" spans="1:65" s="13" customFormat="1">
      <c r="B142" s="200"/>
      <c r="C142" s="201"/>
      <c r="D142" s="193" t="s">
        <v>169</v>
      </c>
      <c r="E142" s="202" t="s">
        <v>19</v>
      </c>
      <c r="F142" s="203" t="s">
        <v>193</v>
      </c>
      <c r="G142" s="201"/>
      <c r="H142" s="204">
        <v>0.14399999999999999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169</v>
      </c>
      <c r="AU142" s="210" t="s">
        <v>82</v>
      </c>
      <c r="AV142" s="13" t="s">
        <v>82</v>
      </c>
      <c r="AW142" s="13" t="s">
        <v>33</v>
      </c>
      <c r="AX142" s="13" t="s">
        <v>72</v>
      </c>
      <c r="AY142" s="210" t="s">
        <v>155</v>
      </c>
    </row>
    <row r="143" spans="1:65" s="13" customFormat="1">
      <c r="B143" s="200"/>
      <c r="C143" s="201"/>
      <c r="D143" s="193" t="s">
        <v>169</v>
      </c>
      <c r="E143" s="202" t="s">
        <v>19</v>
      </c>
      <c r="F143" s="203" t="s">
        <v>194</v>
      </c>
      <c r="G143" s="201"/>
      <c r="H143" s="204">
        <v>7.4999999999999997E-2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169</v>
      </c>
      <c r="AU143" s="210" t="s">
        <v>82</v>
      </c>
      <c r="AV143" s="13" t="s">
        <v>82</v>
      </c>
      <c r="AW143" s="13" t="s">
        <v>33</v>
      </c>
      <c r="AX143" s="13" t="s">
        <v>72</v>
      </c>
      <c r="AY143" s="210" t="s">
        <v>155</v>
      </c>
    </row>
    <row r="144" spans="1:65" s="13" customFormat="1">
      <c r="B144" s="200"/>
      <c r="C144" s="201"/>
      <c r="D144" s="193" t="s">
        <v>169</v>
      </c>
      <c r="E144" s="202" t="s">
        <v>19</v>
      </c>
      <c r="F144" s="203" t="s">
        <v>193</v>
      </c>
      <c r="G144" s="201"/>
      <c r="H144" s="204">
        <v>0.14399999999999999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169</v>
      </c>
      <c r="AU144" s="210" t="s">
        <v>82</v>
      </c>
      <c r="AV144" s="13" t="s">
        <v>82</v>
      </c>
      <c r="AW144" s="13" t="s">
        <v>33</v>
      </c>
      <c r="AX144" s="13" t="s">
        <v>72</v>
      </c>
      <c r="AY144" s="210" t="s">
        <v>155</v>
      </c>
    </row>
    <row r="145" spans="1:65" s="13" customFormat="1">
      <c r="B145" s="200"/>
      <c r="C145" s="201"/>
      <c r="D145" s="193" t="s">
        <v>169</v>
      </c>
      <c r="E145" s="202" t="s">
        <v>19</v>
      </c>
      <c r="F145" s="203" t="s">
        <v>194</v>
      </c>
      <c r="G145" s="201"/>
      <c r="H145" s="204">
        <v>7.4999999999999997E-2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169</v>
      </c>
      <c r="AU145" s="210" t="s">
        <v>82</v>
      </c>
      <c r="AV145" s="13" t="s">
        <v>82</v>
      </c>
      <c r="AW145" s="13" t="s">
        <v>33</v>
      </c>
      <c r="AX145" s="13" t="s">
        <v>72</v>
      </c>
      <c r="AY145" s="210" t="s">
        <v>155</v>
      </c>
    </row>
    <row r="146" spans="1:65" s="14" customFormat="1">
      <c r="B146" s="211"/>
      <c r="C146" s="212"/>
      <c r="D146" s="193" t="s">
        <v>169</v>
      </c>
      <c r="E146" s="213" t="s">
        <v>19</v>
      </c>
      <c r="F146" s="214" t="s">
        <v>178</v>
      </c>
      <c r="G146" s="212"/>
      <c r="H146" s="215">
        <v>0.58799999999999997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169</v>
      </c>
      <c r="AU146" s="221" t="s">
        <v>82</v>
      </c>
      <c r="AV146" s="14" t="s">
        <v>163</v>
      </c>
      <c r="AW146" s="14" t="s">
        <v>33</v>
      </c>
      <c r="AX146" s="14" t="s">
        <v>80</v>
      </c>
      <c r="AY146" s="221" t="s">
        <v>155</v>
      </c>
    </row>
    <row r="147" spans="1:65" s="2" customFormat="1" ht="24.2" customHeight="1">
      <c r="A147" s="36"/>
      <c r="B147" s="37"/>
      <c r="C147" s="180" t="s">
        <v>199</v>
      </c>
      <c r="D147" s="180" t="s">
        <v>158</v>
      </c>
      <c r="E147" s="181" t="s">
        <v>200</v>
      </c>
      <c r="F147" s="182" t="s">
        <v>201</v>
      </c>
      <c r="G147" s="183" t="s">
        <v>202</v>
      </c>
      <c r="H147" s="184">
        <v>152.37200000000001</v>
      </c>
      <c r="I147" s="185"/>
      <c r="J147" s="186">
        <f>ROUND(I147*H147,2)</f>
        <v>0</v>
      </c>
      <c r="K147" s="182" t="s">
        <v>162</v>
      </c>
      <c r="L147" s="41"/>
      <c r="M147" s="187" t="s">
        <v>19</v>
      </c>
      <c r="N147" s="188" t="s">
        <v>43</v>
      </c>
      <c r="O147" s="66"/>
      <c r="P147" s="189">
        <f>O147*H147</f>
        <v>0</v>
      </c>
      <c r="Q147" s="189">
        <v>5.8970000000000002E-2</v>
      </c>
      <c r="R147" s="189">
        <f>Q147*H147</f>
        <v>8.9853768400000007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163</v>
      </c>
      <c r="AT147" s="191" t="s">
        <v>158</v>
      </c>
      <c r="AU147" s="191" t="s">
        <v>82</v>
      </c>
      <c r="AY147" s="19" t="s">
        <v>155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163</v>
      </c>
      <c r="BM147" s="191" t="s">
        <v>203</v>
      </c>
    </row>
    <row r="148" spans="1:65" s="2" customFormat="1" ht="19.5">
      <c r="A148" s="36"/>
      <c r="B148" s="37"/>
      <c r="C148" s="38"/>
      <c r="D148" s="193" t="s">
        <v>165</v>
      </c>
      <c r="E148" s="38"/>
      <c r="F148" s="194" t="s">
        <v>204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165</v>
      </c>
      <c r="AU148" s="19" t="s">
        <v>82</v>
      </c>
    </row>
    <row r="149" spans="1:65" s="2" customFormat="1">
      <c r="A149" s="36"/>
      <c r="B149" s="37"/>
      <c r="C149" s="38"/>
      <c r="D149" s="198" t="s">
        <v>167</v>
      </c>
      <c r="E149" s="38"/>
      <c r="F149" s="199" t="s">
        <v>205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167</v>
      </c>
      <c r="AU149" s="19" t="s">
        <v>82</v>
      </c>
    </row>
    <row r="150" spans="1:65" s="15" customFormat="1">
      <c r="B150" s="232"/>
      <c r="C150" s="233"/>
      <c r="D150" s="193" t="s">
        <v>169</v>
      </c>
      <c r="E150" s="234" t="s">
        <v>19</v>
      </c>
      <c r="F150" s="235" t="s">
        <v>206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169</v>
      </c>
      <c r="AU150" s="241" t="s">
        <v>82</v>
      </c>
      <c r="AV150" s="15" t="s">
        <v>80</v>
      </c>
      <c r="AW150" s="15" t="s">
        <v>33</v>
      </c>
      <c r="AX150" s="15" t="s">
        <v>72</v>
      </c>
      <c r="AY150" s="241" t="s">
        <v>155</v>
      </c>
    </row>
    <row r="151" spans="1:65" s="13" customFormat="1">
      <c r="B151" s="200"/>
      <c r="C151" s="201"/>
      <c r="D151" s="193" t="s">
        <v>169</v>
      </c>
      <c r="E151" s="202" t="s">
        <v>19</v>
      </c>
      <c r="F151" s="203" t="s">
        <v>207</v>
      </c>
      <c r="G151" s="201"/>
      <c r="H151" s="204">
        <v>29.722000000000001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169</v>
      </c>
      <c r="AU151" s="210" t="s">
        <v>82</v>
      </c>
      <c r="AV151" s="13" t="s">
        <v>82</v>
      </c>
      <c r="AW151" s="13" t="s">
        <v>33</v>
      </c>
      <c r="AX151" s="13" t="s">
        <v>72</v>
      </c>
      <c r="AY151" s="210" t="s">
        <v>155</v>
      </c>
    </row>
    <row r="152" spans="1:65" s="13" customFormat="1">
      <c r="B152" s="200"/>
      <c r="C152" s="201"/>
      <c r="D152" s="193" t="s">
        <v>169</v>
      </c>
      <c r="E152" s="202" t="s">
        <v>19</v>
      </c>
      <c r="F152" s="203" t="s">
        <v>208</v>
      </c>
      <c r="G152" s="201"/>
      <c r="H152" s="204">
        <v>-4.5999999999999996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169</v>
      </c>
      <c r="AU152" s="210" t="s">
        <v>82</v>
      </c>
      <c r="AV152" s="13" t="s">
        <v>82</v>
      </c>
      <c r="AW152" s="13" t="s">
        <v>33</v>
      </c>
      <c r="AX152" s="13" t="s">
        <v>72</v>
      </c>
      <c r="AY152" s="210" t="s">
        <v>155</v>
      </c>
    </row>
    <row r="153" spans="1:65" s="13" customFormat="1">
      <c r="B153" s="200"/>
      <c r="C153" s="201"/>
      <c r="D153" s="193" t="s">
        <v>169</v>
      </c>
      <c r="E153" s="202" t="s">
        <v>19</v>
      </c>
      <c r="F153" s="203" t="s">
        <v>209</v>
      </c>
      <c r="G153" s="201"/>
      <c r="H153" s="204">
        <v>82.174000000000007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169</v>
      </c>
      <c r="AU153" s="210" t="s">
        <v>82</v>
      </c>
      <c r="AV153" s="13" t="s">
        <v>82</v>
      </c>
      <c r="AW153" s="13" t="s">
        <v>33</v>
      </c>
      <c r="AX153" s="13" t="s">
        <v>72</v>
      </c>
      <c r="AY153" s="210" t="s">
        <v>155</v>
      </c>
    </row>
    <row r="154" spans="1:65" s="13" customFormat="1">
      <c r="B154" s="200"/>
      <c r="C154" s="201"/>
      <c r="D154" s="193" t="s">
        <v>169</v>
      </c>
      <c r="E154" s="202" t="s">
        <v>19</v>
      </c>
      <c r="F154" s="203" t="s">
        <v>210</v>
      </c>
      <c r="G154" s="201"/>
      <c r="H154" s="204">
        <v>-17.8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169</v>
      </c>
      <c r="AU154" s="210" t="s">
        <v>82</v>
      </c>
      <c r="AV154" s="13" t="s">
        <v>82</v>
      </c>
      <c r="AW154" s="13" t="s">
        <v>33</v>
      </c>
      <c r="AX154" s="13" t="s">
        <v>72</v>
      </c>
      <c r="AY154" s="210" t="s">
        <v>155</v>
      </c>
    </row>
    <row r="155" spans="1:65" s="16" customFormat="1">
      <c r="B155" s="242"/>
      <c r="C155" s="243"/>
      <c r="D155" s="193" t="s">
        <v>169</v>
      </c>
      <c r="E155" s="244" t="s">
        <v>19</v>
      </c>
      <c r="F155" s="245" t="s">
        <v>211</v>
      </c>
      <c r="G155" s="243"/>
      <c r="H155" s="246">
        <v>89.495999999999995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169</v>
      </c>
      <c r="AU155" s="252" t="s">
        <v>82</v>
      </c>
      <c r="AV155" s="16" t="s">
        <v>156</v>
      </c>
      <c r="AW155" s="16" t="s">
        <v>33</v>
      </c>
      <c r="AX155" s="16" t="s">
        <v>72</v>
      </c>
      <c r="AY155" s="252" t="s">
        <v>155</v>
      </c>
    </row>
    <row r="156" spans="1:65" s="15" customFormat="1">
      <c r="B156" s="232"/>
      <c r="C156" s="233"/>
      <c r="D156" s="193" t="s">
        <v>169</v>
      </c>
      <c r="E156" s="234" t="s">
        <v>19</v>
      </c>
      <c r="F156" s="235" t="s">
        <v>212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169</v>
      </c>
      <c r="AU156" s="241" t="s">
        <v>82</v>
      </c>
      <c r="AV156" s="15" t="s">
        <v>80</v>
      </c>
      <c r="AW156" s="15" t="s">
        <v>33</v>
      </c>
      <c r="AX156" s="15" t="s">
        <v>72</v>
      </c>
      <c r="AY156" s="241" t="s">
        <v>155</v>
      </c>
    </row>
    <row r="157" spans="1:65" s="13" customFormat="1">
      <c r="B157" s="200"/>
      <c r="C157" s="201"/>
      <c r="D157" s="193" t="s">
        <v>169</v>
      </c>
      <c r="E157" s="202" t="s">
        <v>19</v>
      </c>
      <c r="F157" s="203" t="s">
        <v>213</v>
      </c>
      <c r="G157" s="201"/>
      <c r="H157" s="204">
        <v>9.59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169</v>
      </c>
      <c r="AU157" s="210" t="s">
        <v>82</v>
      </c>
      <c r="AV157" s="13" t="s">
        <v>82</v>
      </c>
      <c r="AW157" s="13" t="s">
        <v>33</v>
      </c>
      <c r="AX157" s="13" t="s">
        <v>72</v>
      </c>
      <c r="AY157" s="210" t="s">
        <v>155</v>
      </c>
    </row>
    <row r="158" spans="1:65" s="13" customFormat="1">
      <c r="B158" s="200"/>
      <c r="C158" s="201"/>
      <c r="D158" s="193" t="s">
        <v>169</v>
      </c>
      <c r="E158" s="202" t="s">
        <v>19</v>
      </c>
      <c r="F158" s="203" t="s">
        <v>214</v>
      </c>
      <c r="G158" s="201"/>
      <c r="H158" s="204">
        <v>-1.8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169</v>
      </c>
      <c r="AU158" s="210" t="s">
        <v>82</v>
      </c>
      <c r="AV158" s="13" t="s">
        <v>82</v>
      </c>
      <c r="AW158" s="13" t="s">
        <v>33</v>
      </c>
      <c r="AX158" s="13" t="s">
        <v>72</v>
      </c>
      <c r="AY158" s="210" t="s">
        <v>155</v>
      </c>
    </row>
    <row r="159" spans="1:65" s="16" customFormat="1">
      <c r="B159" s="242"/>
      <c r="C159" s="243"/>
      <c r="D159" s="193" t="s">
        <v>169</v>
      </c>
      <c r="E159" s="244" t="s">
        <v>19</v>
      </c>
      <c r="F159" s="245" t="s">
        <v>211</v>
      </c>
      <c r="G159" s="243"/>
      <c r="H159" s="246">
        <v>7.79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169</v>
      </c>
      <c r="AU159" s="252" t="s">
        <v>82</v>
      </c>
      <c r="AV159" s="16" t="s">
        <v>156</v>
      </c>
      <c r="AW159" s="16" t="s">
        <v>33</v>
      </c>
      <c r="AX159" s="16" t="s">
        <v>72</v>
      </c>
      <c r="AY159" s="252" t="s">
        <v>155</v>
      </c>
    </row>
    <row r="160" spans="1:65" s="15" customFormat="1">
      <c r="B160" s="232"/>
      <c r="C160" s="233"/>
      <c r="D160" s="193" t="s">
        <v>169</v>
      </c>
      <c r="E160" s="234" t="s">
        <v>19</v>
      </c>
      <c r="F160" s="235" t="s">
        <v>215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169</v>
      </c>
      <c r="AU160" s="241" t="s">
        <v>82</v>
      </c>
      <c r="AV160" s="15" t="s">
        <v>80</v>
      </c>
      <c r="AW160" s="15" t="s">
        <v>33</v>
      </c>
      <c r="AX160" s="15" t="s">
        <v>72</v>
      </c>
      <c r="AY160" s="241" t="s">
        <v>155</v>
      </c>
    </row>
    <row r="161" spans="1:65" s="13" customFormat="1">
      <c r="B161" s="200"/>
      <c r="C161" s="201"/>
      <c r="D161" s="193" t="s">
        <v>169</v>
      </c>
      <c r="E161" s="202" t="s">
        <v>19</v>
      </c>
      <c r="F161" s="203" t="s">
        <v>216</v>
      </c>
      <c r="G161" s="201"/>
      <c r="H161" s="204">
        <v>23.295999999999999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169</v>
      </c>
      <c r="AU161" s="210" t="s">
        <v>82</v>
      </c>
      <c r="AV161" s="13" t="s">
        <v>82</v>
      </c>
      <c r="AW161" s="13" t="s">
        <v>33</v>
      </c>
      <c r="AX161" s="13" t="s">
        <v>72</v>
      </c>
      <c r="AY161" s="210" t="s">
        <v>155</v>
      </c>
    </row>
    <row r="162" spans="1:65" s="13" customFormat="1">
      <c r="B162" s="200"/>
      <c r="C162" s="201"/>
      <c r="D162" s="193" t="s">
        <v>169</v>
      </c>
      <c r="E162" s="202" t="s">
        <v>19</v>
      </c>
      <c r="F162" s="203" t="s">
        <v>217</v>
      </c>
      <c r="G162" s="201"/>
      <c r="H162" s="204">
        <v>-4.2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169</v>
      </c>
      <c r="AU162" s="210" t="s">
        <v>82</v>
      </c>
      <c r="AV162" s="13" t="s">
        <v>82</v>
      </c>
      <c r="AW162" s="13" t="s">
        <v>33</v>
      </c>
      <c r="AX162" s="13" t="s">
        <v>72</v>
      </c>
      <c r="AY162" s="210" t="s">
        <v>155</v>
      </c>
    </row>
    <row r="163" spans="1:65" s="13" customFormat="1">
      <c r="B163" s="200"/>
      <c r="C163" s="201"/>
      <c r="D163" s="193" t="s">
        <v>169</v>
      </c>
      <c r="E163" s="202" t="s">
        <v>19</v>
      </c>
      <c r="F163" s="203" t="s">
        <v>218</v>
      </c>
      <c r="G163" s="201"/>
      <c r="H163" s="204">
        <v>3.6139999999999999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169</v>
      </c>
      <c r="AU163" s="210" t="s">
        <v>82</v>
      </c>
      <c r="AV163" s="13" t="s">
        <v>82</v>
      </c>
      <c r="AW163" s="13" t="s">
        <v>33</v>
      </c>
      <c r="AX163" s="13" t="s">
        <v>72</v>
      </c>
      <c r="AY163" s="210" t="s">
        <v>155</v>
      </c>
    </row>
    <row r="164" spans="1:65" s="16" customFormat="1">
      <c r="B164" s="242"/>
      <c r="C164" s="243"/>
      <c r="D164" s="193" t="s">
        <v>169</v>
      </c>
      <c r="E164" s="244" t="s">
        <v>19</v>
      </c>
      <c r="F164" s="245" t="s">
        <v>211</v>
      </c>
      <c r="G164" s="243"/>
      <c r="H164" s="246">
        <v>22.71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169</v>
      </c>
      <c r="AU164" s="252" t="s">
        <v>82</v>
      </c>
      <c r="AV164" s="16" t="s">
        <v>156</v>
      </c>
      <c r="AW164" s="16" t="s">
        <v>33</v>
      </c>
      <c r="AX164" s="16" t="s">
        <v>72</v>
      </c>
      <c r="AY164" s="252" t="s">
        <v>155</v>
      </c>
    </row>
    <row r="165" spans="1:65" s="15" customFormat="1">
      <c r="B165" s="232"/>
      <c r="C165" s="233"/>
      <c r="D165" s="193" t="s">
        <v>169</v>
      </c>
      <c r="E165" s="234" t="s">
        <v>19</v>
      </c>
      <c r="F165" s="235" t="s">
        <v>219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169</v>
      </c>
      <c r="AU165" s="241" t="s">
        <v>82</v>
      </c>
      <c r="AV165" s="15" t="s">
        <v>80</v>
      </c>
      <c r="AW165" s="15" t="s">
        <v>33</v>
      </c>
      <c r="AX165" s="15" t="s">
        <v>72</v>
      </c>
      <c r="AY165" s="241" t="s">
        <v>155</v>
      </c>
    </row>
    <row r="166" spans="1:65" s="13" customFormat="1">
      <c r="B166" s="200"/>
      <c r="C166" s="201"/>
      <c r="D166" s="193" t="s">
        <v>169</v>
      </c>
      <c r="E166" s="202" t="s">
        <v>19</v>
      </c>
      <c r="F166" s="203" t="s">
        <v>216</v>
      </c>
      <c r="G166" s="201"/>
      <c r="H166" s="204">
        <v>23.295999999999999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169</v>
      </c>
      <c r="AU166" s="210" t="s">
        <v>82</v>
      </c>
      <c r="AV166" s="13" t="s">
        <v>82</v>
      </c>
      <c r="AW166" s="13" t="s">
        <v>33</v>
      </c>
      <c r="AX166" s="13" t="s">
        <v>72</v>
      </c>
      <c r="AY166" s="210" t="s">
        <v>155</v>
      </c>
    </row>
    <row r="167" spans="1:65" s="13" customFormat="1">
      <c r="B167" s="200"/>
      <c r="C167" s="201"/>
      <c r="D167" s="193" t="s">
        <v>169</v>
      </c>
      <c r="E167" s="202" t="s">
        <v>19</v>
      </c>
      <c r="F167" s="203" t="s">
        <v>217</v>
      </c>
      <c r="G167" s="201"/>
      <c r="H167" s="204">
        <v>-4.2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169</v>
      </c>
      <c r="AU167" s="210" t="s">
        <v>82</v>
      </c>
      <c r="AV167" s="13" t="s">
        <v>82</v>
      </c>
      <c r="AW167" s="13" t="s">
        <v>33</v>
      </c>
      <c r="AX167" s="13" t="s">
        <v>72</v>
      </c>
      <c r="AY167" s="210" t="s">
        <v>155</v>
      </c>
    </row>
    <row r="168" spans="1:65" s="13" customFormat="1">
      <c r="B168" s="200"/>
      <c r="C168" s="201"/>
      <c r="D168" s="193" t="s">
        <v>169</v>
      </c>
      <c r="E168" s="202" t="s">
        <v>19</v>
      </c>
      <c r="F168" s="203" t="s">
        <v>220</v>
      </c>
      <c r="G168" s="201"/>
      <c r="H168" s="204">
        <v>16.68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169</v>
      </c>
      <c r="AU168" s="210" t="s">
        <v>82</v>
      </c>
      <c r="AV168" s="13" t="s">
        <v>82</v>
      </c>
      <c r="AW168" s="13" t="s">
        <v>33</v>
      </c>
      <c r="AX168" s="13" t="s">
        <v>72</v>
      </c>
      <c r="AY168" s="210" t="s">
        <v>155</v>
      </c>
    </row>
    <row r="169" spans="1:65" s="13" customFormat="1">
      <c r="B169" s="200"/>
      <c r="C169" s="201"/>
      <c r="D169" s="193" t="s">
        <v>169</v>
      </c>
      <c r="E169" s="202" t="s">
        <v>19</v>
      </c>
      <c r="F169" s="203" t="s">
        <v>221</v>
      </c>
      <c r="G169" s="201"/>
      <c r="H169" s="204">
        <v>-3.4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169</v>
      </c>
      <c r="AU169" s="210" t="s">
        <v>82</v>
      </c>
      <c r="AV169" s="13" t="s">
        <v>82</v>
      </c>
      <c r="AW169" s="13" t="s">
        <v>33</v>
      </c>
      <c r="AX169" s="13" t="s">
        <v>72</v>
      </c>
      <c r="AY169" s="210" t="s">
        <v>155</v>
      </c>
    </row>
    <row r="170" spans="1:65" s="16" customFormat="1">
      <c r="B170" s="242"/>
      <c r="C170" s="243"/>
      <c r="D170" s="193" t="s">
        <v>169</v>
      </c>
      <c r="E170" s="244" t="s">
        <v>19</v>
      </c>
      <c r="F170" s="245" t="s">
        <v>211</v>
      </c>
      <c r="G170" s="243"/>
      <c r="H170" s="246">
        <v>32.375999999999998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169</v>
      </c>
      <c r="AU170" s="252" t="s">
        <v>82</v>
      </c>
      <c r="AV170" s="16" t="s">
        <v>156</v>
      </c>
      <c r="AW170" s="16" t="s">
        <v>33</v>
      </c>
      <c r="AX170" s="16" t="s">
        <v>72</v>
      </c>
      <c r="AY170" s="252" t="s">
        <v>155</v>
      </c>
    </row>
    <row r="171" spans="1:65" s="14" customFormat="1">
      <c r="B171" s="211"/>
      <c r="C171" s="212"/>
      <c r="D171" s="193" t="s">
        <v>169</v>
      </c>
      <c r="E171" s="213" t="s">
        <v>19</v>
      </c>
      <c r="F171" s="214" t="s">
        <v>178</v>
      </c>
      <c r="G171" s="212"/>
      <c r="H171" s="215">
        <v>152.37200000000001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169</v>
      </c>
      <c r="AU171" s="221" t="s">
        <v>82</v>
      </c>
      <c r="AV171" s="14" t="s">
        <v>163</v>
      </c>
      <c r="AW171" s="14" t="s">
        <v>33</v>
      </c>
      <c r="AX171" s="14" t="s">
        <v>80</v>
      </c>
      <c r="AY171" s="221" t="s">
        <v>155</v>
      </c>
    </row>
    <row r="172" spans="1:65" s="2" customFormat="1" ht="24.2" customHeight="1">
      <c r="A172" s="36"/>
      <c r="B172" s="37"/>
      <c r="C172" s="180" t="s">
        <v>222</v>
      </c>
      <c r="D172" s="180" t="s">
        <v>158</v>
      </c>
      <c r="E172" s="181" t="s">
        <v>223</v>
      </c>
      <c r="F172" s="182" t="s">
        <v>224</v>
      </c>
      <c r="G172" s="183" t="s">
        <v>202</v>
      </c>
      <c r="H172" s="184">
        <v>33.064999999999998</v>
      </c>
      <c r="I172" s="185"/>
      <c r="J172" s="186">
        <f>ROUND(I172*H172,2)</f>
        <v>0</v>
      </c>
      <c r="K172" s="182" t="s">
        <v>162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7.571E-2</v>
      </c>
      <c r="R172" s="189">
        <f>Q172*H172</f>
        <v>2.5033511499999999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163</v>
      </c>
      <c r="AT172" s="191" t="s">
        <v>158</v>
      </c>
      <c r="AU172" s="191" t="s">
        <v>82</v>
      </c>
      <c r="AY172" s="19" t="s">
        <v>155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163</v>
      </c>
      <c r="BM172" s="191" t="s">
        <v>225</v>
      </c>
    </row>
    <row r="173" spans="1:65" s="2" customFormat="1" ht="19.5">
      <c r="A173" s="36"/>
      <c r="B173" s="37"/>
      <c r="C173" s="38"/>
      <c r="D173" s="193" t="s">
        <v>165</v>
      </c>
      <c r="E173" s="38"/>
      <c r="F173" s="194" t="s">
        <v>226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165</v>
      </c>
      <c r="AU173" s="19" t="s">
        <v>82</v>
      </c>
    </row>
    <row r="174" spans="1:65" s="2" customFormat="1">
      <c r="A174" s="36"/>
      <c r="B174" s="37"/>
      <c r="C174" s="38"/>
      <c r="D174" s="198" t="s">
        <v>167</v>
      </c>
      <c r="E174" s="38"/>
      <c r="F174" s="199" t="s">
        <v>227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167</v>
      </c>
      <c r="AU174" s="19" t="s">
        <v>82</v>
      </c>
    </row>
    <row r="175" spans="1:65" s="15" customFormat="1">
      <c r="B175" s="232"/>
      <c r="C175" s="233"/>
      <c r="D175" s="193" t="s">
        <v>169</v>
      </c>
      <c r="E175" s="234" t="s">
        <v>19</v>
      </c>
      <c r="F175" s="235" t="s">
        <v>212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169</v>
      </c>
      <c r="AU175" s="241" t="s">
        <v>82</v>
      </c>
      <c r="AV175" s="15" t="s">
        <v>80</v>
      </c>
      <c r="AW175" s="15" t="s">
        <v>33</v>
      </c>
      <c r="AX175" s="15" t="s">
        <v>72</v>
      </c>
      <c r="AY175" s="241" t="s">
        <v>155</v>
      </c>
    </row>
    <row r="176" spans="1:65" s="13" customFormat="1">
      <c r="B176" s="200"/>
      <c r="C176" s="201"/>
      <c r="D176" s="193" t="s">
        <v>169</v>
      </c>
      <c r="E176" s="202" t="s">
        <v>19</v>
      </c>
      <c r="F176" s="203" t="s">
        <v>228</v>
      </c>
      <c r="G176" s="201"/>
      <c r="H176" s="204">
        <v>10.686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169</v>
      </c>
      <c r="AU176" s="210" t="s">
        <v>82</v>
      </c>
      <c r="AV176" s="13" t="s">
        <v>82</v>
      </c>
      <c r="AW176" s="13" t="s">
        <v>33</v>
      </c>
      <c r="AX176" s="13" t="s">
        <v>72</v>
      </c>
      <c r="AY176" s="210" t="s">
        <v>155</v>
      </c>
    </row>
    <row r="177" spans="1:65" s="15" customFormat="1">
      <c r="B177" s="232"/>
      <c r="C177" s="233"/>
      <c r="D177" s="193" t="s">
        <v>169</v>
      </c>
      <c r="E177" s="234" t="s">
        <v>19</v>
      </c>
      <c r="F177" s="235" t="s">
        <v>215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169</v>
      </c>
      <c r="AU177" s="241" t="s">
        <v>82</v>
      </c>
      <c r="AV177" s="15" t="s">
        <v>80</v>
      </c>
      <c r="AW177" s="15" t="s">
        <v>33</v>
      </c>
      <c r="AX177" s="15" t="s">
        <v>72</v>
      </c>
      <c r="AY177" s="241" t="s">
        <v>155</v>
      </c>
    </row>
    <row r="178" spans="1:65" s="13" customFormat="1">
      <c r="B178" s="200"/>
      <c r="C178" s="201"/>
      <c r="D178" s="193" t="s">
        <v>169</v>
      </c>
      <c r="E178" s="202" t="s">
        <v>19</v>
      </c>
      <c r="F178" s="203" t="s">
        <v>229</v>
      </c>
      <c r="G178" s="201"/>
      <c r="H178" s="204">
        <v>10.842000000000001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169</v>
      </c>
      <c r="AU178" s="210" t="s">
        <v>82</v>
      </c>
      <c r="AV178" s="13" t="s">
        <v>82</v>
      </c>
      <c r="AW178" s="13" t="s">
        <v>33</v>
      </c>
      <c r="AX178" s="13" t="s">
        <v>72</v>
      </c>
      <c r="AY178" s="210" t="s">
        <v>155</v>
      </c>
    </row>
    <row r="179" spans="1:65" s="15" customFormat="1">
      <c r="B179" s="232"/>
      <c r="C179" s="233"/>
      <c r="D179" s="193" t="s">
        <v>169</v>
      </c>
      <c r="E179" s="234" t="s">
        <v>19</v>
      </c>
      <c r="F179" s="235" t="s">
        <v>219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169</v>
      </c>
      <c r="AU179" s="241" t="s">
        <v>82</v>
      </c>
      <c r="AV179" s="15" t="s">
        <v>80</v>
      </c>
      <c r="AW179" s="15" t="s">
        <v>33</v>
      </c>
      <c r="AX179" s="15" t="s">
        <v>72</v>
      </c>
      <c r="AY179" s="241" t="s">
        <v>155</v>
      </c>
    </row>
    <row r="180" spans="1:65" s="13" customFormat="1">
      <c r="B180" s="200"/>
      <c r="C180" s="201"/>
      <c r="D180" s="193" t="s">
        <v>169</v>
      </c>
      <c r="E180" s="202" t="s">
        <v>19</v>
      </c>
      <c r="F180" s="203" t="s">
        <v>230</v>
      </c>
      <c r="G180" s="201"/>
      <c r="H180" s="204">
        <v>11.537000000000001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169</v>
      </c>
      <c r="AU180" s="210" t="s">
        <v>82</v>
      </c>
      <c r="AV180" s="13" t="s">
        <v>82</v>
      </c>
      <c r="AW180" s="13" t="s">
        <v>33</v>
      </c>
      <c r="AX180" s="13" t="s">
        <v>72</v>
      </c>
      <c r="AY180" s="210" t="s">
        <v>155</v>
      </c>
    </row>
    <row r="181" spans="1:65" s="14" customFormat="1">
      <c r="B181" s="211"/>
      <c r="C181" s="212"/>
      <c r="D181" s="193" t="s">
        <v>169</v>
      </c>
      <c r="E181" s="213" t="s">
        <v>19</v>
      </c>
      <c r="F181" s="214" t="s">
        <v>178</v>
      </c>
      <c r="G181" s="212"/>
      <c r="H181" s="215">
        <v>33.064999999999998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169</v>
      </c>
      <c r="AU181" s="221" t="s">
        <v>82</v>
      </c>
      <c r="AV181" s="14" t="s">
        <v>163</v>
      </c>
      <c r="AW181" s="14" t="s">
        <v>33</v>
      </c>
      <c r="AX181" s="14" t="s">
        <v>80</v>
      </c>
      <c r="AY181" s="221" t="s">
        <v>155</v>
      </c>
    </row>
    <row r="182" spans="1:65" s="2" customFormat="1" ht="24.2" customHeight="1">
      <c r="A182" s="36"/>
      <c r="B182" s="37"/>
      <c r="C182" s="180" t="s">
        <v>182</v>
      </c>
      <c r="D182" s="180" t="s">
        <v>158</v>
      </c>
      <c r="E182" s="181" t="s">
        <v>231</v>
      </c>
      <c r="F182" s="182" t="s">
        <v>232</v>
      </c>
      <c r="G182" s="183" t="s">
        <v>233</v>
      </c>
      <c r="H182" s="184">
        <v>63.89</v>
      </c>
      <c r="I182" s="185"/>
      <c r="J182" s="186">
        <f>ROUND(I182*H182,2)</f>
        <v>0</v>
      </c>
      <c r="K182" s="182" t="s">
        <v>162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8.0000000000000007E-5</v>
      </c>
      <c r="R182" s="189">
        <f>Q182*H182</f>
        <v>5.1112000000000006E-3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163</v>
      </c>
      <c r="AT182" s="191" t="s">
        <v>158</v>
      </c>
      <c r="AU182" s="191" t="s">
        <v>82</v>
      </c>
      <c r="AY182" s="19" t="s">
        <v>155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163</v>
      </c>
      <c r="BM182" s="191" t="s">
        <v>234</v>
      </c>
    </row>
    <row r="183" spans="1:65" s="2" customFormat="1">
      <c r="A183" s="36"/>
      <c r="B183" s="37"/>
      <c r="C183" s="38"/>
      <c r="D183" s="193" t="s">
        <v>165</v>
      </c>
      <c r="E183" s="38"/>
      <c r="F183" s="194" t="s">
        <v>235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165</v>
      </c>
      <c r="AU183" s="19" t="s">
        <v>82</v>
      </c>
    </row>
    <row r="184" spans="1:65" s="2" customFormat="1">
      <c r="A184" s="36"/>
      <c r="B184" s="37"/>
      <c r="C184" s="38"/>
      <c r="D184" s="198" t="s">
        <v>167</v>
      </c>
      <c r="E184" s="38"/>
      <c r="F184" s="199" t="s">
        <v>236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167</v>
      </c>
      <c r="AU184" s="19" t="s">
        <v>82</v>
      </c>
    </row>
    <row r="185" spans="1:65" s="15" customFormat="1">
      <c r="B185" s="232"/>
      <c r="C185" s="233"/>
      <c r="D185" s="193" t="s">
        <v>169</v>
      </c>
      <c r="E185" s="234" t="s">
        <v>19</v>
      </c>
      <c r="F185" s="235" t="s">
        <v>206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169</v>
      </c>
      <c r="AU185" s="241" t="s">
        <v>82</v>
      </c>
      <c r="AV185" s="15" t="s">
        <v>80</v>
      </c>
      <c r="AW185" s="15" t="s">
        <v>33</v>
      </c>
      <c r="AX185" s="15" t="s">
        <v>72</v>
      </c>
      <c r="AY185" s="241" t="s">
        <v>155</v>
      </c>
    </row>
    <row r="186" spans="1:65" s="13" customFormat="1">
      <c r="B186" s="200"/>
      <c r="C186" s="201"/>
      <c r="D186" s="193" t="s">
        <v>169</v>
      </c>
      <c r="E186" s="202" t="s">
        <v>19</v>
      </c>
      <c r="F186" s="203" t="s">
        <v>237</v>
      </c>
      <c r="G186" s="201"/>
      <c r="H186" s="204">
        <v>9.65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169</v>
      </c>
      <c r="AU186" s="210" t="s">
        <v>82</v>
      </c>
      <c r="AV186" s="13" t="s">
        <v>82</v>
      </c>
      <c r="AW186" s="13" t="s">
        <v>33</v>
      </c>
      <c r="AX186" s="13" t="s">
        <v>72</v>
      </c>
      <c r="AY186" s="210" t="s">
        <v>155</v>
      </c>
    </row>
    <row r="187" spans="1:65" s="13" customFormat="1">
      <c r="B187" s="200"/>
      <c r="C187" s="201"/>
      <c r="D187" s="193" t="s">
        <v>169</v>
      </c>
      <c r="E187" s="202" t="s">
        <v>19</v>
      </c>
      <c r="F187" s="203" t="s">
        <v>238</v>
      </c>
      <c r="G187" s="201"/>
      <c r="H187" s="204">
        <v>26.68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169</v>
      </c>
      <c r="AU187" s="210" t="s">
        <v>82</v>
      </c>
      <c r="AV187" s="13" t="s">
        <v>82</v>
      </c>
      <c r="AW187" s="13" t="s">
        <v>33</v>
      </c>
      <c r="AX187" s="13" t="s">
        <v>72</v>
      </c>
      <c r="AY187" s="210" t="s">
        <v>155</v>
      </c>
    </row>
    <row r="188" spans="1:65" s="16" customFormat="1">
      <c r="B188" s="242"/>
      <c r="C188" s="243"/>
      <c r="D188" s="193" t="s">
        <v>169</v>
      </c>
      <c r="E188" s="244" t="s">
        <v>19</v>
      </c>
      <c r="F188" s="245" t="s">
        <v>211</v>
      </c>
      <c r="G188" s="243"/>
      <c r="H188" s="246">
        <v>36.33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169</v>
      </c>
      <c r="AU188" s="252" t="s">
        <v>82</v>
      </c>
      <c r="AV188" s="16" t="s">
        <v>156</v>
      </c>
      <c r="AW188" s="16" t="s">
        <v>33</v>
      </c>
      <c r="AX188" s="16" t="s">
        <v>72</v>
      </c>
      <c r="AY188" s="252" t="s">
        <v>155</v>
      </c>
    </row>
    <row r="189" spans="1:65" s="15" customFormat="1">
      <c r="B189" s="232"/>
      <c r="C189" s="233"/>
      <c r="D189" s="193" t="s">
        <v>169</v>
      </c>
      <c r="E189" s="234" t="s">
        <v>19</v>
      </c>
      <c r="F189" s="235" t="s">
        <v>212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169</v>
      </c>
      <c r="AU189" s="241" t="s">
        <v>82</v>
      </c>
      <c r="AV189" s="15" t="s">
        <v>80</v>
      </c>
      <c r="AW189" s="15" t="s">
        <v>33</v>
      </c>
      <c r="AX189" s="15" t="s">
        <v>72</v>
      </c>
      <c r="AY189" s="241" t="s">
        <v>155</v>
      </c>
    </row>
    <row r="190" spans="1:65" s="13" customFormat="1">
      <c r="B190" s="200"/>
      <c r="C190" s="201"/>
      <c r="D190" s="193" t="s">
        <v>169</v>
      </c>
      <c r="E190" s="202" t="s">
        <v>19</v>
      </c>
      <c r="F190" s="203" t="s">
        <v>239</v>
      </c>
      <c r="G190" s="201"/>
      <c r="H190" s="204">
        <v>3.5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169</v>
      </c>
      <c r="AU190" s="210" t="s">
        <v>82</v>
      </c>
      <c r="AV190" s="13" t="s">
        <v>82</v>
      </c>
      <c r="AW190" s="13" t="s">
        <v>33</v>
      </c>
      <c r="AX190" s="13" t="s">
        <v>72</v>
      </c>
      <c r="AY190" s="210" t="s">
        <v>155</v>
      </c>
    </row>
    <row r="191" spans="1:65" s="16" customFormat="1">
      <c r="B191" s="242"/>
      <c r="C191" s="243"/>
      <c r="D191" s="193" t="s">
        <v>169</v>
      </c>
      <c r="E191" s="244" t="s">
        <v>19</v>
      </c>
      <c r="F191" s="245" t="s">
        <v>211</v>
      </c>
      <c r="G191" s="243"/>
      <c r="H191" s="246">
        <v>3.5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169</v>
      </c>
      <c r="AU191" s="252" t="s">
        <v>82</v>
      </c>
      <c r="AV191" s="16" t="s">
        <v>156</v>
      </c>
      <c r="AW191" s="16" t="s">
        <v>33</v>
      </c>
      <c r="AX191" s="16" t="s">
        <v>72</v>
      </c>
      <c r="AY191" s="252" t="s">
        <v>155</v>
      </c>
    </row>
    <row r="192" spans="1:65" s="15" customFormat="1">
      <c r="B192" s="232"/>
      <c r="C192" s="233"/>
      <c r="D192" s="193" t="s">
        <v>169</v>
      </c>
      <c r="E192" s="234" t="s">
        <v>19</v>
      </c>
      <c r="F192" s="235" t="s">
        <v>215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169</v>
      </c>
      <c r="AU192" s="241" t="s">
        <v>82</v>
      </c>
      <c r="AV192" s="15" t="s">
        <v>80</v>
      </c>
      <c r="AW192" s="15" t="s">
        <v>33</v>
      </c>
      <c r="AX192" s="15" t="s">
        <v>72</v>
      </c>
      <c r="AY192" s="241" t="s">
        <v>155</v>
      </c>
    </row>
    <row r="193" spans="1:65" s="13" customFormat="1">
      <c r="B193" s="200"/>
      <c r="C193" s="201"/>
      <c r="D193" s="193" t="s">
        <v>169</v>
      </c>
      <c r="E193" s="202" t="s">
        <v>19</v>
      </c>
      <c r="F193" s="203" t="s">
        <v>240</v>
      </c>
      <c r="G193" s="201"/>
      <c r="H193" s="204">
        <v>8.3800000000000008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169</v>
      </c>
      <c r="AU193" s="210" t="s">
        <v>82</v>
      </c>
      <c r="AV193" s="13" t="s">
        <v>82</v>
      </c>
      <c r="AW193" s="13" t="s">
        <v>33</v>
      </c>
      <c r="AX193" s="13" t="s">
        <v>72</v>
      </c>
      <c r="AY193" s="210" t="s">
        <v>155</v>
      </c>
    </row>
    <row r="194" spans="1:65" s="13" customFormat="1">
      <c r="B194" s="200"/>
      <c r="C194" s="201"/>
      <c r="D194" s="193" t="s">
        <v>169</v>
      </c>
      <c r="E194" s="202" t="s">
        <v>19</v>
      </c>
      <c r="F194" s="203" t="s">
        <v>241</v>
      </c>
      <c r="G194" s="201"/>
      <c r="H194" s="204">
        <v>1.3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169</v>
      </c>
      <c r="AU194" s="210" t="s">
        <v>82</v>
      </c>
      <c r="AV194" s="13" t="s">
        <v>82</v>
      </c>
      <c r="AW194" s="13" t="s">
        <v>33</v>
      </c>
      <c r="AX194" s="13" t="s">
        <v>72</v>
      </c>
      <c r="AY194" s="210" t="s">
        <v>155</v>
      </c>
    </row>
    <row r="195" spans="1:65" s="16" customFormat="1">
      <c r="B195" s="242"/>
      <c r="C195" s="243"/>
      <c r="D195" s="193" t="s">
        <v>169</v>
      </c>
      <c r="E195" s="244" t="s">
        <v>19</v>
      </c>
      <c r="F195" s="245" t="s">
        <v>211</v>
      </c>
      <c r="G195" s="243"/>
      <c r="H195" s="246">
        <v>9.68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169</v>
      </c>
      <c r="AU195" s="252" t="s">
        <v>82</v>
      </c>
      <c r="AV195" s="16" t="s">
        <v>156</v>
      </c>
      <c r="AW195" s="16" t="s">
        <v>33</v>
      </c>
      <c r="AX195" s="16" t="s">
        <v>72</v>
      </c>
      <c r="AY195" s="252" t="s">
        <v>155</v>
      </c>
    </row>
    <row r="196" spans="1:65" s="15" customFormat="1">
      <c r="B196" s="232"/>
      <c r="C196" s="233"/>
      <c r="D196" s="193" t="s">
        <v>169</v>
      </c>
      <c r="E196" s="234" t="s">
        <v>19</v>
      </c>
      <c r="F196" s="235" t="s">
        <v>219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169</v>
      </c>
      <c r="AU196" s="241" t="s">
        <v>82</v>
      </c>
      <c r="AV196" s="15" t="s">
        <v>80</v>
      </c>
      <c r="AW196" s="15" t="s">
        <v>33</v>
      </c>
      <c r="AX196" s="15" t="s">
        <v>72</v>
      </c>
      <c r="AY196" s="241" t="s">
        <v>155</v>
      </c>
    </row>
    <row r="197" spans="1:65" s="13" customFormat="1">
      <c r="B197" s="200"/>
      <c r="C197" s="201"/>
      <c r="D197" s="193" t="s">
        <v>169</v>
      </c>
      <c r="E197" s="202" t="s">
        <v>19</v>
      </c>
      <c r="F197" s="203" t="s">
        <v>240</v>
      </c>
      <c r="G197" s="201"/>
      <c r="H197" s="204">
        <v>8.3800000000000008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169</v>
      </c>
      <c r="AU197" s="210" t="s">
        <v>82</v>
      </c>
      <c r="AV197" s="13" t="s">
        <v>82</v>
      </c>
      <c r="AW197" s="13" t="s">
        <v>33</v>
      </c>
      <c r="AX197" s="13" t="s">
        <v>72</v>
      </c>
      <c r="AY197" s="210" t="s">
        <v>155</v>
      </c>
    </row>
    <row r="198" spans="1:65" s="13" customFormat="1">
      <c r="B198" s="200"/>
      <c r="C198" s="201"/>
      <c r="D198" s="193" t="s">
        <v>169</v>
      </c>
      <c r="E198" s="202" t="s">
        <v>19</v>
      </c>
      <c r="F198" s="203" t="s">
        <v>242</v>
      </c>
      <c r="G198" s="201"/>
      <c r="H198" s="204">
        <v>6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169</v>
      </c>
      <c r="AU198" s="210" t="s">
        <v>82</v>
      </c>
      <c r="AV198" s="13" t="s">
        <v>82</v>
      </c>
      <c r="AW198" s="13" t="s">
        <v>33</v>
      </c>
      <c r="AX198" s="13" t="s">
        <v>72</v>
      </c>
      <c r="AY198" s="210" t="s">
        <v>155</v>
      </c>
    </row>
    <row r="199" spans="1:65" s="16" customFormat="1">
      <c r="B199" s="242"/>
      <c r="C199" s="243"/>
      <c r="D199" s="193" t="s">
        <v>169</v>
      </c>
      <c r="E199" s="244" t="s">
        <v>19</v>
      </c>
      <c r="F199" s="245" t="s">
        <v>211</v>
      </c>
      <c r="G199" s="243"/>
      <c r="H199" s="246">
        <v>14.38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169</v>
      </c>
      <c r="AU199" s="252" t="s">
        <v>82</v>
      </c>
      <c r="AV199" s="16" t="s">
        <v>156</v>
      </c>
      <c r="AW199" s="16" t="s">
        <v>33</v>
      </c>
      <c r="AX199" s="16" t="s">
        <v>72</v>
      </c>
      <c r="AY199" s="252" t="s">
        <v>155</v>
      </c>
    </row>
    <row r="200" spans="1:65" s="14" customFormat="1">
      <c r="B200" s="211"/>
      <c r="C200" s="212"/>
      <c r="D200" s="193" t="s">
        <v>169</v>
      </c>
      <c r="E200" s="213" t="s">
        <v>19</v>
      </c>
      <c r="F200" s="214" t="s">
        <v>178</v>
      </c>
      <c r="G200" s="212"/>
      <c r="H200" s="215">
        <v>63.89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169</v>
      </c>
      <c r="AU200" s="221" t="s">
        <v>82</v>
      </c>
      <c r="AV200" s="14" t="s">
        <v>163</v>
      </c>
      <c r="AW200" s="14" t="s">
        <v>33</v>
      </c>
      <c r="AX200" s="14" t="s">
        <v>80</v>
      </c>
      <c r="AY200" s="221" t="s">
        <v>155</v>
      </c>
    </row>
    <row r="201" spans="1:65" s="2" customFormat="1" ht="24.2" customHeight="1">
      <c r="A201" s="36"/>
      <c r="B201" s="37"/>
      <c r="C201" s="180" t="s">
        <v>243</v>
      </c>
      <c r="D201" s="180" t="s">
        <v>158</v>
      </c>
      <c r="E201" s="181" t="s">
        <v>244</v>
      </c>
      <c r="F201" s="182" t="s">
        <v>245</v>
      </c>
      <c r="G201" s="183" t="s">
        <v>233</v>
      </c>
      <c r="H201" s="184">
        <v>11.95</v>
      </c>
      <c r="I201" s="185"/>
      <c r="J201" s="186">
        <f>ROUND(I201*H201,2)</f>
        <v>0</v>
      </c>
      <c r="K201" s="182" t="s">
        <v>162</v>
      </c>
      <c r="L201" s="41"/>
      <c r="M201" s="187" t="s">
        <v>19</v>
      </c>
      <c r="N201" s="188" t="s">
        <v>43</v>
      </c>
      <c r="O201" s="66"/>
      <c r="P201" s="189">
        <f>O201*H201</f>
        <v>0</v>
      </c>
      <c r="Q201" s="189">
        <v>1.2E-4</v>
      </c>
      <c r="R201" s="189">
        <f>Q201*H201</f>
        <v>1.4339999999999999E-3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163</v>
      </c>
      <c r="AT201" s="191" t="s">
        <v>158</v>
      </c>
      <c r="AU201" s="191" t="s">
        <v>82</v>
      </c>
      <c r="AY201" s="19" t="s">
        <v>155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163</v>
      </c>
      <c r="BM201" s="191" t="s">
        <v>246</v>
      </c>
    </row>
    <row r="202" spans="1:65" s="2" customFormat="1">
      <c r="A202" s="36"/>
      <c r="B202" s="37"/>
      <c r="C202" s="38"/>
      <c r="D202" s="193" t="s">
        <v>165</v>
      </c>
      <c r="E202" s="38"/>
      <c r="F202" s="194" t="s">
        <v>247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165</v>
      </c>
      <c r="AU202" s="19" t="s">
        <v>82</v>
      </c>
    </row>
    <row r="203" spans="1:65" s="2" customFormat="1">
      <c r="A203" s="36"/>
      <c r="B203" s="37"/>
      <c r="C203" s="38"/>
      <c r="D203" s="198" t="s">
        <v>167</v>
      </c>
      <c r="E203" s="38"/>
      <c r="F203" s="199" t="s">
        <v>248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167</v>
      </c>
      <c r="AU203" s="19" t="s">
        <v>82</v>
      </c>
    </row>
    <row r="204" spans="1:65" s="15" customFormat="1">
      <c r="B204" s="232"/>
      <c r="C204" s="233"/>
      <c r="D204" s="193" t="s">
        <v>169</v>
      </c>
      <c r="E204" s="234" t="s">
        <v>19</v>
      </c>
      <c r="F204" s="235" t="s">
        <v>212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169</v>
      </c>
      <c r="AU204" s="241" t="s">
        <v>82</v>
      </c>
      <c r="AV204" s="15" t="s">
        <v>80</v>
      </c>
      <c r="AW204" s="15" t="s">
        <v>33</v>
      </c>
      <c r="AX204" s="15" t="s">
        <v>72</v>
      </c>
      <c r="AY204" s="241" t="s">
        <v>155</v>
      </c>
    </row>
    <row r="205" spans="1:65" s="13" customFormat="1">
      <c r="B205" s="200"/>
      <c r="C205" s="201"/>
      <c r="D205" s="193" t="s">
        <v>169</v>
      </c>
      <c r="E205" s="202" t="s">
        <v>19</v>
      </c>
      <c r="F205" s="203" t="s">
        <v>249</v>
      </c>
      <c r="G205" s="201"/>
      <c r="H205" s="204">
        <v>3.9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169</v>
      </c>
      <c r="AU205" s="210" t="s">
        <v>82</v>
      </c>
      <c r="AV205" s="13" t="s">
        <v>82</v>
      </c>
      <c r="AW205" s="13" t="s">
        <v>33</v>
      </c>
      <c r="AX205" s="13" t="s">
        <v>72</v>
      </c>
      <c r="AY205" s="210" t="s">
        <v>155</v>
      </c>
    </row>
    <row r="206" spans="1:65" s="15" customFormat="1">
      <c r="B206" s="232"/>
      <c r="C206" s="233"/>
      <c r="D206" s="193" t="s">
        <v>169</v>
      </c>
      <c r="E206" s="234" t="s">
        <v>19</v>
      </c>
      <c r="F206" s="235" t="s">
        <v>215</v>
      </c>
      <c r="G206" s="233"/>
      <c r="H206" s="234" t="s">
        <v>19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169</v>
      </c>
      <c r="AU206" s="241" t="s">
        <v>82</v>
      </c>
      <c r="AV206" s="15" t="s">
        <v>80</v>
      </c>
      <c r="AW206" s="15" t="s">
        <v>33</v>
      </c>
      <c r="AX206" s="15" t="s">
        <v>72</v>
      </c>
      <c r="AY206" s="241" t="s">
        <v>155</v>
      </c>
    </row>
    <row r="207" spans="1:65" s="13" customFormat="1">
      <c r="B207" s="200"/>
      <c r="C207" s="201"/>
      <c r="D207" s="193" t="s">
        <v>169</v>
      </c>
      <c r="E207" s="202" t="s">
        <v>19</v>
      </c>
      <c r="F207" s="203" t="s">
        <v>249</v>
      </c>
      <c r="G207" s="201"/>
      <c r="H207" s="204">
        <v>3.9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169</v>
      </c>
      <c r="AU207" s="210" t="s">
        <v>82</v>
      </c>
      <c r="AV207" s="13" t="s">
        <v>82</v>
      </c>
      <c r="AW207" s="13" t="s">
        <v>33</v>
      </c>
      <c r="AX207" s="13" t="s">
        <v>72</v>
      </c>
      <c r="AY207" s="210" t="s">
        <v>155</v>
      </c>
    </row>
    <row r="208" spans="1:65" s="15" customFormat="1">
      <c r="B208" s="232"/>
      <c r="C208" s="233"/>
      <c r="D208" s="193" t="s">
        <v>169</v>
      </c>
      <c r="E208" s="234" t="s">
        <v>19</v>
      </c>
      <c r="F208" s="235" t="s">
        <v>219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169</v>
      </c>
      <c r="AU208" s="241" t="s">
        <v>82</v>
      </c>
      <c r="AV208" s="15" t="s">
        <v>80</v>
      </c>
      <c r="AW208" s="15" t="s">
        <v>33</v>
      </c>
      <c r="AX208" s="15" t="s">
        <v>72</v>
      </c>
      <c r="AY208" s="241" t="s">
        <v>155</v>
      </c>
    </row>
    <row r="209" spans="1:65" s="13" customFormat="1">
      <c r="B209" s="200"/>
      <c r="C209" s="201"/>
      <c r="D209" s="193" t="s">
        <v>169</v>
      </c>
      <c r="E209" s="202" t="s">
        <v>19</v>
      </c>
      <c r="F209" s="203" t="s">
        <v>250</v>
      </c>
      <c r="G209" s="201"/>
      <c r="H209" s="204">
        <v>4.1500000000000004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169</v>
      </c>
      <c r="AU209" s="210" t="s">
        <v>82</v>
      </c>
      <c r="AV209" s="13" t="s">
        <v>82</v>
      </c>
      <c r="AW209" s="13" t="s">
        <v>33</v>
      </c>
      <c r="AX209" s="13" t="s">
        <v>72</v>
      </c>
      <c r="AY209" s="210" t="s">
        <v>155</v>
      </c>
    </row>
    <row r="210" spans="1:65" s="14" customFormat="1">
      <c r="B210" s="211"/>
      <c r="C210" s="212"/>
      <c r="D210" s="193" t="s">
        <v>169</v>
      </c>
      <c r="E210" s="213" t="s">
        <v>19</v>
      </c>
      <c r="F210" s="214" t="s">
        <v>178</v>
      </c>
      <c r="G210" s="212"/>
      <c r="H210" s="215">
        <v>11.95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169</v>
      </c>
      <c r="AU210" s="221" t="s">
        <v>82</v>
      </c>
      <c r="AV210" s="14" t="s">
        <v>163</v>
      </c>
      <c r="AW210" s="14" t="s">
        <v>33</v>
      </c>
      <c r="AX210" s="14" t="s">
        <v>80</v>
      </c>
      <c r="AY210" s="221" t="s">
        <v>155</v>
      </c>
    </row>
    <row r="211" spans="1:65" s="2" customFormat="1" ht="24.2" customHeight="1">
      <c r="A211" s="36"/>
      <c r="B211" s="37"/>
      <c r="C211" s="180" t="s">
        <v>251</v>
      </c>
      <c r="D211" s="180" t="s">
        <v>158</v>
      </c>
      <c r="E211" s="181" t="s">
        <v>252</v>
      </c>
      <c r="F211" s="182" t="s">
        <v>253</v>
      </c>
      <c r="G211" s="183" t="s">
        <v>233</v>
      </c>
      <c r="H211" s="184">
        <v>143.22</v>
      </c>
      <c r="I211" s="185"/>
      <c r="J211" s="186">
        <f>ROUND(I211*H211,2)</f>
        <v>0</v>
      </c>
      <c r="K211" s="182" t="s">
        <v>162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1.2999999999999999E-4</v>
      </c>
      <c r="R211" s="189">
        <f>Q211*H211</f>
        <v>1.8618599999999999E-2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163</v>
      </c>
      <c r="AT211" s="191" t="s">
        <v>158</v>
      </c>
      <c r="AU211" s="191" t="s">
        <v>82</v>
      </c>
      <c r="AY211" s="19" t="s">
        <v>155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163</v>
      </c>
      <c r="BM211" s="191" t="s">
        <v>254</v>
      </c>
    </row>
    <row r="212" spans="1:65" s="2" customFormat="1">
      <c r="A212" s="36"/>
      <c r="B212" s="37"/>
      <c r="C212" s="38"/>
      <c r="D212" s="193" t="s">
        <v>165</v>
      </c>
      <c r="E212" s="38"/>
      <c r="F212" s="194" t="s">
        <v>255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165</v>
      </c>
      <c r="AU212" s="19" t="s">
        <v>82</v>
      </c>
    </row>
    <row r="213" spans="1:65" s="2" customFormat="1">
      <c r="A213" s="36"/>
      <c r="B213" s="37"/>
      <c r="C213" s="38"/>
      <c r="D213" s="198" t="s">
        <v>167</v>
      </c>
      <c r="E213" s="38"/>
      <c r="F213" s="199" t="s">
        <v>256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167</v>
      </c>
      <c r="AU213" s="19" t="s">
        <v>82</v>
      </c>
    </row>
    <row r="214" spans="1:65" s="15" customFormat="1">
      <c r="B214" s="232"/>
      <c r="C214" s="233"/>
      <c r="D214" s="193" t="s">
        <v>169</v>
      </c>
      <c r="E214" s="234" t="s">
        <v>19</v>
      </c>
      <c r="F214" s="235" t="s">
        <v>206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169</v>
      </c>
      <c r="AU214" s="241" t="s">
        <v>82</v>
      </c>
      <c r="AV214" s="15" t="s">
        <v>80</v>
      </c>
      <c r="AW214" s="15" t="s">
        <v>33</v>
      </c>
      <c r="AX214" s="15" t="s">
        <v>72</v>
      </c>
      <c r="AY214" s="241" t="s">
        <v>155</v>
      </c>
    </row>
    <row r="215" spans="1:65" s="13" customFormat="1">
      <c r="B215" s="200"/>
      <c r="C215" s="201"/>
      <c r="D215" s="193" t="s">
        <v>169</v>
      </c>
      <c r="E215" s="202" t="s">
        <v>19</v>
      </c>
      <c r="F215" s="203" t="s">
        <v>257</v>
      </c>
      <c r="G215" s="201"/>
      <c r="H215" s="204">
        <v>73.92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169</v>
      </c>
      <c r="AU215" s="210" t="s">
        <v>82</v>
      </c>
      <c r="AV215" s="13" t="s">
        <v>82</v>
      </c>
      <c r="AW215" s="13" t="s">
        <v>33</v>
      </c>
      <c r="AX215" s="13" t="s">
        <v>72</v>
      </c>
      <c r="AY215" s="210" t="s">
        <v>155</v>
      </c>
    </row>
    <row r="216" spans="1:65" s="15" customFormat="1">
      <c r="B216" s="232"/>
      <c r="C216" s="233"/>
      <c r="D216" s="193" t="s">
        <v>169</v>
      </c>
      <c r="E216" s="234" t="s">
        <v>19</v>
      </c>
      <c r="F216" s="235" t="s">
        <v>212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169</v>
      </c>
      <c r="AU216" s="241" t="s">
        <v>82</v>
      </c>
      <c r="AV216" s="15" t="s">
        <v>80</v>
      </c>
      <c r="AW216" s="15" t="s">
        <v>33</v>
      </c>
      <c r="AX216" s="15" t="s">
        <v>72</v>
      </c>
      <c r="AY216" s="241" t="s">
        <v>155</v>
      </c>
    </row>
    <row r="217" spans="1:65" s="13" customFormat="1">
      <c r="B217" s="200"/>
      <c r="C217" s="201"/>
      <c r="D217" s="193" t="s">
        <v>169</v>
      </c>
      <c r="E217" s="202" t="s">
        <v>19</v>
      </c>
      <c r="F217" s="203" t="s">
        <v>258</v>
      </c>
      <c r="G217" s="201"/>
      <c r="H217" s="204">
        <v>13.7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169</v>
      </c>
      <c r="AU217" s="210" t="s">
        <v>82</v>
      </c>
      <c r="AV217" s="13" t="s">
        <v>82</v>
      </c>
      <c r="AW217" s="13" t="s">
        <v>33</v>
      </c>
      <c r="AX217" s="13" t="s">
        <v>72</v>
      </c>
      <c r="AY217" s="210" t="s">
        <v>155</v>
      </c>
    </row>
    <row r="218" spans="1:65" s="15" customFormat="1">
      <c r="B218" s="232"/>
      <c r="C218" s="233"/>
      <c r="D218" s="193" t="s">
        <v>169</v>
      </c>
      <c r="E218" s="234" t="s">
        <v>19</v>
      </c>
      <c r="F218" s="235" t="s">
        <v>215</v>
      </c>
      <c r="G218" s="233"/>
      <c r="H218" s="234" t="s">
        <v>19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169</v>
      </c>
      <c r="AU218" s="241" t="s">
        <v>82</v>
      </c>
      <c r="AV218" s="15" t="s">
        <v>80</v>
      </c>
      <c r="AW218" s="15" t="s">
        <v>33</v>
      </c>
      <c r="AX218" s="15" t="s">
        <v>72</v>
      </c>
      <c r="AY218" s="241" t="s">
        <v>155</v>
      </c>
    </row>
    <row r="219" spans="1:65" s="13" customFormat="1">
      <c r="B219" s="200"/>
      <c r="C219" s="201"/>
      <c r="D219" s="193" t="s">
        <v>169</v>
      </c>
      <c r="E219" s="202" t="s">
        <v>19</v>
      </c>
      <c r="F219" s="203" t="s">
        <v>259</v>
      </c>
      <c r="G219" s="201"/>
      <c r="H219" s="204">
        <v>22.24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169</v>
      </c>
      <c r="AU219" s="210" t="s">
        <v>82</v>
      </c>
      <c r="AV219" s="13" t="s">
        <v>82</v>
      </c>
      <c r="AW219" s="13" t="s">
        <v>33</v>
      </c>
      <c r="AX219" s="13" t="s">
        <v>72</v>
      </c>
      <c r="AY219" s="210" t="s">
        <v>155</v>
      </c>
    </row>
    <row r="220" spans="1:65" s="15" customFormat="1">
      <c r="B220" s="232"/>
      <c r="C220" s="233"/>
      <c r="D220" s="193" t="s">
        <v>169</v>
      </c>
      <c r="E220" s="234" t="s">
        <v>19</v>
      </c>
      <c r="F220" s="235" t="s">
        <v>219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169</v>
      </c>
      <c r="AU220" s="241" t="s">
        <v>82</v>
      </c>
      <c r="AV220" s="15" t="s">
        <v>80</v>
      </c>
      <c r="AW220" s="15" t="s">
        <v>33</v>
      </c>
      <c r="AX220" s="15" t="s">
        <v>72</v>
      </c>
      <c r="AY220" s="241" t="s">
        <v>155</v>
      </c>
    </row>
    <row r="221" spans="1:65" s="13" customFormat="1">
      <c r="B221" s="200"/>
      <c r="C221" s="201"/>
      <c r="D221" s="193" t="s">
        <v>169</v>
      </c>
      <c r="E221" s="202" t="s">
        <v>19</v>
      </c>
      <c r="F221" s="203" t="s">
        <v>260</v>
      </c>
      <c r="G221" s="201"/>
      <c r="H221" s="204">
        <v>33.36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169</v>
      </c>
      <c r="AU221" s="210" t="s">
        <v>82</v>
      </c>
      <c r="AV221" s="13" t="s">
        <v>82</v>
      </c>
      <c r="AW221" s="13" t="s">
        <v>33</v>
      </c>
      <c r="AX221" s="13" t="s">
        <v>72</v>
      </c>
      <c r="AY221" s="210" t="s">
        <v>155</v>
      </c>
    </row>
    <row r="222" spans="1:65" s="14" customFormat="1">
      <c r="B222" s="211"/>
      <c r="C222" s="212"/>
      <c r="D222" s="193" t="s">
        <v>169</v>
      </c>
      <c r="E222" s="213" t="s">
        <v>19</v>
      </c>
      <c r="F222" s="214" t="s">
        <v>178</v>
      </c>
      <c r="G222" s="212"/>
      <c r="H222" s="215">
        <v>143.22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169</v>
      </c>
      <c r="AU222" s="221" t="s">
        <v>82</v>
      </c>
      <c r="AV222" s="14" t="s">
        <v>163</v>
      </c>
      <c r="AW222" s="14" t="s">
        <v>33</v>
      </c>
      <c r="AX222" s="14" t="s">
        <v>80</v>
      </c>
      <c r="AY222" s="221" t="s">
        <v>155</v>
      </c>
    </row>
    <row r="223" spans="1:65" s="2" customFormat="1" ht="24.2" customHeight="1">
      <c r="A223" s="36"/>
      <c r="B223" s="37"/>
      <c r="C223" s="180" t="s">
        <v>261</v>
      </c>
      <c r="D223" s="180" t="s">
        <v>158</v>
      </c>
      <c r="E223" s="181" t="s">
        <v>262</v>
      </c>
      <c r="F223" s="182" t="s">
        <v>263</v>
      </c>
      <c r="G223" s="183" t="s">
        <v>202</v>
      </c>
      <c r="H223" s="184">
        <v>3.11</v>
      </c>
      <c r="I223" s="185"/>
      <c r="J223" s="186">
        <f>ROUND(I223*H223,2)</f>
        <v>0</v>
      </c>
      <c r="K223" s="182" t="s">
        <v>162</v>
      </c>
      <c r="L223" s="41"/>
      <c r="M223" s="187" t="s">
        <v>19</v>
      </c>
      <c r="N223" s="188" t="s">
        <v>43</v>
      </c>
      <c r="O223" s="66"/>
      <c r="P223" s="189">
        <f>O223*H223</f>
        <v>0</v>
      </c>
      <c r="Q223" s="189">
        <v>0.17818000000000001</v>
      </c>
      <c r="R223" s="189">
        <f>Q223*H223</f>
        <v>0.55413979999999996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163</v>
      </c>
      <c r="AT223" s="191" t="s">
        <v>158</v>
      </c>
      <c r="AU223" s="191" t="s">
        <v>82</v>
      </c>
      <c r="AY223" s="19" t="s">
        <v>155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163</v>
      </c>
      <c r="BM223" s="191" t="s">
        <v>264</v>
      </c>
    </row>
    <row r="224" spans="1:65" s="2" customFormat="1" ht="19.5">
      <c r="A224" s="36"/>
      <c r="B224" s="37"/>
      <c r="C224" s="38"/>
      <c r="D224" s="193" t="s">
        <v>165</v>
      </c>
      <c r="E224" s="38"/>
      <c r="F224" s="194" t="s">
        <v>265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165</v>
      </c>
      <c r="AU224" s="19" t="s">
        <v>82</v>
      </c>
    </row>
    <row r="225" spans="1:65" s="2" customFormat="1">
      <c r="A225" s="36"/>
      <c r="B225" s="37"/>
      <c r="C225" s="38"/>
      <c r="D225" s="198" t="s">
        <v>167</v>
      </c>
      <c r="E225" s="38"/>
      <c r="F225" s="199" t="s">
        <v>266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167</v>
      </c>
      <c r="AU225" s="19" t="s">
        <v>82</v>
      </c>
    </row>
    <row r="226" spans="1:65" s="13" customFormat="1">
      <c r="B226" s="200"/>
      <c r="C226" s="201"/>
      <c r="D226" s="193" t="s">
        <v>169</v>
      </c>
      <c r="E226" s="202" t="s">
        <v>19</v>
      </c>
      <c r="F226" s="203" t="s">
        <v>267</v>
      </c>
      <c r="G226" s="201"/>
      <c r="H226" s="204">
        <v>0.22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169</v>
      </c>
      <c r="AU226" s="210" t="s">
        <v>82</v>
      </c>
      <c r="AV226" s="13" t="s">
        <v>82</v>
      </c>
      <c r="AW226" s="13" t="s">
        <v>33</v>
      </c>
      <c r="AX226" s="13" t="s">
        <v>72</v>
      </c>
      <c r="AY226" s="210" t="s">
        <v>155</v>
      </c>
    </row>
    <row r="227" spans="1:65" s="13" customFormat="1">
      <c r="B227" s="200"/>
      <c r="C227" s="201"/>
      <c r="D227" s="193" t="s">
        <v>169</v>
      </c>
      <c r="E227" s="202" t="s">
        <v>19</v>
      </c>
      <c r="F227" s="203" t="s">
        <v>267</v>
      </c>
      <c r="G227" s="201"/>
      <c r="H227" s="204">
        <v>0.22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169</v>
      </c>
      <c r="AU227" s="210" t="s">
        <v>82</v>
      </c>
      <c r="AV227" s="13" t="s">
        <v>82</v>
      </c>
      <c r="AW227" s="13" t="s">
        <v>33</v>
      </c>
      <c r="AX227" s="13" t="s">
        <v>72</v>
      </c>
      <c r="AY227" s="210" t="s">
        <v>155</v>
      </c>
    </row>
    <row r="228" spans="1:65" s="13" customFormat="1">
      <c r="B228" s="200"/>
      <c r="C228" s="201"/>
      <c r="D228" s="193" t="s">
        <v>169</v>
      </c>
      <c r="E228" s="202" t="s">
        <v>19</v>
      </c>
      <c r="F228" s="203" t="s">
        <v>268</v>
      </c>
      <c r="G228" s="201"/>
      <c r="H228" s="204">
        <v>1.17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169</v>
      </c>
      <c r="AU228" s="210" t="s">
        <v>82</v>
      </c>
      <c r="AV228" s="13" t="s">
        <v>82</v>
      </c>
      <c r="AW228" s="13" t="s">
        <v>33</v>
      </c>
      <c r="AX228" s="13" t="s">
        <v>72</v>
      </c>
      <c r="AY228" s="210" t="s">
        <v>155</v>
      </c>
    </row>
    <row r="229" spans="1:65" s="13" customFormat="1">
      <c r="B229" s="200"/>
      <c r="C229" s="201"/>
      <c r="D229" s="193" t="s">
        <v>169</v>
      </c>
      <c r="E229" s="202" t="s">
        <v>19</v>
      </c>
      <c r="F229" s="203" t="s">
        <v>269</v>
      </c>
      <c r="G229" s="201"/>
      <c r="H229" s="204">
        <v>1.5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169</v>
      </c>
      <c r="AU229" s="210" t="s">
        <v>82</v>
      </c>
      <c r="AV229" s="13" t="s">
        <v>82</v>
      </c>
      <c r="AW229" s="13" t="s">
        <v>33</v>
      </c>
      <c r="AX229" s="13" t="s">
        <v>72</v>
      </c>
      <c r="AY229" s="210" t="s">
        <v>155</v>
      </c>
    </row>
    <row r="230" spans="1:65" s="14" customFormat="1">
      <c r="B230" s="211"/>
      <c r="C230" s="212"/>
      <c r="D230" s="193" t="s">
        <v>169</v>
      </c>
      <c r="E230" s="213" t="s">
        <v>19</v>
      </c>
      <c r="F230" s="214" t="s">
        <v>178</v>
      </c>
      <c r="G230" s="212"/>
      <c r="H230" s="215">
        <v>3.11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169</v>
      </c>
      <c r="AU230" s="221" t="s">
        <v>82</v>
      </c>
      <c r="AV230" s="14" t="s">
        <v>163</v>
      </c>
      <c r="AW230" s="14" t="s">
        <v>33</v>
      </c>
      <c r="AX230" s="14" t="s">
        <v>80</v>
      </c>
      <c r="AY230" s="221" t="s">
        <v>155</v>
      </c>
    </row>
    <row r="231" spans="1:65" s="12" customFormat="1" ht="22.9" customHeight="1">
      <c r="B231" s="164"/>
      <c r="C231" s="165"/>
      <c r="D231" s="166" t="s">
        <v>71</v>
      </c>
      <c r="E231" s="178" t="s">
        <v>163</v>
      </c>
      <c r="F231" s="178" t="s">
        <v>270</v>
      </c>
      <c r="G231" s="165"/>
      <c r="H231" s="165"/>
      <c r="I231" s="168"/>
      <c r="J231" s="179">
        <f>BK231</f>
        <v>0</v>
      </c>
      <c r="K231" s="165"/>
      <c r="L231" s="170"/>
      <c r="M231" s="171"/>
      <c r="N231" s="172"/>
      <c r="O231" s="172"/>
      <c r="P231" s="173">
        <f>SUM(P232:P247)</f>
        <v>0</v>
      </c>
      <c r="Q231" s="172"/>
      <c r="R231" s="173">
        <f>SUM(R232:R247)</f>
        <v>2.8702923200000003</v>
      </c>
      <c r="S231" s="172"/>
      <c r="T231" s="174">
        <f>SUM(T232:T247)</f>
        <v>0</v>
      </c>
      <c r="AR231" s="175" t="s">
        <v>80</v>
      </c>
      <c r="AT231" s="176" t="s">
        <v>71</v>
      </c>
      <c r="AU231" s="176" t="s">
        <v>80</v>
      </c>
      <c r="AY231" s="175" t="s">
        <v>155</v>
      </c>
      <c r="BK231" s="177">
        <f>SUM(BK232:BK247)</f>
        <v>0</v>
      </c>
    </row>
    <row r="232" spans="1:65" s="2" customFormat="1" ht="16.5" customHeight="1">
      <c r="A232" s="36"/>
      <c r="B232" s="37"/>
      <c r="C232" s="180" t="s">
        <v>271</v>
      </c>
      <c r="D232" s="180" t="s">
        <v>158</v>
      </c>
      <c r="E232" s="181" t="s">
        <v>272</v>
      </c>
      <c r="F232" s="182" t="s">
        <v>273</v>
      </c>
      <c r="G232" s="183" t="s">
        <v>274</v>
      </c>
      <c r="H232" s="184">
        <v>0.18</v>
      </c>
      <c r="I232" s="185"/>
      <c r="J232" s="186">
        <f>ROUND(I232*H232,2)</f>
        <v>0</v>
      </c>
      <c r="K232" s="182" t="s">
        <v>162</v>
      </c>
      <c r="L232" s="41"/>
      <c r="M232" s="187" t="s">
        <v>19</v>
      </c>
      <c r="N232" s="188" t="s">
        <v>43</v>
      </c>
      <c r="O232" s="66"/>
      <c r="P232" s="189">
        <f>O232*H232</f>
        <v>0</v>
      </c>
      <c r="Q232" s="189">
        <v>2.5020099999999998</v>
      </c>
      <c r="R232" s="189">
        <f>Q232*H232</f>
        <v>0.45036179999999998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163</v>
      </c>
      <c r="AT232" s="191" t="s">
        <v>158</v>
      </c>
      <c r="AU232" s="191" t="s">
        <v>82</v>
      </c>
      <c r="AY232" s="19" t="s">
        <v>155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163</v>
      </c>
      <c r="BM232" s="191" t="s">
        <v>275</v>
      </c>
    </row>
    <row r="233" spans="1:65" s="2" customFormat="1" ht="29.25">
      <c r="A233" s="36"/>
      <c r="B233" s="37"/>
      <c r="C233" s="38"/>
      <c r="D233" s="193" t="s">
        <v>165</v>
      </c>
      <c r="E233" s="38"/>
      <c r="F233" s="194" t="s">
        <v>276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165</v>
      </c>
      <c r="AU233" s="19" t="s">
        <v>82</v>
      </c>
    </row>
    <row r="234" spans="1:65" s="2" customFormat="1">
      <c r="A234" s="36"/>
      <c r="B234" s="37"/>
      <c r="C234" s="38"/>
      <c r="D234" s="198" t="s">
        <v>167</v>
      </c>
      <c r="E234" s="38"/>
      <c r="F234" s="199" t="s">
        <v>277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167</v>
      </c>
      <c r="AU234" s="19" t="s">
        <v>82</v>
      </c>
    </row>
    <row r="235" spans="1:65" s="13" customFormat="1">
      <c r="B235" s="200"/>
      <c r="C235" s="201"/>
      <c r="D235" s="193" t="s">
        <v>169</v>
      </c>
      <c r="E235" s="202" t="s">
        <v>19</v>
      </c>
      <c r="F235" s="203" t="s">
        <v>278</v>
      </c>
      <c r="G235" s="201"/>
      <c r="H235" s="204">
        <v>0.18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169</v>
      </c>
      <c r="AU235" s="210" t="s">
        <v>82</v>
      </c>
      <c r="AV235" s="13" t="s">
        <v>82</v>
      </c>
      <c r="AW235" s="13" t="s">
        <v>33</v>
      </c>
      <c r="AX235" s="13" t="s">
        <v>80</v>
      </c>
      <c r="AY235" s="210" t="s">
        <v>155</v>
      </c>
    </row>
    <row r="236" spans="1:65" s="2" customFormat="1" ht="24.2" customHeight="1">
      <c r="A236" s="36"/>
      <c r="B236" s="37"/>
      <c r="C236" s="180" t="s">
        <v>279</v>
      </c>
      <c r="D236" s="180" t="s">
        <v>158</v>
      </c>
      <c r="E236" s="181" t="s">
        <v>280</v>
      </c>
      <c r="F236" s="182" t="s">
        <v>281</v>
      </c>
      <c r="G236" s="183" t="s">
        <v>202</v>
      </c>
      <c r="H236" s="184">
        <v>1.8</v>
      </c>
      <c r="I236" s="185"/>
      <c r="J236" s="186">
        <f>ROUND(I236*H236,2)</f>
        <v>0</v>
      </c>
      <c r="K236" s="182" t="s">
        <v>162</v>
      </c>
      <c r="L236" s="41"/>
      <c r="M236" s="187" t="s">
        <v>19</v>
      </c>
      <c r="N236" s="188" t="s">
        <v>43</v>
      </c>
      <c r="O236" s="66"/>
      <c r="P236" s="189">
        <f>O236*H236</f>
        <v>0</v>
      </c>
      <c r="Q236" s="189">
        <v>9.58E-3</v>
      </c>
      <c r="R236" s="189">
        <f>Q236*H236</f>
        <v>1.7243999999999999E-2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163</v>
      </c>
      <c r="AT236" s="191" t="s">
        <v>158</v>
      </c>
      <c r="AU236" s="191" t="s">
        <v>82</v>
      </c>
      <c r="AY236" s="19" t="s">
        <v>155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163</v>
      </c>
      <c r="BM236" s="191" t="s">
        <v>282</v>
      </c>
    </row>
    <row r="237" spans="1:65" s="2" customFormat="1" ht="58.5">
      <c r="A237" s="36"/>
      <c r="B237" s="37"/>
      <c r="C237" s="38"/>
      <c r="D237" s="193" t="s">
        <v>165</v>
      </c>
      <c r="E237" s="38"/>
      <c r="F237" s="194" t="s">
        <v>283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165</v>
      </c>
      <c r="AU237" s="19" t="s">
        <v>82</v>
      </c>
    </row>
    <row r="238" spans="1:65" s="2" customFormat="1">
      <c r="A238" s="36"/>
      <c r="B238" s="37"/>
      <c r="C238" s="38"/>
      <c r="D238" s="198" t="s">
        <v>167</v>
      </c>
      <c r="E238" s="38"/>
      <c r="F238" s="199" t="s">
        <v>284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167</v>
      </c>
      <c r="AU238" s="19" t="s">
        <v>82</v>
      </c>
    </row>
    <row r="239" spans="1:65" s="13" customFormat="1">
      <c r="B239" s="200"/>
      <c r="C239" s="201"/>
      <c r="D239" s="193" t="s">
        <v>169</v>
      </c>
      <c r="E239" s="202" t="s">
        <v>19</v>
      </c>
      <c r="F239" s="203" t="s">
        <v>285</v>
      </c>
      <c r="G239" s="201"/>
      <c r="H239" s="204">
        <v>1.8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169</v>
      </c>
      <c r="AU239" s="210" t="s">
        <v>82</v>
      </c>
      <c r="AV239" s="13" t="s">
        <v>82</v>
      </c>
      <c r="AW239" s="13" t="s">
        <v>33</v>
      </c>
      <c r="AX239" s="13" t="s">
        <v>80</v>
      </c>
      <c r="AY239" s="210" t="s">
        <v>155</v>
      </c>
    </row>
    <row r="240" spans="1:65" s="2" customFormat="1" ht="16.5" customHeight="1">
      <c r="A240" s="36"/>
      <c r="B240" s="37"/>
      <c r="C240" s="180" t="s">
        <v>286</v>
      </c>
      <c r="D240" s="180" t="s">
        <v>158</v>
      </c>
      <c r="E240" s="181" t="s">
        <v>287</v>
      </c>
      <c r="F240" s="182" t="s">
        <v>288</v>
      </c>
      <c r="G240" s="183" t="s">
        <v>161</v>
      </c>
      <c r="H240" s="184">
        <v>1.6E-2</v>
      </c>
      <c r="I240" s="185"/>
      <c r="J240" s="186">
        <f>ROUND(I240*H240,2)</f>
        <v>0</v>
      </c>
      <c r="K240" s="182" t="s">
        <v>162</v>
      </c>
      <c r="L240" s="41"/>
      <c r="M240" s="187" t="s">
        <v>19</v>
      </c>
      <c r="N240" s="188" t="s">
        <v>43</v>
      </c>
      <c r="O240" s="66"/>
      <c r="P240" s="189">
        <f>O240*H240</f>
        <v>0</v>
      </c>
      <c r="Q240" s="189">
        <v>1.06277</v>
      </c>
      <c r="R240" s="189">
        <f>Q240*H240</f>
        <v>1.700432E-2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163</v>
      </c>
      <c r="AT240" s="191" t="s">
        <v>158</v>
      </c>
      <c r="AU240" s="191" t="s">
        <v>82</v>
      </c>
      <c r="AY240" s="19" t="s">
        <v>155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163</v>
      </c>
      <c r="BM240" s="191" t="s">
        <v>289</v>
      </c>
    </row>
    <row r="241" spans="1:65" s="2" customFormat="1" ht="48.75">
      <c r="A241" s="36"/>
      <c r="B241" s="37"/>
      <c r="C241" s="38"/>
      <c r="D241" s="193" t="s">
        <v>165</v>
      </c>
      <c r="E241" s="38"/>
      <c r="F241" s="194" t="s">
        <v>290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165</v>
      </c>
      <c r="AU241" s="19" t="s">
        <v>82</v>
      </c>
    </row>
    <row r="242" spans="1:65" s="2" customFormat="1">
      <c r="A242" s="36"/>
      <c r="B242" s="37"/>
      <c r="C242" s="38"/>
      <c r="D242" s="198" t="s">
        <v>167</v>
      </c>
      <c r="E242" s="38"/>
      <c r="F242" s="199" t="s">
        <v>291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167</v>
      </c>
      <c r="AU242" s="19" t="s">
        <v>82</v>
      </c>
    </row>
    <row r="243" spans="1:65" s="13" customFormat="1">
      <c r="B243" s="200"/>
      <c r="C243" s="201"/>
      <c r="D243" s="193" t="s">
        <v>169</v>
      </c>
      <c r="E243" s="202" t="s">
        <v>19</v>
      </c>
      <c r="F243" s="203" t="s">
        <v>292</v>
      </c>
      <c r="G243" s="201"/>
      <c r="H243" s="204">
        <v>1.6E-2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169</v>
      </c>
      <c r="AU243" s="210" t="s">
        <v>82</v>
      </c>
      <c r="AV243" s="13" t="s">
        <v>82</v>
      </c>
      <c r="AW243" s="13" t="s">
        <v>33</v>
      </c>
      <c r="AX243" s="13" t="s">
        <v>80</v>
      </c>
      <c r="AY243" s="210" t="s">
        <v>155</v>
      </c>
    </row>
    <row r="244" spans="1:65" s="2" customFormat="1" ht="16.5" customHeight="1">
      <c r="A244" s="36"/>
      <c r="B244" s="37"/>
      <c r="C244" s="180" t="s">
        <v>8</v>
      </c>
      <c r="D244" s="180" t="s">
        <v>158</v>
      </c>
      <c r="E244" s="181" t="s">
        <v>293</v>
      </c>
      <c r="F244" s="182" t="s">
        <v>294</v>
      </c>
      <c r="G244" s="183" t="s">
        <v>274</v>
      </c>
      <c r="H244" s="184">
        <v>0.99</v>
      </c>
      <c r="I244" s="185"/>
      <c r="J244" s="186">
        <f>ROUND(I244*H244,2)</f>
        <v>0</v>
      </c>
      <c r="K244" s="182" t="s">
        <v>162</v>
      </c>
      <c r="L244" s="41"/>
      <c r="M244" s="187" t="s">
        <v>19</v>
      </c>
      <c r="N244" s="188" t="s">
        <v>43</v>
      </c>
      <c r="O244" s="66"/>
      <c r="P244" s="189">
        <f>O244*H244</f>
        <v>0</v>
      </c>
      <c r="Q244" s="189">
        <v>2.40978</v>
      </c>
      <c r="R244" s="189">
        <f>Q244*H244</f>
        <v>2.3856822000000002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163</v>
      </c>
      <c r="AT244" s="191" t="s">
        <v>158</v>
      </c>
      <c r="AU244" s="191" t="s">
        <v>82</v>
      </c>
      <c r="AY244" s="19" t="s">
        <v>155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163</v>
      </c>
      <c r="BM244" s="191" t="s">
        <v>295</v>
      </c>
    </row>
    <row r="245" spans="1:65" s="2" customFormat="1" ht="29.25">
      <c r="A245" s="36"/>
      <c r="B245" s="37"/>
      <c r="C245" s="38"/>
      <c r="D245" s="193" t="s">
        <v>165</v>
      </c>
      <c r="E245" s="38"/>
      <c r="F245" s="194" t="s">
        <v>296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165</v>
      </c>
      <c r="AU245" s="19" t="s">
        <v>82</v>
      </c>
    </row>
    <row r="246" spans="1:65" s="2" customFormat="1">
      <c r="A246" s="36"/>
      <c r="B246" s="37"/>
      <c r="C246" s="38"/>
      <c r="D246" s="198" t="s">
        <v>167</v>
      </c>
      <c r="E246" s="38"/>
      <c r="F246" s="199" t="s">
        <v>297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167</v>
      </c>
      <c r="AU246" s="19" t="s">
        <v>82</v>
      </c>
    </row>
    <row r="247" spans="1:65" s="13" customFormat="1">
      <c r="B247" s="200"/>
      <c r="C247" s="201"/>
      <c r="D247" s="193" t="s">
        <v>169</v>
      </c>
      <c r="E247" s="202" t="s">
        <v>19</v>
      </c>
      <c r="F247" s="203" t="s">
        <v>298</v>
      </c>
      <c r="G247" s="201"/>
      <c r="H247" s="204">
        <v>0.99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169</v>
      </c>
      <c r="AU247" s="210" t="s">
        <v>82</v>
      </c>
      <c r="AV247" s="13" t="s">
        <v>82</v>
      </c>
      <c r="AW247" s="13" t="s">
        <v>33</v>
      </c>
      <c r="AX247" s="13" t="s">
        <v>80</v>
      </c>
      <c r="AY247" s="210" t="s">
        <v>155</v>
      </c>
    </row>
    <row r="248" spans="1:65" s="12" customFormat="1" ht="22.9" customHeight="1">
      <c r="B248" s="164"/>
      <c r="C248" s="165"/>
      <c r="D248" s="166" t="s">
        <v>71</v>
      </c>
      <c r="E248" s="178" t="s">
        <v>199</v>
      </c>
      <c r="F248" s="178" t="s">
        <v>299</v>
      </c>
      <c r="G248" s="165"/>
      <c r="H248" s="165"/>
      <c r="I248" s="168"/>
      <c r="J248" s="179">
        <f>BK248</f>
        <v>0</v>
      </c>
      <c r="K248" s="165"/>
      <c r="L248" s="170"/>
      <c r="M248" s="171"/>
      <c r="N248" s="172"/>
      <c r="O248" s="172"/>
      <c r="P248" s="173">
        <f>SUM(P249:P446)</f>
        <v>0</v>
      </c>
      <c r="Q248" s="172"/>
      <c r="R248" s="173">
        <f>SUM(R249:R446)</f>
        <v>31.894587720000004</v>
      </c>
      <c r="S248" s="172"/>
      <c r="T248" s="174">
        <f>SUM(T249:T446)</f>
        <v>0</v>
      </c>
      <c r="AR248" s="175" t="s">
        <v>80</v>
      </c>
      <c r="AT248" s="176" t="s">
        <v>71</v>
      </c>
      <c r="AU248" s="176" t="s">
        <v>80</v>
      </c>
      <c r="AY248" s="175" t="s">
        <v>155</v>
      </c>
      <c r="BK248" s="177">
        <f>SUM(BK249:BK446)</f>
        <v>0</v>
      </c>
    </row>
    <row r="249" spans="1:65" s="2" customFormat="1" ht="24.2" customHeight="1">
      <c r="A249" s="36"/>
      <c r="B249" s="37"/>
      <c r="C249" s="180" t="s">
        <v>300</v>
      </c>
      <c r="D249" s="180" t="s">
        <v>158</v>
      </c>
      <c r="E249" s="181" t="s">
        <v>301</v>
      </c>
      <c r="F249" s="182" t="s">
        <v>302</v>
      </c>
      <c r="G249" s="183" t="s">
        <v>202</v>
      </c>
      <c r="H249" s="184">
        <v>45.889000000000003</v>
      </c>
      <c r="I249" s="185"/>
      <c r="J249" s="186">
        <f>ROUND(I249*H249,2)</f>
        <v>0</v>
      </c>
      <c r="K249" s="182" t="s">
        <v>162</v>
      </c>
      <c r="L249" s="41"/>
      <c r="M249" s="187" t="s">
        <v>19</v>
      </c>
      <c r="N249" s="188" t="s">
        <v>43</v>
      </c>
      <c r="O249" s="66"/>
      <c r="P249" s="189">
        <f>O249*H249</f>
        <v>0</v>
      </c>
      <c r="Q249" s="189">
        <v>2.5999999999999998E-4</v>
      </c>
      <c r="R249" s="189">
        <f>Q249*H249</f>
        <v>1.193114E-2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163</v>
      </c>
      <c r="AT249" s="191" t="s">
        <v>158</v>
      </c>
      <c r="AU249" s="191" t="s">
        <v>82</v>
      </c>
      <c r="AY249" s="19" t="s">
        <v>155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163</v>
      </c>
      <c r="BM249" s="191" t="s">
        <v>303</v>
      </c>
    </row>
    <row r="250" spans="1:65" s="2" customFormat="1" ht="19.5">
      <c r="A250" s="36"/>
      <c r="B250" s="37"/>
      <c r="C250" s="38"/>
      <c r="D250" s="193" t="s">
        <v>165</v>
      </c>
      <c r="E250" s="38"/>
      <c r="F250" s="194" t="s">
        <v>304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165</v>
      </c>
      <c r="AU250" s="19" t="s">
        <v>82</v>
      </c>
    </row>
    <row r="251" spans="1:65" s="2" customFormat="1">
      <c r="A251" s="36"/>
      <c r="B251" s="37"/>
      <c r="C251" s="38"/>
      <c r="D251" s="198" t="s">
        <v>167</v>
      </c>
      <c r="E251" s="38"/>
      <c r="F251" s="199" t="s">
        <v>305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167</v>
      </c>
      <c r="AU251" s="19" t="s">
        <v>82</v>
      </c>
    </row>
    <row r="252" spans="1:65" s="15" customFormat="1">
      <c r="B252" s="232"/>
      <c r="C252" s="233"/>
      <c r="D252" s="193" t="s">
        <v>169</v>
      </c>
      <c r="E252" s="234" t="s">
        <v>19</v>
      </c>
      <c r="F252" s="235" t="s">
        <v>206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169</v>
      </c>
      <c r="AU252" s="241" t="s">
        <v>82</v>
      </c>
      <c r="AV252" s="15" t="s">
        <v>80</v>
      </c>
      <c r="AW252" s="15" t="s">
        <v>33</v>
      </c>
      <c r="AX252" s="15" t="s">
        <v>72</v>
      </c>
      <c r="AY252" s="241" t="s">
        <v>155</v>
      </c>
    </row>
    <row r="253" spans="1:65" s="13" customFormat="1">
      <c r="B253" s="200"/>
      <c r="C253" s="201"/>
      <c r="D253" s="193" t="s">
        <v>169</v>
      </c>
      <c r="E253" s="202" t="s">
        <v>19</v>
      </c>
      <c r="F253" s="203" t="s">
        <v>306</v>
      </c>
      <c r="G253" s="201"/>
      <c r="H253" s="204">
        <v>3.08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169</v>
      </c>
      <c r="AU253" s="210" t="s">
        <v>82</v>
      </c>
      <c r="AV253" s="13" t="s">
        <v>82</v>
      </c>
      <c r="AW253" s="13" t="s">
        <v>33</v>
      </c>
      <c r="AX253" s="13" t="s">
        <v>72</v>
      </c>
      <c r="AY253" s="210" t="s">
        <v>155</v>
      </c>
    </row>
    <row r="254" spans="1:65" s="13" customFormat="1">
      <c r="B254" s="200"/>
      <c r="C254" s="201"/>
      <c r="D254" s="193" t="s">
        <v>169</v>
      </c>
      <c r="E254" s="202" t="s">
        <v>19</v>
      </c>
      <c r="F254" s="203" t="s">
        <v>307</v>
      </c>
      <c r="G254" s="201"/>
      <c r="H254" s="204">
        <v>42.808999999999997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169</v>
      </c>
      <c r="AU254" s="210" t="s">
        <v>82</v>
      </c>
      <c r="AV254" s="13" t="s">
        <v>82</v>
      </c>
      <c r="AW254" s="13" t="s">
        <v>33</v>
      </c>
      <c r="AX254" s="13" t="s">
        <v>72</v>
      </c>
      <c r="AY254" s="210" t="s">
        <v>155</v>
      </c>
    </row>
    <row r="255" spans="1:65" s="14" customFormat="1">
      <c r="B255" s="211"/>
      <c r="C255" s="212"/>
      <c r="D255" s="193" t="s">
        <v>169</v>
      </c>
      <c r="E255" s="213" t="s">
        <v>19</v>
      </c>
      <c r="F255" s="214" t="s">
        <v>178</v>
      </c>
      <c r="G255" s="212"/>
      <c r="H255" s="215">
        <v>45.889000000000003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169</v>
      </c>
      <c r="AU255" s="221" t="s">
        <v>82</v>
      </c>
      <c r="AV255" s="14" t="s">
        <v>163</v>
      </c>
      <c r="AW255" s="14" t="s">
        <v>33</v>
      </c>
      <c r="AX255" s="14" t="s">
        <v>80</v>
      </c>
      <c r="AY255" s="221" t="s">
        <v>155</v>
      </c>
    </row>
    <row r="256" spans="1:65" s="2" customFormat="1" ht="24.2" customHeight="1">
      <c r="A256" s="36"/>
      <c r="B256" s="37"/>
      <c r="C256" s="180" t="s">
        <v>308</v>
      </c>
      <c r="D256" s="180" t="s">
        <v>158</v>
      </c>
      <c r="E256" s="181" t="s">
        <v>309</v>
      </c>
      <c r="F256" s="182" t="s">
        <v>310</v>
      </c>
      <c r="G256" s="183" t="s">
        <v>202</v>
      </c>
      <c r="H256" s="184">
        <v>45.889000000000003</v>
      </c>
      <c r="I256" s="185"/>
      <c r="J256" s="186">
        <f>ROUND(I256*H256,2)</f>
        <v>0</v>
      </c>
      <c r="K256" s="182" t="s">
        <v>162</v>
      </c>
      <c r="L256" s="41"/>
      <c r="M256" s="187" t="s">
        <v>19</v>
      </c>
      <c r="N256" s="188" t="s">
        <v>43</v>
      </c>
      <c r="O256" s="66"/>
      <c r="P256" s="189">
        <f>O256*H256</f>
        <v>0</v>
      </c>
      <c r="Q256" s="189">
        <v>4.0000000000000001E-3</v>
      </c>
      <c r="R256" s="189">
        <f>Q256*H256</f>
        <v>0.18355600000000002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163</v>
      </c>
      <c r="AT256" s="191" t="s">
        <v>158</v>
      </c>
      <c r="AU256" s="191" t="s">
        <v>82</v>
      </c>
      <c r="AY256" s="19" t="s">
        <v>155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163</v>
      </c>
      <c r="BM256" s="191" t="s">
        <v>311</v>
      </c>
    </row>
    <row r="257" spans="1:65" s="2" customFormat="1" ht="19.5">
      <c r="A257" s="36"/>
      <c r="B257" s="37"/>
      <c r="C257" s="38"/>
      <c r="D257" s="193" t="s">
        <v>165</v>
      </c>
      <c r="E257" s="38"/>
      <c r="F257" s="194" t="s">
        <v>312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165</v>
      </c>
      <c r="AU257" s="19" t="s">
        <v>82</v>
      </c>
    </row>
    <row r="258" spans="1:65" s="2" customFormat="1">
      <c r="A258" s="36"/>
      <c r="B258" s="37"/>
      <c r="C258" s="38"/>
      <c r="D258" s="198" t="s">
        <v>167</v>
      </c>
      <c r="E258" s="38"/>
      <c r="F258" s="199" t="s">
        <v>313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167</v>
      </c>
      <c r="AU258" s="19" t="s">
        <v>82</v>
      </c>
    </row>
    <row r="259" spans="1:65" s="2" customFormat="1" ht="24.2" customHeight="1">
      <c r="A259" s="36"/>
      <c r="B259" s="37"/>
      <c r="C259" s="180" t="s">
        <v>314</v>
      </c>
      <c r="D259" s="180" t="s">
        <v>158</v>
      </c>
      <c r="E259" s="181" t="s">
        <v>315</v>
      </c>
      <c r="F259" s="182" t="s">
        <v>316</v>
      </c>
      <c r="G259" s="183" t="s">
        <v>202</v>
      </c>
      <c r="H259" s="184">
        <v>45.889000000000003</v>
      </c>
      <c r="I259" s="185"/>
      <c r="J259" s="186">
        <f>ROUND(I259*H259,2)</f>
        <v>0</v>
      </c>
      <c r="K259" s="182" t="s">
        <v>162</v>
      </c>
      <c r="L259" s="41"/>
      <c r="M259" s="187" t="s">
        <v>19</v>
      </c>
      <c r="N259" s="188" t="s">
        <v>43</v>
      </c>
      <c r="O259" s="66"/>
      <c r="P259" s="189">
        <f>O259*H259</f>
        <v>0</v>
      </c>
      <c r="Q259" s="189">
        <v>2.8199999999999999E-2</v>
      </c>
      <c r="R259" s="189">
        <f>Q259*H259</f>
        <v>1.2940698000000002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163</v>
      </c>
      <c r="AT259" s="191" t="s">
        <v>158</v>
      </c>
      <c r="AU259" s="191" t="s">
        <v>82</v>
      </c>
      <c r="AY259" s="19" t="s">
        <v>155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163</v>
      </c>
      <c r="BM259" s="191" t="s">
        <v>317</v>
      </c>
    </row>
    <row r="260" spans="1:65" s="2" customFormat="1" ht="19.5">
      <c r="A260" s="36"/>
      <c r="B260" s="37"/>
      <c r="C260" s="38"/>
      <c r="D260" s="193" t="s">
        <v>165</v>
      </c>
      <c r="E260" s="38"/>
      <c r="F260" s="194" t="s">
        <v>318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165</v>
      </c>
      <c r="AU260" s="19" t="s">
        <v>82</v>
      </c>
    </row>
    <row r="261" spans="1:65" s="2" customFormat="1">
      <c r="A261" s="36"/>
      <c r="B261" s="37"/>
      <c r="C261" s="38"/>
      <c r="D261" s="198" t="s">
        <v>167</v>
      </c>
      <c r="E261" s="38"/>
      <c r="F261" s="199" t="s">
        <v>319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167</v>
      </c>
      <c r="AU261" s="19" t="s">
        <v>82</v>
      </c>
    </row>
    <row r="262" spans="1:65" s="2" customFormat="1" ht="24.2" customHeight="1">
      <c r="A262" s="36"/>
      <c r="B262" s="37"/>
      <c r="C262" s="180" t="s">
        <v>320</v>
      </c>
      <c r="D262" s="180" t="s">
        <v>158</v>
      </c>
      <c r="E262" s="181" t="s">
        <v>321</v>
      </c>
      <c r="F262" s="182" t="s">
        <v>322</v>
      </c>
      <c r="G262" s="183" t="s">
        <v>202</v>
      </c>
      <c r="H262" s="184">
        <v>1281.8599999999999</v>
      </c>
      <c r="I262" s="185"/>
      <c r="J262" s="186">
        <f>ROUND(I262*H262,2)</f>
        <v>0</v>
      </c>
      <c r="K262" s="182" t="s">
        <v>162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2.5999999999999998E-4</v>
      </c>
      <c r="R262" s="189">
        <f>Q262*H262</f>
        <v>0.33328359999999996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163</v>
      </c>
      <c r="AT262" s="191" t="s">
        <v>158</v>
      </c>
      <c r="AU262" s="191" t="s">
        <v>82</v>
      </c>
      <c r="AY262" s="19" t="s">
        <v>155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163</v>
      </c>
      <c r="BM262" s="191" t="s">
        <v>323</v>
      </c>
    </row>
    <row r="263" spans="1:65" s="2" customFormat="1" ht="19.5">
      <c r="A263" s="36"/>
      <c r="B263" s="37"/>
      <c r="C263" s="38"/>
      <c r="D263" s="193" t="s">
        <v>165</v>
      </c>
      <c r="E263" s="38"/>
      <c r="F263" s="194" t="s">
        <v>324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165</v>
      </c>
      <c r="AU263" s="19" t="s">
        <v>82</v>
      </c>
    </row>
    <row r="264" spans="1:65" s="2" customFormat="1">
      <c r="A264" s="36"/>
      <c r="B264" s="37"/>
      <c r="C264" s="38"/>
      <c r="D264" s="198" t="s">
        <v>167</v>
      </c>
      <c r="E264" s="38"/>
      <c r="F264" s="199" t="s">
        <v>325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167</v>
      </c>
      <c r="AU264" s="19" t="s">
        <v>82</v>
      </c>
    </row>
    <row r="265" spans="1:65" s="15" customFormat="1">
      <c r="B265" s="232"/>
      <c r="C265" s="233"/>
      <c r="D265" s="193" t="s">
        <v>169</v>
      </c>
      <c r="E265" s="234" t="s">
        <v>19</v>
      </c>
      <c r="F265" s="235" t="s">
        <v>206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169</v>
      </c>
      <c r="AU265" s="241" t="s">
        <v>82</v>
      </c>
      <c r="AV265" s="15" t="s">
        <v>80</v>
      </c>
      <c r="AW265" s="15" t="s">
        <v>33</v>
      </c>
      <c r="AX265" s="15" t="s">
        <v>72</v>
      </c>
      <c r="AY265" s="241" t="s">
        <v>155</v>
      </c>
    </row>
    <row r="266" spans="1:65" s="13" customFormat="1" ht="22.5">
      <c r="B266" s="200"/>
      <c r="C266" s="201"/>
      <c r="D266" s="193" t="s">
        <v>169</v>
      </c>
      <c r="E266" s="202" t="s">
        <v>19</v>
      </c>
      <c r="F266" s="203" t="s">
        <v>326</v>
      </c>
      <c r="G266" s="201"/>
      <c r="H266" s="204">
        <v>516.42399999999998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169</v>
      </c>
      <c r="AU266" s="210" t="s">
        <v>82</v>
      </c>
      <c r="AV266" s="13" t="s">
        <v>82</v>
      </c>
      <c r="AW266" s="13" t="s">
        <v>33</v>
      </c>
      <c r="AX266" s="13" t="s">
        <v>72</v>
      </c>
      <c r="AY266" s="210" t="s">
        <v>155</v>
      </c>
    </row>
    <row r="267" spans="1:65" s="15" customFormat="1">
      <c r="B267" s="232"/>
      <c r="C267" s="233"/>
      <c r="D267" s="193" t="s">
        <v>169</v>
      </c>
      <c r="E267" s="234" t="s">
        <v>19</v>
      </c>
      <c r="F267" s="235" t="s">
        <v>212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169</v>
      </c>
      <c r="AU267" s="241" t="s">
        <v>82</v>
      </c>
      <c r="AV267" s="15" t="s">
        <v>80</v>
      </c>
      <c r="AW267" s="15" t="s">
        <v>33</v>
      </c>
      <c r="AX267" s="15" t="s">
        <v>72</v>
      </c>
      <c r="AY267" s="241" t="s">
        <v>155</v>
      </c>
    </row>
    <row r="268" spans="1:65" s="13" customFormat="1">
      <c r="B268" s="200"/>
      <c r="C268" s="201"/>
      <c r="D268" s="193" t="s">
        <v>169</v>
      </c>
      <c r="E268" s="202" t="s">
        <v>19</v>
      </c>
      <c r="F268" s="203" t="s">
        <v>327</v>
      </c>
      <c r="G268" s="201"/>
      <c r="H268" s="204">
        <v>261.58800000000002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169</v>
      </c>
      <c r="AU268" s="210" t="s">
        <v>82</v>
      </c>
      <c r="AV268" s="13" t="s">
        <v>82</v>
      </c>
      <c r="AW268" s="13" t="s">
        <v>33</v>
      </c>
      <c r="AX268" s="13" t="s">
        <v>72</v>
      </c>
      <c r="AY268" s="210" t="s">
        <v>155</v>
      </c>
    </row>
    <row r="269" spans="1:65" s="15" customFormat="1">
      <c r="B269" s="232"/>
      <c r="C269" s="233"/>
      <c r="D269" s="193" t="s">
        <v>169</v>
      </c>
      <c r="E269" s="234" t="s">
        <v>19</v>
      </c>
      <c r="F269" s="235" t="s">
        <v>215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169</v>
      </c>
      <c r="AU269" s="241" t="s">
        <v>82</v>
      </c>
      <c r="AV269" s="15" t="s">
        <v>80</v>
      </c>
      <c r="AW269" s="15" t="s">
        <v>33</v>
      </c>
      <c r="AX269" s="15" t="s">
        <v>72</v>
      </c>
      <c r="AY269" s="241" t="s">
        <v>155</v>
      </c>
    </row>
    <row r="270" spans="1:65" s="13" customFormat="1">
      <c r="B270" s="200"/>
      <c r="C270" s="201"/>
      <c r="D270" s="193" t="s">
        <v>169</v>
      </c>
      <c r="E270" s="202" t="s">
        <v>19</v>
      </c>
      <c r="F270" s="203" t="s">
        <v>328</v>
      </c>
      <c r="G270" s="201"/>
      <c r="H270" s="204">
        <v>246.08600000000001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169</v>
      </c>
      <c r="AU270" s="210" t="s">
        <v>82</v>
      </c>
      <c r="AV270" s="13" t="s">
        <v>82</v>
      </c>
      <c r="AW270" s="13" t="s">
        <v>33</v>
      </c>
      <c r="AX270" s="13" t="s">
        <v>72</v>
      </c>
      <c r="AY270" s="210" t="s">
        <v>155</v>
      </c>
    </row>
    <row r="271" spans="1:65" s="15" customFormat="1">
      <c r="B271" s="232"/>
      <c r="C271" s="233"/>
      <c r="D271" s="193" t="s">
        <v>169</v>
      </c>
      <c r="E271" s="234" t="s">
        <v>19</v>
      </c>
      <c r="F271" s="235" t="s">
        <v>219</v>
      </c>
      <c r="G271" s="233"/>
      <c r="H271" s="234" t="s">
        <v>19</v>
      </c>
      <c r="I271" s="236"/>
      <c r="J271" s="233"/>
      <c r="K271" s="233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169</v>
      </c>
      <c r="AU271" s="241" t="s">
        <v>82</v>
      </c>
      <c r="AV271" s="15" t="s">
        <v>80</v>
      </c>
      <c r="AW271" s="15" t="s">
        <v>33</v>
      </c>
      <c r="AX271" s="15" t="s">
        <v>72</v>
      </c>
      <c r="AY271" s="241" t="s">
        <v>155</v>
      </c>
    </row>
    <row r="272" spans="1:65" s="13" customFormat="1">
      <c r="B272" s="200"/>
      <c r="C272" s="201"/>
      <c r="D272" s="193" t="s">
        <v>169</v>
      </c>
      <c r="E272" s="202" t="s">
        <v>19</v>
      </c>
      <c r="F272" s="203" t="s">
        <v>329</v>
      </c>
      <c r="G272" s="201"/>
      <c r="H272" s="204">
        <v>257.762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169</v>
      </c>
      <c r="AU272" s="210" t="s">
        <v>82</v>
      </c>
      <c r="AV272" s="13" t="s">
        <v>82</v>
      </c>
      <c r="AW272" s="13" t="s">
        <v>33</v>
      </c>
      <c r="AX272" s="13" t="s">
        <v>72</v>
      </c>
      <c r="AY272" s="210" t="s">
        <v>155</v>
      </c>
    </row>
    <row r="273" spans="1:65" s="14" customFormat="1">
      <c r="B273" s="211"/>
      <c r="C273" s="212"/>
      <c r="D273" s="193" t="s">
        <v>169</v>
      </c>
      <c r="E273" s="213" t="s">
        <v>19</v>
      </c>
      <c r="F273" s="214" t="s">
        <v>178</v>
      </c>
      <c r="G273" s="212"/>
      <c r="H273" s="215">
        <v>1281.8599999999999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169</v>
      </c>
      <c r="AU273" s="221" t="s">
        <v>82</v>
      </c>
      <c r="AV273" s="14" t="s">
        <v>163</v>
      </c>
      <c r="AW273" s="14" t="s">
        <v>33</v>
      </c>
      <c r="AX273" s="14" t="s">
        <v>80</v>
      </c>
      <c r="AY273" s="221" t="s">
        <v>155</v>
      </c>
    </row>
    <row r="274" spans="1:65" s="2" customFormat="1" ht="24.2" customHeight="1">
      <c r="A274" s="36"/>
      <c r="B274" s="37"/>
      <c r="C274" s="180" t="s">
        <v>330</v>
      </c>
      <c r="D274" s="180" t="s">
        <v>158</v>
      </c>
      <c r="E274" s="181" t="s">
        <v>331</v>
      </c>
      <c r="F274" s="182" t="s">
        <v>332</v>
      </c>
      <c r="G274" s="183" t="s">
        <v>202</v>
      </c>
      <c r="H274" s="184">
        <v>370.87700000000001</v>
      </c>
      <c r="I274" s="185"/>
      <c r="J274" s="186">
        <f>ROUND(I274*H274,2)</f>
        <v>0</v>
      </c>
      <c r="K274" s="182" t="s">
        <v>162</v>
      </c>
      <c r="L274" s="41"/>
      <c r="M274" s="187" t="s">
        <v>19</v>
      </c>
      <c r="N274" s="188" t="s">
        <v>43</v>
      </c>
      <c r="O274" s="66"/>
      <c r="P274" s="189">
        <f>O274*H274</f>
        <v>0</v>
      </c>
      <c r="Q274" s="189">
        <v>4.3800000000000002E-3</v>
      </c>
      <c r="R274" s="189">
        <f>Q274*H274</f>
        <v>1.6244412600000002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163</v>
      </c>
      <c r="AT274" s="191" t="s">
        <v>158</v>
      </c>
      <c r="AU274" s="191" t="s">
        <v>82</v>
      </c>
      <c r="AY274" s="19" t="s">
        <v>155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163</v>
      </c>
      <c r="BM274" s="191" t="s">
        <v>333</v>
      </c>
    </row>
    <row r="275" spans="1:65" s="2" customFormat="1" ht="19.5">
      <c r="A275" s="36"/>
      <c r="B275" s="37"/>
      <c r="C275" s="38"/>
      <c r="D275" s="193" t="s">
        <v>165</v>
      </c>
      <c r="E275" s="38"/>
      <c r="F275" s="194" t="s">
        <v>334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165</v>
      </c>
      <c r="AU275" s="19" t="s">
        <v>82</v>
      </c>
    </row>
    <row r="276" spans="1:65" s="2" customFormat="1">
      <c r="A276" s="36"/>
      <c r="B276" s="37"/>
      <c r="C276" s="38"/>
      <c r="D276" s="198" t="s">
        <v>167</v>
      </c>
      <c r="E276" s="38"/>
      <c r="F276" s="199" t="s">
        <v>335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167</v>
      </c>
      <c r="AU276" s="19" t="s">
        <v>82</v>
      </c>
    </row>
    <row r="277" spans="1:65" s="15" customFormat="1">
      <c r="B277" s="232"/>
      <c r="C277" s="233"/>
      <c r="D277" s="193" t="s">
        <v>169</v>
      </c>
      <c r="E277" s="234" t="s">
        <v>19</v>
      </c>
      <c r="F277" s="235" t="s">
        <v>336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169</v>
      </c>
      <c r="AU277" s="241" t="s">
        <v>82</v>
      </c>
      <c r="AV277" s="15" t="s">
        <v>80</v>
      </c>
      <c r="AW277" s="15" t="s">
        <v>33</v>
      </c>
      <c r="AX277" s="15" t="s">
        <v>72</v>
      </c>
      <c r="AY277" s="241" t="s">
        <v>155</v>
      </c>
    </row>
    <row r="278" spans="1:65" s="15" customFormat="1">
      <c r="B278" s="232"/>
      <c r="C278" s="233"/>
      <c r="D278" s="193" t="s">
        <v>169</v>
      </c>
      <c r="E278" s="234" t="s">
        <v>19</v>
      </c>
      <c r="F278" s="235" t="s">
        <v>206</v>
      </c>
      <c r="G278" s="233"/>
      <c r="H278" s="234" t="s">
        <v>19</v>
      </c>
      <c r="I278" s="236"/>
      <c r="J278" s="233"/>
      <c r="K278" s="233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169</v>
      </c>
      <c r="AU278" s="241" t="s">
        <v>82</v>
      </c>
      <c r="AV278" s="15" t="s">
        <v>80</v>
      </c>
      <c r="AW278" s="15" t="s">
        <v>33</v>
      </c>
      <c r="AX278" s="15" t="s">
        <v>72</v>
      </c>
      <c r="AY278" s="241" t="s">
        <v>155</v>
      </c>
    </row>
    <row r="279" spans="1:65" s="13" customFormat="1">
      <c r="B279" s="200"/>
      <c r="C279" s="201"/>
      <c r="D279" s="193" t="s">
        <v>169</v>
      </c>
      <c r="E279" s="202" t="s">
        <v>19</v>
      </c>
      <c r="F279" s="203" t="s">
        <v>337</v>
      </c>
      <c r="G279" s="201"/>
      <c r="H279" s="204">
        <v>59.444000000000003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169</v>
      </c>
      <c r="AU279" s="210" t="s">
        <v>82</v>
      </c>
      <c r="AV279" s="13" t="s">
        <v>82</v>
      </c>
      <c r="AW279" s="13" t="s">
        <v>33</v>
      </c>
      <c r="AX279" s="13" t="s">
        <v>72</v>
      </c>
      <c r="AY279" s="210" t="s">
        <v>155</v>
      </c>
    </row>
    <row r="280" spans="1:65" s="13" customFormat="1">
      <c r="B280" s="200"/>
      <c r="C280" s="201"/>
      <c r="D280" s="193" t="s">
        <v>169</v>
      </c>
      <c r="E280" s="202" t="s">
        <v>19</v>
      </c>
      <c r="F280" s="203" t="s">
        <v>338</v>
      </c>
      <c r="G280" s="201"/>
      <c r="H280" s="204">
        <v>-9.1999999999999993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169</v>
      </c>
      <c r="AU280" s="210" t="s">
        <v>82</v>
      </c>
      <c r="AV280" s="13" t="s">
        <v>82</v>
      </c>
      <c r="AW280" s="13" t="s">
        <v>33</v>
      </c>
      <c r="AX280" s="13" t="s">
        <v>72</v>
      </c>
      <c r="AY280" s="210" t="s">
        <v>155</v>
      </c>
    </row>
    <row r="281" spans="1:65" s="13" customFormat="1">
      <c r="B281" s="200"/>
      <c r="C281" s="201"/>
      <c r="D281" s="193" t="s">
        <v>169</v>
      </c>
      <c r="E281" s="202" t="s">
        <v>19</v>
      </c>
      <c r="F281" s="203" t="s">
        <v>339</v>
      </c>
      <c r="G281" s="201"/>
      <c r="H281" s="204">
        <v>164.34899999999999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169</v>
      </c>
      <c r="AU281" s="210" t="s">
        <v>82</v>
      </c>
      <c r="AV281" s="13" t="s">
        <v>82</v>
      </c>
      <c r="AW281" s="13" t="s">
        <v>33</v>
      </c>
      <c r="AX281" s="13" t="s">
        <v>72</v>
      </c>
      <c r="AY281" s="210" t="s">
        <v>155</v>
      </c>
    </row>
    <row r="282" spans="1:65" s="13" customFormat="1">
      <c r="B282" s="200"/>
      <c r="C282" s="201"/>
      <c r="D282" s="193" t="s">
        <v>169</v>
      </c>
      <c r="E282" s="202" t="s">
        <v>19</v>
      </c>
      <c r="F282" s="203" t="s">
        <v>340</v>
      </c>
      <c r="G282" s="201"/>
      <c r="H282" s="204">
        <v>-35.6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169</v>
      </c>
      <c r="AU282" s="210" t="s">
        <v>82</v>
      </c>
      <c r="AV282" s="13" t="s">
        <v>82</v>
      </c>
      <c r="AW282" s="13" t="s">
        <v>33</v>
      </c>
      <c r="AX282" s="13" t="s">
        <v>72</v>
      </c>
      <c r="AY282" s="210" t="s">
        <v>155</v>
      </c>
    </row>
    <row r="283" spans="1:65" s="16" customFormat="1">
      <c r="B283" s="242"/>
      <c r="C283" s="243"/>
      <c r="D283" s="193" t="s">
        <v>169</v>
      </c>
      <c r="E283" s="244" t="s">
        <v>19</v>
      </c>
      <c r="F283" s="245" t="s">
        <v>211</v>
      </c>
      <c r="G283" s="243"/>
      <c r="H283" s="246">
        <v>178.99299999999999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169</v>
      </c>
      <c r="AU283" s="252" t="s">
        <v>82</v>
      </c>
      <c r="AV283" s="16" t="s">
        <v>156</v>
      </c>
      <c r="AW283" s="16" t="s">
        <v>33</v>
      </c>
      <c r="AX283" s="16" t="s">
        <v>72</v>
      </c>
      <c r="AY283" s="252" t="s">
        <v>155</v>
      </c>
    </row>
    <row r="284" spans="1:65" s="15" customFormat="1">
      <c r="B284" s="232"/>
      <c r="C284" s="233"/>
      <c r="D284" s="193" t="s">
        <v>169</v>
      </c>
      <c r="E284" s="234" t="s">
        <v>19</v>
      </c>
      <c r="F284" s="235" t="s">
        <v>212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169</v>
      </c>
      <c r="AU284" s="241" t="s">
        <v>82</v>
      </c>
      <c r="AV284" s="15" t="s">
        <v>80</v>
      </c>
      <c r="AW284" s="15" t="s">
        <v>33</v>
      </c>
      <c r="AX284" s="15" t="s">
        <v>72</v>
      </c>
      <c r="AY284" s="241" t="s">
        <v>155</v>
      </c>
    </row>
    <row r="285" spans="1:65" s="13" customFormat="1">
      <c r="B285" s="200"/>
      <c r="C285" s="201"/>
      <c r="D285" s="193" t="s">
        <v>169</v>
      </c>
      <c r="E285" s="202" t="s">
        <v>19</v>
      </c>
      <c r="F285" s="203" t="s">
        <v>341</v>
      </c>
      <c r="G285" s="201"/>
      <c r="H285" s="204">
        <v>19.18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169</v>
      </c>
      <c r="AU285" s="210" t="s">
        <v>82</v>
      </c>
      <c r="AV285" s="13" t="s">
        <v>82</v>
      </c>
      <c r="AW285" s="13" t="s">
        <v>33</v>
      </c>
      <c r="AX285" s="13" t="s">
        <v>72</v>
      </c>
      <c r="AY285" s="210" t="s">
        <v>155</v>
      </c>
    </row>
    <row r="286" spans="1:65" s="13" customFormat="1">
      <c r="B286" s="200"/>
      <c r="C286" s="201"/>
      <c r="D286" s="193" t="s">
        <v>169</v>
      </c>
      <c r="E286" s="202" t="s">
        <v>19</v>
      </c>
      <c r="F286" s="203" t="s">
        <v>342</v>
      </c>
      <c r="G286" s="201"/>
      <c r="H286" s="204">
        <v>-3.6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169</v>
      </c>
      <c r="AU286" s="210" t="s">
        <v>82</v>
      </c>
      <c r="AV286" s="13" t="s">
        <v>82</v>
      </c>
      <c r="AW286" s="13" t="s">
        <v>33</v>
      </c>
      <c r="AX286" s="13" t="s">
        <v>72</v>
      </c>
      <c r="AY286" s="210" t="s">
        <v>155</v>
      </c>
    </row>
    <row r="287" spans="1:65" s="13" customFormat="1">
      <c r="B287" s="200"/>
      <c r="C287" s="201"/>
      <c r="D287" s="193" t="s">
        <v>169</v>
      </c>
      <c r="E287" s="202" t="s">
        <v>19</v>
      </c>
      <c r="F287" s="203" t="s">
        <v>343</v>
      </c>
      <c r="G287" s="201"/>
      <c r="H287" s="204">
        <v>21.372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169</v>
      </c>
      <c r="AU287" s="210" t="s">
        <v>82</v>
      </c>
      <c r="AV287" s="13" t="s">
        <v>82</v>
      </c>
      <c r="AW287" s="13" t="s">
        <v>33</v>
      </c>
      <c r="AX287" s="13" t="s">
        <v>72</v>
      </c>
      <c r="AY287" s="210" t="s">
        <v>155</v>
      </c>
    </row>
    <row r="288" spans="1:65" s="16" customFormat="1">
      <c r="B288" s="242"/>
      <c r="C288" s="243"/>
      <c r="D288" s="193" t="s">
        <v>169</v>
      </c>
      <c r="E288" s="244" t="s">
        <v>19</v>
      </c>
      <c r="F288" s="245" t="s">
        <v>211</v>
      </c>
      <c r="G288" s="243"/>
      <c r="H288" s="246">
        <v>36.951999999999998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169</v>
      </c>
      <c r="AU288" s="252" t="s">
        <v>82</v>
      </c>
      <c r="AV288" s="16" t="s">
        <v>156</v>
      </c>
      <c r="AW288" s="16" t="s">
        <v>33</v>
      </c>
      <c r="AX288" s="16" t="s">
        <v>72</v>
      </c>
      <c r="AY288" s="252" t="s">
        <v>155</v>
      </c>
    </row>
    <row r="289" spans="1:65" s="15" customFormat="1">
      <c r="B289" s="232"/>
      <c r="C289" s="233"/>
      <c r="D289" s="193" t="s">
        <v>169</v>
      </c>
      <c r="E289" s="234" t="s">
        <v>19</v>
      </c>
      <c r="F289" s="235" t="s">
        <v>215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169</v>
      </c>
      <c r="AU289" s="241" t="s">
        <v>82</v>
      </c>
      <c r="AV289" s="15" t="s">
        <v>80</v>
      </c>
      <c r="AW289" s="15" t="s">
        <v>33</v>
      </c>
      <c r="AX289" s="15" t="s">
        <v>72</v>
      </c>
      <c r="AY289" s="241" t="s">
        <v>155</v>
      </c>
    </row>
    <row r="290" spans="1:65" s="13" customFormat="1">
      <c r="B290" s="200"/>
      <c r="C290" s="201"/>
      <c r="D290" s="193" t="s">
        <v>169</v>
      </c>
      <c r="E290" s="202" t="s">
        <v>19</v>
      </c>
      <c r="F290" s="203" t="s">
        <v>344</v>
      </c>
      <c r="G290" s="201"/>
      <c r="H290" s="204">
        <v>46.593000000000004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169</v>
      </c>
      <c r="AU290" s="210" t="s">
        <v>82</v>
      </c>
      <c r="AV290" s="13" t="s">
        <v>82</v>
      </c>
      <c r="AW290" s="13" t="s">
        <v>33</v>
      </c>
      <c r="AX290" s="13" t="s">
        <v>72</v>
      </c>
      <c r="AY290" s="210" t="s">
        <v>155</v>
      </c>
    </row>
    <row r="291" spans="1:65" s="13" customFormat="1">
      <c r="B291" s="200"/>
      <c r="C291" s="201"/>
      <c r="D291" s="193" t="s">
        <v>169</v>
      </c>
      <c r="E291" s="202" t="s">
        <v>19</v>
      </c>
      <c r="F291" s="203" t="s">
        <v>345</v>
      </c>
      <c r="G291" s="201"/>
      <c r="H291" s="204">
        <v>-8.4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169</v>
      </c>
      <c r="AU291" s="210" t="s">
        <v>82</v>
      </c>
      <c r="AV291" s="13" t="s">
        <v>82</v>
      </c>
      <c r="AW291" s="13" t="s">
        <v>33</v>
      </c>
      <c r="AX291" s="13" t="s">
        <v>72</v>
      </c>
      <c r="AY291" s="210" t="s">
        <v>155</v>
      </c>
    </row>
    <row r="292" spans="1:65" s="13" customFormat="1">
      <c r="B292" s="200"/>
      <c r="C292" s="201"/>
      <c r="D292" s="193" t="s">
        <v>169</v>
      </c>
      <c r="E292" s="202" t="s">
        <v>19</v>
      </c>
      <c r="F292" s="203" t="s">
        <v>346</v>
      </c>
      <c r="G292" s="201"/>
      <c r="H292" s="204">
        <v>7.2279999999999998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169</v>
      </c>
      <c r="AU292" s="210" t="s">
        <v>82</v>
      </c>
      <c r="AV292" s="13" t="s">
        <v>82</v>
      </c>
      <c r="AW292" s="13" t="s">
        <v>33</v>
      </c>
      <c r="AX292" s="13" t="s">
        <v>72</v>
      </c>
      <c r="AY292" s="210" t="s">
        <v>155</v>
      </c>
    </row>
    <row r="293" spans="1:65" s="13" customFormat="1">
      <c r="B293" s="200"/>
      <c r="C293" s="201"/>
      <c r="D293" s="193" t="s">
        <v>169</v>
      </c>
      <c r="E293" s="202" t="s">
        <v>19</v>
      </c>
      <c r="F293" s="203" t="s">
        <v>347</v>
      </c>
      <c r="G293" s="201"/>
      <c r="H293" s="204">
        <v>21.684000000000001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169</v>
      </c>
      <c r="AU293" s="210" t="s">
        <v>82</v>
      </c>
      <c r="AV293" s="13" t="s">
        <v>82</v>
      </c>
      <c r="AW293" s="13" t="s">
        <v>33</v>
      </c>
      <c r="AX293" s="13" t="s">
        <v>72</v>
      </c>
      <c r="AY293" s="210" t="s">
        <v>155</v>
      </c>
    </row>
    <row r="294" spans="1:65" s="16" customFormat="1">
      <c r="B294" s="242"/>
      <c r="C294" s="243"/>
      <c r="D294" s="193" t="s">
        <v>169</v>
      </c>
      <c r="E294" s="244" t="s">
        <v>19</v>
      </c>
      <c r="F294" s="245" t="s">
        <v>211</v>
      </c>
      <c r="G294" s="243"/>
      <c r="H294" s="246">
        <v>67.105000000000004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AT294" s="252" t="s">
        <v>169</v>
      </c>
      <c r="AU294" s="252" t="s">
        <v>82</v>
      </c>
      <c r="AV294" s="16" t="s">
        <v>156</v>
      </c>
      <c r="AW294" s="16" t="s">
        <v>33</v>
      </c>
      <c r="AX294" s="16" t="s">
        <v>72</v>
      </c>
      <c r="AY294" s="252" t="s">
        <v>155</v>
      </c>
    </row>
    <row r="295" spans="1:65" s="15" customFormat="1">
      <c r="B295" s="232"/>
      <c r="C295" s="233"/>
      <c r="D295" s="193" t="s">
        <v>169</v>
      </c>
      <c r="E295" s="234" t="s">
        <v>19</v>
      </c>
      <c r="F295" s="235" t="s">
        <v>219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169</v>
      </c>
      <c r="AU295" s="241" t="s">
        <v>82</v>
      </c>
      <c r="AV295" s="15" t="s">
        <v>80</v>
      </c>
      <c r="AW295" s="15" t="s">
        <v>33</v>
      </c>
      <c r="AX295" s="15" t="s">
        <v>72</v>
      </c>
      <c r="AY295" s="241" t="s">
        <v>155</v>
      </c>
    </row>
    <row r="296" spans="1:65" s="13" customFormat="1">
      <c r="B296" s="200"/>
      <c r="C296" s="201"/>
      <c r="D296" s="193" t="s">
        <v>169</v>
      </c>
      <c r="E296" s="202" t="s">
        <v>19</v>
      </c>
      <c r="F296" s="203" t="s">
        <v>344</v>
      </c>
      <c r="G296" s="201"/>
      <c r="H296" s="204">
        <v>46.593000000000004</v>
      </c>
      <c r="I296" s="205"/>
      <c r="J296" s="201"/>
      <c r="K296" s="201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169</v>
      </c>
      <c r="AU296" s="210" t="s">
        <v>82</v>
      </c>
      <c r="AV296" s="13" t="s">
        <v>82</v>
      </c>
      <c r="AW296" s="13" t="s">
        <v>33</v>
      </c>
      <c r="AX296" s="13" t="s">
        <v>72</v>
      </c>
      <c r="AY296" s="210" t="s">
        <v>155</v>
      </c>
    </row>
    <row r="297" spans="1:65" s="13" customFormat="1">
      <c r="B297" s="200"/>
      <c r="C297" s="201"/>
      <c r="D297" s="193" t="s">
        <v>169</v>
      </c>
      <c r="E297" s="202" t="s">
        <v>19</v>
      </c>
      <c r="F297" s="203" t="s">
        <v>345</v>
      </c>
      <c r="G297" s="201"/>
      <c r="H297" s="204">
        <v>-8.4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169</v>
      </c>
      <c r="AU297" s="210" t="s">
        <v>82</v>
      </c>
      <c r="AV297" s="13" t="s">
        <v>82</v>
      </c>
      <c r="AW297" s="13" t="s">
        <v>33</v>
      </c>
      <c r="AX297" s="13" t="s">
        <v>72</v>
      </c>
      <c r="AY297" s="210" t="s">
        <v>155</v>
      </c>
    </row>
    <row r="298" spans="1:65" s="13" customFormat="1">
      <c r="B298" s="200"/>
      <c r="C298" s="201"/>
      <c r="D298" s="193" t="s">
        <v>169</v>
      </c>
      <c r="E298" s="202" t="s">
        <v>19</v>
      </c>
      <c r="F298" s="203" t="s">
        <v>348</v>
      </c>
      <c r="G298" s="201"/>
      <c r="H298" s="204">
        <v>33.36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169</v>
      </c>
      <c r="AU298" s="210" t="s">
        <v>82</v>
      </c>
      <c r="AV298" s="13" t="s">
        <v>82</v>
      </c>
      <c r="AW298" s="13" t="s">
        <v>33</v>
      </c>
      <c r="AX298" s="13" t="s">
        <v>72</v>
      </c>
      <c r="AY298" s="210" t="s">
        <v>155</v>
      </c>
    </row>
    <row r="299" spans="1:65" s="13" customFormat="1">
      <c r="B299" s="200"/>
      <c r="C299" s="201"/>
      <c r="D299" s="193" t="s">
        <v>169</v>
      </c>
      <c r="E299" s="202" t="s">
        <v>19</v>
      </c>
      <c r="F299" s="203" t="s">
        <v>349</v>
      </c>
      <c r="G299" s="201"/>
      <c r="H299" s="204">
        <v>-6.8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169</v>
      </c>
      <c r="AU299" s="210" t="s">
        <v>82</v>
      </c>
      <c r="AV299" s="13" t="s">
        <v>82</v>
      </c>
      <c r="AW299" s="13" t="s">
        <v>33</v>
      </c>
      <c r="AX299" s="13" t="s">
        <v>72</v>
      </c>
      <c r="AY299" s="210" t="s">
        <v>155</v>
      </c>
    </row>
    <row r="300" spans="1:65" s="13" customFormat="1">
      <c r="B300" s="200"/>
      <c r="C300" s="201"/>
      <c r="D300" s="193" t="s">
        <v>169</v>
      </c>
      <c r="E300" s="202" t="s">
        <v>19</v>
      </c>
      <c r="F300" s="203" t="s">
        <v>350</v>
      </c>
      <c r="G300" s="201"/>
      <c r="H300" s="204">
        <v>23.074000000000002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169</v>
      </c>
      <c r="AU300" s="210" t="s">
        <v>82</v>
      </c>
      <c r="AV300" s="13" t="s">
        <v>82</v>
      </c>
      <c r="AW300" s="13" t="s">
        <v>33</v>
      </c>
      <c r="AX300" s="13" t="s">
        <v>72</v>
      </c>
      <c r="AY300" s="210" t="s">
        <v>155</v>
      </c>
    </row>
    <row r="301" spans="1:65" s="16" customFormat="1">
      <c r="B301" s="242"/>
      <c r="C301" s="243"/>
      <c r="D301" s="193" t="s">
        <v>169</v>
      </c>
      <c r="E301" s="244" t="s">
        <v>19</v>
      </c>
      <c r="F301" s="245" t="s">
        <v>211</v>
      </c>
      <c r="G301" s="243"/>
      <c r="H301" s="246">
        <v>87.826999999999998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AT301" s="252" t="s">
        <v>169</v>
      </c>
      <c r="AU301" s="252" t="s">
        <v>82</v>
      </c>
      <c r="AV301" s="16" t="s">
        <v>156</v>
      </c>
      <c r="AW301" s="16" t="s">
        <v>33</v>
      </c>
      <c r="AX301" s="16" t="s">
        <v>72</v>
      </c>
      <c r="AY301" s="252" t="s">
        <v>155</v>
      </c>
    </row>
    <row r="302" spans="1:65" s="14" customFormat="1">
      <c r="B302" s="211"/>
      <c r="C302" s="212"/>
      <c r="D302" s="193" t="s">
        <v>169</v>
      </c>
      <c r="E302" s="213" t="s">
        <v>19</v>
      </c>
      <c r="F302" s="214" t="s">
        <v>178</v>
      </c>
      <c r="G302" s="212"/>
      <c r="H302" s="215">
        <v>370.87700000000001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169</v>
      </c>
      <c r="AU302" s="221" t="s">
        <v>82</v>
      </c>
      <c r="AV302" s="14" t="s">
        <v>163</v>
      </c>
      <c r="AW302" s="14" t="s">
        <v>33</v>
      </c>
      <c r="AX302" s="14" t="s">
        <v>80</v>
      </c>
      <c r="AY302" s="221" t="s">
        <v>155</v>
      </c>
    </row>
    <row r="303" spans="1:65" s="2" customFormat="1" ht="24.2" customHeight="1">
      <c r="A303" s="36"/>
      <c r="B303" s="37"/>
      <c r="C303" s="180" t="s">
        <v>7</v>
      </c>
      <c r="D303" s="180" t="s">
        <v>158</v>
      </c>
      <c r="E303" s="181" t="s">
        <v>351</v>
      </c>
      <c r="F303" s="182" t="s">
        <v>352</v>
      </c>
      <c r="G303" s="183" t="s">
        <v>202</v>
      </c>
      <c r="H303" s="184">
        <v>416.84500000000003</v>
      </c>
      <c r="I303" s="185"/>
      <c r="J303" s="186">
        <f>ROUND(I303*H303,2)</f>
        <v>0</v>
      </c>
      <c r="K303" s="182" t="s">
        <v>162</v>
      </c>
      <c r="L303" s="41"/>
      <c r="M303" s="187" t="s">
        <v>19</v>
      </c>
      <c r="N303" s="188" t="s">
        <v>43</v>
      </c>
      <c r="O303" s="66"/>
      <c r="P303" s="189">
        <f>O303*H303</f>
        <v>0</v>
      </c>
      <c r="Q303" s="189">
        <v>4.0000000000000001E-3</v>
      </c>
      <c r="R303" s="189">
        <f>Q303*H303</f>
        <v>1.6673800000000001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163</v>
      </c>
      <c r="AT303" s="191" t="s">
        <v>158</v>
      </c>
      <c r="AU303" s="191" t="s">
        <v>82</v>
      </c>
      <c r="AY303" s="19" t="s">
        <v>155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163</v>
      </c>
      <c r="BM303" s="191" t="s">
        <v>353</v>
      </c>
    </row>
    <row r="304" spans="1:65" s="2" customFormat="1" ht="19.5">
      <c r="A304" s="36"/>
      <c r="B304" s="37"/>
      <c r="C304" s="38"/>
      <c r="D304" s="193" t="s">
        <v>165</v>
      </c>
      <c r="E304" s="38"/>
      <c r="F304" s="194" t="s">
        <v>354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165</v>
      </c>
      <c r="AU304" s="19" t="s">
        <v>82</v>
      </c>
    </row>
    <row r="305" spans="1:51" s="2" customFormat="1">
      <c r="A305" s="36"/>
      <c r="B305" s="37"/>
      <c r="C305" s="38"/>
      <c r="D305" s="198" t="s">
        <v>167</v>
      </c>
      <c r="E305" s="38"/>
      <c r="F305" s="199" t="s">
        <v>355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167</v>
      </c>
      <c r="AU305" s="19" t="s">
        <v>82</v>
      </c>
    </row>
    <row r="306" spans="1:51" s="15" customFormat="1">
      <c r="B306" s="232"/>
      <c r="C306" s="233"/>
      <c r="D306" s="193" t="s">
        <v>169</v>
      </c>
      <c r="E306" s="234" t="s">
        <v>19</v>
      </c>
      <c r="F306" s="235" t="s">
        <v>206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169</v>
      </c>
      <c r="AU306" s="241" t="s">
        <v>82</v>
      </c>
      <c r="AV306" s="15" t="s">
        <v>80</v>
      </c>
      <c r="AW306" s="15" t="s">
        <v>33</v>
      </c>
      <c r="AX306" s="15" t="s">
        <v>72</v>
      </c>
      <c r="AY306" s="241" t="s">
        <v>155</v>
      </c>
    </row>
    <row r="307" spans="1:51" s="13" customFormat="1">
      <c r="B307" s="200"/>
      <c r="C307" s="201"/>
      <c r="D307" s="193" t="s">
        <v>169</v>
      </c>
      <c r="E307" s="202" t="s">
        <v>19</v>
      </c>
      <c r="F307" s="203" t="s">
        <v>356</v>
      </c>
      <c r="G307" s="201"/>
      <c r="H307" s="204">
        <v>118.149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169</v>
      </c>
      <c r="AU307" s="210" t="s">
        <v>82</v>
      </c>
      <c r="AV307" s="13" t="s">
        <v>82</v>
      </c>
      <c r="AW307" s="13" t="s">
        <v>33</v>
      </c>
      <c r="AX307" s="13" t="s">
        <v>72</v>
      </c>
      <c r="AY307" s="210" t="s">
        <v>155</v>
      </c>
    </row>
    <row r="308" spans="1:51" s="13" customFormat="1">
      <c r="B308" s="200"/>
      <c r="C308" s="201"/>
      <c r="D308" s="193" t="s">
        <v>169</v>
      </c>
      <c r="E308" s="202" t="s">
        <v>19</v>
      </c>
      <c r="F308" s="203" t="s">
        <v>357</v>
      </c>
      <c r="G308" s="201"/>
      <c r="H308" s="204">
        <v>61.671999999999997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169</v>
      </c>
      <c r="AU308" s="210" t="s">
        <v>82</v>
      </c>
      <c r="AV308" s="13" t="s">
        <v>82</v>
      </c>
      <c r="AW308" s="13" t="s">
        <v>33</v>
      </c>
      <c r="AX308" s="13" t="s">
        <v>72</v>
      </c>
      <c r="AY308" s="210" t="s">
        <v>155</v>
      </c>
    </row>
    <row r="309" spans="1:51" s="13" customFormat="1">
      <c r="B309" s="200"/>
      <c r="C309" s="201"/>
      <c r="D309" s="193" t="s">
        <v>169</v>
      </c>
      <c r="E309" s="202" t="s">
        <v>19</v>
      </c>
      <c r="F309" s="203" t="s">
        <v>358</v>
      </c>
      <c r="G309" s="201"/>
      <c r="H309" s="204">
        <v>63.746000000000002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169</v>
      </c>
      <c r="AU309" s="210" t="s">
        <v>82</v>
      </c>
      <c r="AV309" s="13" t="s">
        <v>82</v>
      </c>
      <c r="AW309" s="13" t="s">
        <v>33</v>
      </c>
      <c r="AX309" s="13" t="s">
        <v>72</v>
      </c>
      <c r="AY309" s="210" t="s">
        <v>155</v>
      </c>
    </row>
    <row r="310" spans="1:51" s="16" customFormat="1">
      <c r="B310" s="242"/>
      <c r="C310" s="243"/>
      <c r="D310" s="193" t="s">
        <v>169</v>
      </c>
      <c r="E310" s="244" t="s">
        <v>19</v>
      </c>
      <c r="F310" s="245" t="s">
        <v>211</v>
      </c>
      <c r="G310" s="243"/>
      <c r="H310" s="246">
        <v>243.56700000000001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169</v>
      </c>
      <c r="AU310" s="252" t="s">
        <v>82</v>
      </c>
      <c r="AV310" s="16" t="s">
        <v>156</v>
      </c>
      <c r="AW310" s="16" t="s">
        <v>33</v>
      </c>
      <c r="AX310" s="16" t="s">
        <v>72</v>
      </c>
      <c r="AY310" s="252" t="s">
        <v>155</v>
      </c>
    </row>
    <row r="311" spans="1:51" s="15" customFormat="1">
      <c r="B311" s="232"/>
      <c r="C311" s="233"/>
      <c r="D311" s="193" t="s">
        <v>169</v>
      </c>
      <c r="E311" s="234" t="s">
        <v>19</v>
      </c>
      <c r="F311" s="235" t="s">
        <v>212</v>
      </c>
      <c r="G311" s="233"/>
      <c r="H311" s="234" t="s">
        <v>19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169</v>
      </c>
      <c r="AU311" s="241" t="s">
        <v>82</v>
      </c>
      <c r="AV311" s="15" t="s">
        <v>80</v>
      </c>
      <c r="AW311" s="15" t="s">
        <v>33</v>
      </c>
      <c r="AX311" s="15" t="s">
        <v>72</v>
      </c>
      <c r="AY311" s="241" t="s">
        <v>155</v>
      </c>
    </row>
    <row r="312" spans="1:51" s="13" customFormat="1">
      <c r="B312" s="200"/>
      <c r="C312" s="201"/>
      <c r="D312" s="193" t="s">
        <v>169</v>
      </c>
      <c r="E312" s="202" t="s">
        <v>19</v>
      </c>
      <c r="F312" s="203" t="s">
        <v>359</v>
      </c>
      <c r="G312" s="201"/>
      <c r="H312" s="204">
        <v>34.963999999999999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169</v>
      </c>
      <c r="AU312" s="210" t="s">
        <v>82</v>
      </c>
      <c r="AV312" s="13" t="s">
        <v>82</v>
      </c>
      <c r="AW312" s="13" t="s">
        <v>33</v>
      </c>
      <c r="AX312" s="13" t="s">
        <v>72</v>
      </c>
      <c r="AY312" s="210" t="s">
        <v>155</v>
      </c>
    </row>
    <row r="313" spans="1:51" s="13" customFormat="1">
      <c r="B313" s="200"/>
      <c r="C313" s="201"/>
      <c r="D313" s="193" t="s">
        <v>169</v>
      </c>
      <c r="E313" s="202" t="s">
        <v>19</v>
      </c>
      <c r="F313" s="203" t="s">
        <v>360</v>
      </c>
      <c r="G313" s="201"/>
      <c r="H313" s="204">
        <v>22.33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169</v>
      </c>
      <c r="AU313" s="210" t="s">
        <v>82</v>
      </c>
      <c r="AV313" s="13" t="s">
        <v>82</v>
      </c>
      <c r="AW313" s="13" t="s">
        <v>33</v>
      </c>
      <c r="AX313" s="13" t="s">
        <v>72</v>
      </c>
      <c r="AY313" s="210" t="s">
        <v>155</v>
      </c>
    </row>
    <row r="314" spans="1:51" s="16" customFormat="1">
      <c r="B314" s="242"/>
      <c r="C314" s="243"/>
      <c r="D314" s="193" t="s">
        <v>169</v>
      </c>
      <c r="E314" s="244" t="s">
        <v>19</v>
      </c>
      <c r="F314" s="245" t="s">
        <v>211</v>
      </c>
      <c r="G314" s="243"/>
      <c r="H314" s="246">
        <v>57.293999999999997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169</v>
      </c>
      <c r="AU314" s="252" t="s">
        <v>82</v>
      </c>
      <c r="AV314" s="16" t="s">
        <v>156</v>
      </c>
      <c r="AW314" s="16" t="s">
        <v>33</v>
      </c>
      <c r="AX314" s="16" t="s">
        <v>72</v>
      </c>
      <c r="AY314" s="252" t="s">
        <v>155</v>
      </c>
    </row>
    <row r="315" spans="1:51" s="15" customFormat="1">
      <c r="B315" s="232"/>
      <c r="C315" s="233"/>
      <c r="D315" s="193" t="s">
        <v>169</v>
      </c>
      <c r="E315" s="234" t="s">
        <v>19</v>
      </c>
      <c r="F315" s="235" t="s">
        <v>215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169</v>
      </c>
      <c r="AU315" s="241" t="s">
        <v>82</v>
      </c>
      <c r="AV315" s="15" t="s">
        <v>80</v>
      </c>
      <c r="AW315" s="15" t="s">
        <v>33</v>
      </c>
      <c r="AX315" s="15" t="s">
        <v>72</v>
      </c>
      <c r="AY315" s="241" t="s">
        <v>155</v>
      </c>
    </row>
    <row r="316" spans="1:51" s="13" customFormat="1">
      <c r="B316" s="200"/>
      <c r="C316" s="201"/>
      <c r="D316" s="193" t="s">
        <v>169</v>
      </c>
      <c r="E316" s="202" t="s">
        <v>19</v>
      </c>
      <c r="F316" s="203" t="s">
        <v>361</v>
      </c>
      <c r="G316" s="201"/>
      <c r="H316" s="204">
        <v>48.686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169</v>
      </c>
      <c r="AU316" s="210" t="s">
        <v>82</v>
      </c>
      <c r="AV316" s="13" t="s">
        <v>82</v>
      </c>
      <c r="AW316" s="13" t="s">
        <v>33</v>
      </c>
      <c r="AX316" s="13" t="s">
        <v>72</v>
      </c>
      <c r="AY316" s="210" t="s">
        <v>155</v>
      </c>
    </row>
    <row r="317" spans="1:51" s="16" customFormat="1">
      <c r="B317" s="242"/>
      <c r="C317" s="243"/>
      <c r="D317" s="193" t="s">
        <v>169</v>
      </c>
      <c r="E317" s="244" t="s">
        <v>19</v>
      </c>
      <c r="F317" s="245" t="s">
        <v>211</v>
      </c>
      <c r="G317" s="243"/>
      <c r="H317" s="246">
        <v>48.686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169</v>
      </c>
      <c r="AU317" s="252" t="s">
        <v>82</v>
      </c>
      <c r="AV317" s="16" t="s">
        <v>156</v>
      </c>
      <c r="AW317" s="16" t="s">
        <v>33</v>
      </c>
      <c r="AX317" s="16" t="s">
        <v>72</v>
      </c>
      <c r="AY317" s="252" t="s">
        <v>155</v>
      </c>
    </row>
    <row r="318" spans="1:51" s="15" customFormat="1">
      <c r="B318" s="232"/>
      <c r="C318" s="233"/>
      <c r="D318" s="193" t="s">
        <v>169</v>
      </c>
      <c r="E318" s="234" t="s">
        <v>19</v>
      </c>
      <c r="F318" s="235" t="s">
        <v>219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169</v>
      </c>
      <c r="AU318" s="241" t="s">
        <v>82</v>
      </c>
      <c r="AV318" s="15" t="s">
        <v>80</v>
      </c>
      <c r="AW318" s="15" t="s">
        <v>33</v>
      </c>
      <c r="AX318" s="15" t="s">
        <v>72</v>
      </c>
      <c r="AY318" s="241" t="s">
        <v>155</v>
      </c>
    </row>
    <row r="319" spans="1:51" s="13" customFormat="1">
      <c r="B319" s="200"/>
      <c r="C319" s="201"/>
      <c r="D319" s="193" t="s">
        <v>169</v>
      </c>
      <c r="E319" s="202" t="s">
        <v>19</v>
      </c>
      <c r="F319" s="203" t="s">
        <v>362</v>
      </c>
      <c r="G319" s="201"/>
      <c r="H319" s="204">
        <v>46.398000000000003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169</v>
      </c>
      <c r="AU319" s="210" t="s">
        <v>82</v>
      </c>
      <c r="AV319" s="13" t="s">
        <v>82</v>
      </c>
      <c r="AW319" s="13" t="s">
        <v>33</v>
      </c>
      <c r="AX319" s="13" t="s">
        <v>72</v>
      </c>
      <c r="AY319" s="210" t="s">
        <v>155</v>
      </c>
    </row>
    <row r="320" spans="1:51" s="13" customFormat="1">
      <c r="B320" s="200"/>
      <c r="C320" s="201"/>
      <c r="D320" s="193" t="s">
        <v>169</v>
      </c>
      <c r="E320" s="202" t="s">
        <v>19</v>
      </c>
      <c r="F320" s="203" t="s">
        <v>363</v>
      </c>
      <c r="G320" s="201"/>
      <c r="H320" s="204">
        <v>20.9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169</v>
      </c>
      <c r="AU320" s="210" t="s">
        <v>82</v>
      </c>
      <c r="AV320" s="13" t="s">
        <v>82</v>
      </c>
      <c r="AW320" s="13" t="s">
        <v>33</v>
      </c>
      <c r="AX320" s="13" t="s">
        <v>72</v>
      </c>
      <c r="AY320" s="210" t="s">
        <v>155</v>
      </c>
    </row>
    <row r="321" spans="1:65" s="16" customFormat="1">
      <c r="B321" s="242"/>
      <c r="C321" s="243"/>
      <c r="D321" s="193" t="s">
        <v>169</v>
      </c>
      <c r="E321" s="244" t="s">
        <v>19</v>
      </c>
      <c r="F321" s="245" t="s">
        <v>211</v>
      </c>
      <c r="G321" s="243"/>
      <c r="H321" s="246">
        <v>67.298000000000002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169</v>
      </c>
      <c r="AU321" s="252" t="s">
        <v>82</v>
      </c>
      <c r="AV321" s="16" t="s">
        <v>156</v>
      </c>
      <c r="AW321" s="16" t="s">
        <v>33</v>
      </c>
      <c r="AX321" s="16" t="s">
        <v>72</v>
      </c>
      <c r="AY321" s="252" t="s">
        <v>155</v>
      </c>
    </row>
    <row r="322" spans="1:65" s="14" customFormat="1">
      <c r="B322" s="211"/>
      <c r="C322" s="212"/>
      <c r="D322" s="193" t="s">
        <v>169</v>
      </c>
      <c r="E322" s="213" t="s">
        <v>19</v>
      </c>
      <c r="F322" s="214" t="s">
        <v>178</v>
      </c>
      <c r="G322" s="212"/>
      <c r="H322" s="215">
        <v>416.84500000000003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169</v>
      </c>
      <c r="AU322" s="221" t="s">
        <v>82</v>
      </c>
      <c r="AV322" s="14" t="s">
        <v>163</v>
      </c>
      <c r="AW322" s="14" t="s">
        <v>33</v>
      </c>
      <c r="AX322" s="14" t="s">
        <v>80</v>
      </c>
      <c r="AY322" s="221" t="s">
        <v>155</v>
      </c>
    </row>
    <row r="323" spans="1:65" s="2" customFormat="1" ht="24.2" customHeight="1">
      <c r="A323" s="36"/>
      <c r="B323" s="37"/>
      <c r="C323" s="180" t="s">
        <v>364</v>
      </c>
      <c r="D323" s="180" t="s">
        <v>158</v>
      </c>
      <c r="E323" s="181" t="s">
        <v>365</v>
      </c>
      <c r="F323" s="182" t="s">
        <v>366</v>
      </c>
      <c r="G323" s="183" t="s">
        <v>202</v>
      </c>
      <c r="H323" s="184">
        <v>671.15700000000004</v>
      </c>
      <c r="I323" s="185"/>
      <c r="J323" s="186">
        <f>ROUND(I323*H323,2)</f>
        <v>0</v>
      </c>
      <c r="K323" s="182" t="s">
        <v>162</v>
      </c>
      <c r="L323" s="41"/>
      <c r="M323" s="187" t="s">
        <v>19</v>
      </c>
      <c r="N323" s="188" t="s">
        <v>43</v>
      </c>
      <c r="O323" s="66"/>
      <c r="P323" s="189">
        <f>O323*H323</f>
        <v>0</v>
      </c>
      <c r="Q323" s="189">
        <v>2.6200000000000001E-2</v>
      </c>
      <c r="R323" s="189">
        <f>Q323*H323</f>
        <v>17.584313400000003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163</v>
      </c>
      <c r="AT323" s="191" t="s">
        <v>158</v>
      </c>
      <c r="AU323" s="191" t="s">
        <v>82</v>
      </c>
      <c r="AY323" s="19" t="s">
        <v>155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163</v>
      </c>
      <c r="BM323" s="191" t="s">
        <v>367</v>
      </c>
    </row>
    <row r="324" spans="1:65" s="2" customFormat="1" ht="19.5">
      <c r="A324" s="36"/>
      <c r="B324" s="37"/>
      <c r="C324" s="38"/>
      <c r="D324" s="193" t="s">
        <v>165</v>
      </c>
      <c r="E324" s="38"/>
      <c r="F324" s="194" t="s">
        <v>368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165</v>
      </c>
      <c r="AU324" s="19" t="s">
        <v>82</v>
      </c>
    </row>
    <row r="325" spans="1:65" s="2" customFormat="1">
      <c r="A325" s="36"/>
      <c r="B325" s="37"/>
      <c r="C325" s="38"/>
      <c r="D325" s="198" t="s">
        <v>167</v>
      </c>
      <c r="E325" s="38"/>
      <c r="F325" s="199" t="s">
        <v>369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167</v>
      </c>
      <c r="AU325" s="19" t="s">
        <v>82</v>
      </c>
    </row>
    <row r="326" spans="1:65" s="15" customFormat="1">
      <c r="B326" s="232"/>
      <c r="C326" s="233"/>
      <c r="D326" s="193" t="s">
        <v>169</v>
      </c>
      <c r="E326" s="234" t="s">
        <v>19</v>
      </c>
      <c r="F326" s="235" t="s">
        <v>206</v>
      </c>
      <c r="G326" s="233"/>
      <c r="H326" s="234" t="s">
        <v>19</v>
      </c>
      <c r="I326" s="236"/>
      <c r="J326" s="233"/>
      <c r="K326" s="233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169</v>
      </c>
      <c r="AU326" s="241" t="s">
        <v>82</v>
      </c>
      <c r="AV326" s="15" t="s">
        <v>80</v>
      </c>
      <c r="AW326" s="15" t="s">
        <v>33</v>
      </c>
      <c r="AX326" s="15" t="s">
        <v>72</v>
      </c>
      <c r="AY326" s="241" t="s">
        <v>155</v>
      </c>
    </row>
    <row r="327" spans="1:65" s="13" customFormat="1">
      <c r="B327" s="200"/>
      <c r="C327" s="201"/>
      <c r="D327" s="193" t="s">
        <v>169</v>
      </c>
      <c r="E327" s="202" t="s">
        <v>19</v>
      </c>
      <c r="F327" s="203" t="s">
        <v>370</v>
      </c>
      <c r="G327" s="201"/>
      <c r="H327" s="204">
        <v>256.90300000000002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169</v>
      </c>
      <c r="AU327" s="210" t="s">
        <v>82</v>
      </c>
      <c r="AV327" s="13" t="s">
        <v>82</v>
      </c>
      <c r="AW327" s="13" t="s">
        <v>33</v>
      </c>
      <c r="AX327" s="13" t="s">
        <v>72</v>
      </c>
      <c r="AY327" s="210" t="s">
        <v>155</v>
      </c>
    </row>
    <row r="328" spans="1:65" s="15" customFormat="1">
      <c r="B328" s="232"/>
      <c r="C328" s="233"/>
      <c r="D328" s="193" t="s">
        <v>169</v>
      </c>
      <c r="E328" s="234" t="s">
        <v>19</v>
      </c>
      <c r="F328" s="235" t="s">
        <v>212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169</v>
      </c>
      <c r="AU328" s="241" t="s">
        <v>82</v>
      </c>
      <c r="AV328" s="15" t="s">
        <v>80</v>
      </c>
      <c r="AW328" s="15" t="s">
        <v>33</v>
      </c>
      <c r="AX328" s="15" t="s">
        <v>72</v>
      </c>
      <c r="AY328" s="241" t="s">
        <v>155</v>
      </c>
    </row>
    <row r="329" spans="1:65" s="13" customFormat="1">
      <c r="B329" s="200"/>
      <c r="C329" s="201"/>
      <c r="D329" s="193" t="s">
        <v>169</v>
      </c>
      <c r="E329" s="202" t="s">
        <v>19</v>
      </c>
      <c r="F329" s="203" t="s">
        <v>371</v>
      </c>
      <c r="G329" s="201"/>
      <c r="H329" s="204">
        <v>165.33199999999999</v>
      </c>
      <c r="I329" s="205"/>
      <c r="J329" s="201"/>
      <c r="K329" s="201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169</v>
      </c>
      <c r="AU329" s="210" t="s">
        <v>82</v>
      </c>
      <c r="AV329" s="13" t="s">
        <v>82</v>
      </c>
      <c r="AW329" s="13" t="s">
        <v>33</v>
      </c>
      <c r="AX329" s="13" t="s">
        <v>72</v>
      </c>
      <c r="AY329" s="210" t="s">
        <v>155</v>
      </c>
    </row>
    <row r="330" spans="1:65" s="15" customFormat="1">
      <c r="B330" s="232"/>
      <c r="C330" s="233"/>
      <c r="D330" s="193" t="s">
        <v>169</v>
      </c>
      <c r="E330" s="234" t="s">
        <v>19</v>
      </c>
      <c r="F330" s="235" t="s">
        <v>215</v>
      </c>
      <c r="G330" s="233"/>
      <c r="H330" s="234" t="s">
        <v>19</v>
      </c>
      <c r="I330" s="236"/>
      <c r="J330" s="233"/>
      <c r="K330" s="233"/>
      <c r="L330" s="237"/>
      <c r="M330" s="238"/>
      <c r="N330" s="239"/>
      <c r="O330" s="239"/>
      <c r="P330" s="239"/>
      <c r="Q330" s="239"/>
      <c r="R330" s="239"/>
      <c r="S330" s="239"/>
      <c r="T330" s="240"/>
      <c r="AT330" s="241" t="s">
        <v>169</v>
      </c>
      <c r="AU330" s="241" t="s">
        <v>82</v>
      </c>
      <c r="AV330" s="15" t="s">
        <v>80</v>
      </c>
      <c r="AW330" s="15" t="s">
        <v>33</v>
      </c>
      <c r="AX330" s="15" t="s">
        <v>72</v>
      </c>
      <c r="AY330" s="241" t="s">
        <v>155</v>
      </c>
    </row>
    <row r="331" spans="1:65" s="13" customFormat="1">
      <c r="B331" s="200"/>
      <c r="C331" s="201"/>
      <c r="D331" s="193" t="s">
        <v>169</v>
      </c>
      <c r="E331" s="202" t="s">
        <v>19</v>
      </c>
      <c r="F331" s="203" t="s">
        <v>372</v>
      </c>
      <c r="G331" s="201"/>
      <c r="H331" s="204">
        <v>123.76600000000001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169</v>
      </c>
      <c r="AU331" s="210" t="s">
        <v>82</v>
      </c>
      <c r="AV331" s="13" t="s">
        <v>82</v>
      </c>
      <c r="AW331" s="13" t="s">
        <v>33</v>
      </c>
      <c r="AX331" s="13" t="s">
        <v>72</v>
      </c>
      <c r="AY331" s="210" t="s">
        <v>155</v>
      </c>
    </row>
    <row r="332" spans="1:65" s="15" customFormat="1">
      <c r="B332" s="232"/>
      <c r="C332" s="233"/>
      <c r="D332" s="193" t="s">
        <v>169</v>
      </c>
      <c r="E332" s="234" t="s">
        <v>19</v>
      </c>
      <c r="F332" s="235" t="s">
        <v>219</v>
      </c>
      <c r="G332" s="233"/>
      <c r="H332" s="234" t="s">
        <v>19</v>
      </c>
      <c r="I332" s="236"/>
      <c r="J332" s="233"/>
      <c r="K332" s="233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169</v>
      </c>
      <c r="AU332" s="241" t="s">
        <v>82</v>
      </c>
      <c r="AV332" s="15" t="s">
        <v>80</v>
      </c>
      <c r="AW332" s="15" t="s">
        <v>33</v>
      </c>
      <c r="AX332" s="15" t="s">
        <v>72</v>
      </c>
      <c r="AY332" s="241" t="s">
        <v>155</v>
      </c>
    </row>
    <row r="333" spans="1:65" s="13" customFormat="1">
      <c r="B333" s="200"/>
      <c r="C333" s="201"/>
      <c r="D333" s="193" t="s">
        <v>169</v>
      </c>
      <c r="E333" s="202" t="s">
        <v>19</v>
      </c>
      <c r="F333" s="203" t="s">
        <v>373</v>
      </c>
      <c r="G333" s="201"/>
      <c r="H333" s="204">
        <v>125.15600000000001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169</v>
      </c>
      <c r="AU333" s="210" t="s">
        <v>82</v>
      </c>
      <c r="AV333" s="13" t="s">
        <v>82</v>
      </c>
      <c r="AW333" s="13" t="s">
        <v>33</v>
      </c>
      <c r="AX333" s="13" t="s">
        <v>72</v>
      </c>
      <c r="AY333" s="210" t="s">
        <v>155</v>
      </c>
    </row>
    <row r="334" spans="1:65" s="14" customFormat="1">
      <c r="B334" s="211"/>
      <c r="C334" s="212"/>
      <c r="D334" s="193" t="s">
        <v>169</v>
      </c>
      <c r="E334" s="213" t="s">
        <v>19</v>
      </c>
      <c r="F334" s="214" t="s">
        <v>178</v>
      </c>
      <c r="G334" s="212"/>
      <c r="H334" s="215">
        <v>671.15700000000004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169</v>
      </c>
      <c r="AU334" s="221" t="s">
        <v>82</v>
      </c>
      <c r="AV334" s="14" t="s">
        <v>163</v>
      </c>
      <c r="AW334" s="14" t="s">
        <v>33</v>
      </c>
      <c r="AX334" s="14" t="s">
        <v>80</v>
      </c>
      <c r="AY334" s="221" t="s">
        <v>155</v>
      </c>
    </row>
    <row r="335" spans="1:65" s="2" customFormat="1" ht="24.2" customHeight="1">
      <c r="A335" s="36"/>
      <c r="B335" s="37"/>
      <c r="C335" s="180" t="s">
        <v>374</v>
      </c>
      <c r="D335" s="180" t="s">
        <v>158</v>
      </c>
      <c r="E335" s="181" t="s">
        <v>375</v>
      </c>
      <c r="F335" s="182" t="s">
        <v>376</v>
      </c>
      <c r="G335" s="183" t="s">
        <v>233</v>
      </c>
      <c r="H335" s="184">
        <v>9.8000000000000007</v>
      </c>
      <c r="I335" s="185"/>
      <c r="J335" s="186">
        <f>ROUND(I335*H335,2)</f>
        <v>0</v>
      </c>
      <c r="K335" s="182" t="s">
        <v>162</v>
      </c>
      <c r="L335" s="41"/>
      <c r="M335" s="187" t="s">
        <v>19</v>
      </c>
      <c r="N335" s="188" t="s">
        <v>43</v>
      </c>
      <c r="O335" s="66"/>
      <c r="P335" s="189">
        <f>O335*H335</f>
        <v>0</v>
      </c>
      <c r="Q335" s="189">
        <v>1.5E-3</v>
      </c>
      <c r="R335" s="189">
        <f>Q335*H335</f>
        <v>1.4700000000000001E-2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163</v>
      </c>
      <c r="AT335" s="191" t="s">
        <v>158</v>
      </c>
      <c r="AU335" s="191" t="s">
        <v>82</v>
      </c>
      <c r="AY335" s="19" t="s">
        <v>155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163</v>
      </c>
      <c r="BM335" s="191" t="s">
        <v>377</v>
      </c>
    </row>
    <row r="336" spans="1:65" s="2" customFormat="1" ht="19.5">
      <c r="A336" s="36"/>
      <c r="B336" s="37"/>
      <c r="C336" s="38"/>
      <c r="D336" s="193" t="s">
        <v>165</v>
      </c>
      <c r="E336" s="38"/>
      <c r="F336" s="194" t="s">
        <v>378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165</v>
      </c>
      <c r="AU336" s="19" t="s">
        <v>82</v>
      </c>
    </row>
    <row r="337" spans="1:65" s="2" customFormat="1">
      <c r="A337" s="36"/>
      <c r="B337" s="37"/>
      <c r="C337" s="38"/>
      <c r="D337" s="198" t="s">
        <v>167</v>
      </c>
      <c r="E337" s="38"/>
      <c r="F337" s="199" t="s">
        <v>379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167</v>
      </c>
      <c r="AU337" s="19" t="s">
        <v>82</v>
      </c>
    </row>
    <row r="338" spans="1:65" s="13" customFormat="1">
      <c r="B338" s="200"/>
      <c r="C338" s="201"/>
      <c r="D338" s="193" t="s">
        <v>169</v>
      </c>
      <c r="E338" s="202" t="s">
        <v>19</v>
      </c>
      <c r="F338" s="203" t="s">
        <v>380</v>
      </c>
      <c r="G338" s="201"/>
      <c r="H338" s="204">
        <v>9.8000000000000007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169</v>
      </c>
      <c r="AU338" s="210" t="s">
        <v>82</v>
      </c>
      <c r="AV338" s="13" t="s">
        <v>82</v>
      </c>
      <c r="AW338" s="13" t="s">
        <v>33</v>
      </c>
      <c r="AX338" s="13" t="s">
        <v>80</v>
      </c>
      <c r="AY338" s="210" t="s">
        <v>155</v>
      </c>
    </row>
    <row r="339" spans="1:65" s="2" customFormat="1" ht="24.2" customHeight="1">
      <c r="A339" s="36"/>
      <c r="B339" s="37"/>
      <c r="C339" s="180" t="s">
        <v>381</v>
      </c>
      <c r="D339" s="180" t="s">
        <v>158</v>
      </c>
      <c r="E339" s="181" t="s">
        <v>382</v>
      </c>
      <c r="F339" s="182" t="s">
        <v>383</v>
      </c>
      <c r="G339" s="183" t="s">
        <v>202</v>
      </c>
      <c r="H339" s="184">
        <v>1.2250000000000001</v>
      </c>
      <c r="I339" s="185"/>
      <c r="J339" s="186">
        <f>ROUND(I339*H339,2)</f>
        <v>0</v>
      </c>
      <c r="K339" s="182" t="s">
        <v>162</v>
      </c>
      <c r="L339" s="41"/>
      <c r="M339" s="187" t="s">
        <v>19</v>
      </c>
      <c r="N339" s="188" t="s">
        <v>43</v>
      </c>
      <c r="O339" s="66"/>
      <c r="P339" s="189">
        <f>O339*H339</f>
        <v>0</v>
      </c>
      <c r="Q339" s="189">
        <v>3.798E-2</v>
      </c>
      <c r="R339" s="189">
        <f>Q339*H339</f>
        <v>4.6525500000000004E-2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163</v>
      </c>
      <c r="AT339" s="191" t="s">
        <v>158</v>
      </c>
      <c r="AU339" s="191" t="s">
        <v>82</v>
      </c>
      <c r="AY339" s="19" t="s">
        <v>155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80</v>
      </c>
      <c r="BK339" s="192">
        <f>ROUND(I339*H339,2)</f>
        <v>0</v>
      </c>
      <c r="BL339" s="19" t="s">
        <v>163</v>
      </c>
      <c r="BM339" s="191" t="s">
        <v>384</v>
      </c>
    </row>
    <row r="340" spans="1:65" s="2" customFormat="1" ht="19.5">
      <c r="A340" s="36"/>
      <c r="B340" s="37"/>
      <c r="C340" s="38"/>
      <c r="D340" s="193" t="s">
        <v>165</v>
      </c>
      <c r="E340" s="38"/>
      <c r="F340" s="194" t="s">
        <v>385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165</v>
      </c>
      <c r="AU340" s="19" t="s">
        <v>82</v>
      </c>
    </row>
    <row r="341" spans="1:65" s="2" customFormat="1">
      <c r="A341" s="36"/>
      <c r="B341" s="37"/>
      <c r="C341" s="38"/>
      <c r="D341" s="198" t="s">
        <v>167</v>
      </c>
      <c r="E341" s="38"/>
      <c r="F341" s="199" t="s">
        <v>386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167</v>
      </c>
      <c r="AU341" s="19" t="s">
        <v>82</v>
      </c>
    </row>
    <row r="342" spans="1:65" s="13" customFormat="1">
      <c r="B342" s="200"/>
      <c r="C342" s="201"/>
      <c r="D342" s="193" t="s">
        <v>169</v>
      </c>
      <c r="E342" s="202" t="s">
        <v>19</v>
      </c>
      <c r="F342" s="203" t="s">
        <v>387</v>
      </c>
      <c r="G342" s="201"/>
      <c r="H342" s="204">
        <v>1.2250000000000001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169</v>
      </c>
      <c r="AU342" s="210" t="s">
        <v>82</v>
      </c>
      <c r="AV342" s="13" t="s">
        <v>82</v>
      </c>
      <c r="AW342" s="13" t="s">
        <v>33</v>
      </c>
      <c r="AX342" s="13" t="s">
        <v>80</v>
      </c>
      <c r="AY342" s="210" t="s">
        <v>155</v>
      </c>
    </row>
    <row r="343" spans="1:65" s="2" customFormat="1" ht="33" customHeight="1">
      <c r="A343" s="36"/>
      <c r="B343" s="37"/>
      <c r="C343" s="180" t="s">
        <v>388</v>
      </c>
      <c r="D343" s="180" t="s">
        <v>158</v>
      </c>
      <c r="E343" s="181" t="s">
        <v>389</v>
      </c>
      <c r="F343" s="182" t="s">
        <v>390</v>
      </c>
      <c r="G343" s="183" t="s">
        <v>274</v>
      </c>
      <c r="H343" s="184">
        <v>0.69299999999999995</v>
      </c>
      <c r="I343" s="185"/>
      <c r="J343" s="186">
        <f>ROUND(I343*H343,2)</f>
        <v>0</v>
      </c>
      <c r="K343" s="182" t="s">
        <v>162</v>
      </c>
      <c r="L343" s="41"/>
      <c r="M343" s="187" t="s">
        <v>19</v>
      </c>
      <c r="N343" s="188" t="s">
        <v>43</v>
      </c>
      <c r="O343" s="66"/>
      <c r="P343" s="189">
        <f>O343*H343</f>
        <v>0</v>
      </c>
      <c r="Q343" s="189">
        <v>2.5018699999999998</v>
      </c>
      <c r="R343" s="189">
        <f>Q343*H343</f>
        <v>1.7337959099999998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163</v>
      </c>
      <c r="AT343" s="191" t="s">
        <v>158</v>
      </c>
      <c r="AU343" s="191" t="s">
        <v>82</v>
      </c>
      <c r="AY343" s="19" t="s">
        <v>155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163</v>
      </c>
      <c r="BM343" s="191" t="s">
        <v>391</v>
      </c>
    </row>
    <row r="344" spans="1:65" s="2" customFormat="1" ht="19.5">
      <c r="A344" s="36"/>
      <c r="B344" s="37"/>
      <c r="C344" s="38"/>
      <c r="D344" s="193" t="s">
        <v>165</v>
      </c>
      <c r="E344" s="38"/>
      <c r="F344" s="194" t="s">
        <v>392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165</v>
      </c>
      <c r="AU344" s="19" t="s">
        <v>82</v>
      </c>
    </row>
    <row r="345" spans="1:65" s="2" customFormat="1">
      <c r="A345" s="36"/>
      <c r="B345" s="37"/>
      <c r="C345" s="38"/>
      <c r="D345" s="198" t="s">
        <v>167</v>
      </c>
      <c r="E345" s="38"/>
      <c r="F345" s="199" t="s">
        <v>393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167</v>
      </c>
      <c r="AU345" s="19" t="s">
        <v>82</v>
      </c>
    </row>
    <row r="346" spans="1:65" s="13" customFormat="1">
      <c r="B346" s="200"/>
      <c r="C346" s="201"/>
      <c r="D346" s="193" t="s">
        <v>169</v>
      </c>
      <c r="E346" s="202" t="s">
        <v>19</v>
      </c>
      <c r="F346" s="203" t="s">
        <v>394</v>
      </c>
      <c r="G346" s="201"/>
      <c r="H346" s="204">
        <v>0.108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169</v>
      </c>
      <c r="AU346" s="210" t="s">
        <v>82</v>
      </c>
      <c r="AV346" s="13" t="s">
        <v>82</v>
      </c>
      <c r="AW346" s="13" t="s">
        <v>33</v>
      </c>
      <c r="AX346" s="13" t="s">
        <v>72</v>
      </c>
      <c r="AY346" s="210" t="s">
        <v>155</v>
      </c>
    </row>
    <row r="347" spans="1:65" s="13" customFormat="1">
      <c r="B347" s="200"/>
      <c r="C347" s="201"/>
      <c r="D347" s="193" t="s">
        <v>169</v>
      </c>
      <c r="E347" s="202" t="s">
        <v>19</v>
      </c>
      <c r="F347" s="203" t="s">
        <v>395</v>
      </c>
      <c r="G347" s="201"/>
      <c r="H347" s="204">
        <v>0.58499999999999996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169</v>
      </c>
      <c r="AU347" s="210" t="s">
        <v>82</v>
      </c>
      <c r="AV347" s="13" t="s">
        <v>82</v>
      </c>
      <c r="AW347" s="13" t="s">
        <v>33</v>
      </c>
      <c r="AX347" s="13" t="s">
        <v>72</v>
      </c>
      <c r="AY347" s="210" t="s">
        <v>155</v>
      </c>
    </row>
    <row r="348" spans="1:65" s="14" customFormat="1">
      <c r="B348" s="211"/>
      <c r="C348" s="212"/>
      <c r="D348" s="193" t="s">
        <v>169</v>
      </c>
      <c r="E348" s="213" t="s">
        <v>19</v>
      </c>
      <c r="F348" s="214" t="s">
        <v>178</v>
      </c>
      <c r="G348" s="212"/>
      <c r="H348" s="215">
        <v>0.69299999999999995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169</v>
      </c>
      <c r="AU348" s="221" t="s">
        <v>82</v>
      </c>
      <c r="AV348" s="14" t="s">
        <v>163</v>
      </c>
      <c r="AW348" s="14" t="s">
        <v>33</v>
      </c>
      <c r="AX348" s="14" t="s">
        <v>80</v>
      </c>
      <c r="AY348" s="221" t="s">
        <v>155</v>
      </c>
    </row>
    <row r="349" spans="1:65" s="2" customFormat="1" ht="24.2" customHeight="1">
      <c r="A349" s="36"/>
      <c r="B349" s="37"/>
      <c r="C349" s="180" t="s">
        <v>396</v>
      </c>
      <c r="D349" s="180" t="s">
        <v>158</v>
      </c>
      <c r="E349" s="181" t="s">
        <v>397</v>
      </c>
      <c r="F349" s="182" t="s">
        <v>398</v>
      </c>
      <c r="G349" s="183" t="s">
        <v>274</v>
      </c>
      <c r="H349" s="184">
        <v>0.29699999999999999</v>
      </c>
      <c r="I349" s="185"/>
      <c r="J349" s="186">
        <f>ROUND(I349*H349,2)</f>
        <v>0</v>
      </c>
      <c r="K349" s="182" t="s">
        <v>162</v>
      </c>
      <c r="L349" s="41"/>
      <c r="M349" s="187" t="s">
        <v>19</v>
      </c>
      <c r="N349" s="188" t="s">
        <v>43</v>
      </c>
      <c r="O349" s="66"/>
      <c r="P349" s="189">
        <f>O349*H349</f>
        <v>0</v>
      </c>
      <c r="Q349" s="189">
        <v>2.3010199999999998</v>
      </c>
      <c r="R349" s="189">
        <f>Q349*H349</f>
        <v>0.6834029399999999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163</v>
      </c>
      <c r="AT349" s="191" t="s">
        <v>158</v>
      </c>
      <c r="AU349" s="191" t="s">
        <v>82</v>
      </c>
      <c r="AY349" s="19" t="s">
        <v>155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80</v>
      </c>
      <c r="BK349" s="192">
        <f>ROUND(I349*H349,2)</f>
        <v>0</v>
      </c>
      <c r="BL349" s="19" t="s">
        <v>163</v>
      </c>
      <c r="BM349" s="191" t="s">
        <v>399</v>
      </c>
    </row>
    <row r="350" spans="1:65" s="2" customFormat="1" ht="19.5">
      <c r="A350" s="36"/>
      <c r="B350" s="37"/>
      <c r="C350" s="38"/>
      <c r="D350" s="193" t="s">
        <v>165</v>
      </c>
      <c r="E350" s="38"/>
      <c r="F350" s="194" t="s">
        <v>400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165</v>
      </c>
      <c r="AU350" s="19" t="s">
        <v>82</v>
      </c>
    </row>
    <row r="351" spans="1:65" s="2" customFormat="1">
      <c r="A351" s="36"/>
      <c r="B351" s="37"/>
      <c r="C351" s="38"/>
      <c r="D351" s="198" t="s">
        <v>167</v>
      </c>
      <c r="E351" s="38"/>
      <c r="F351" s="199" t="s">
        <v>401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167</v>
      </c>
      <c r="AU351" s="19" t="s">
        <v>82</v>
      </c>
    </row>
    <row r="352" spans="1:65" s="13" customFormat="1">
      <c r="B352" s="200"/>
      <c r="C352" s="201"/>
      <c r="D352" s="193" t="s">
        <v>169</v>
      </c>
      <c r="E352" s="202" t="s">
        <v>19</v>
      </c>
      <c r="F352" s="203" t="s">
        <v>402</v>
      </c>
      <c r="G352" s="201"/>
      <c r="H352" s="204">
        <v>0.29699999999999999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169</v>
      </c>
      <c r="AU352" s="210" t="s">
        <v>82</v>
      </c>
      <c r="AV352" s="13" t="s">
        <v>82</v>
      </c>
      <c r="AW352" s="13" t="s">
        <v>33</v>
      </c>
      <c r="AX352" s="13" t="s">
        <v>80</v>
      </c>
      <c r="AY352" s="210" t="s">
        <v>155</v>
      </c>
    </row>
    <row r="353" spans="1:65" s="2" customFormat="1" ht="24.2" customHeight="1">
      <c r="A353" s="36"/>
      <c r="B353" s="37"/>
      <c r="C353" s="180" t="s">
        <v>403</v>
      </c>
      <c r="D353" s="180" t="s">
        <v>158</v>
      </c>
      <c r="E353" s="181" t="s">
        <v>404</v>
      </c>
      <c r="F353" s="182" t="s">
        <v>405</v>
      </c>
      <c r="G353" s="183" t="s">
        <v>274</v>
      </c>
      <c r="H353" s="184">
        <v>0.58499999999999996</v>
      </c>
      <c r="I353" s="185"/>
      <c r="J353" s="186">
        <f>ROUND(I353*H353,2)</f>
        <v>0</v>
      </c>
      <c r="K353" s="182" t="s">
        <v>162</v>
      </c>
      <c r="L353" s="41"/>
      <c r="M353" s="187" t="s">
        <v>19</v>
      </c>
      <c r="N353" s="188" t="s">
        <v>43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163</v>
      </c>
      <c r="AT353" s="191" t="s">
        <v>158</v>
      </c>
      <c r="AU353" s="191" t="s">
        <v>82</v>
      </c>
      <c r="AY353" s="19" t="s">
        <v>155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163</v>
      </c>
      <c r="BM353" s="191" t="s">
        <v>406</v>
      </c>
    </row>
    <row r="354" spans="1:65" s="2" customFormat="1" ht="19.5">
      <c r="A354" s="36"/>
      <c r="B354" s="37"/>
      <c r="C354" s="38"/>
      <c r="D354" s="193" t="s">
        <v>165</v>
      </c>
      <c r="E354" s="38"/>
      <c r="F354" s="194" t="s">
        <v>407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165</v>
      </c>
      <c r="AU354" s="19" t="s">
        <v>82</v>
      </c>
    </row>
    <row r="355" spans="1:65" s="2" customFormat="1">
      <c r="A355" s="36"/>
      <c r="B355" s="37"/>
      <c r="C355" s="38"/>
      <c r="D355" s="198" t="s">
        <v>167</v>
      </c>
      <c r="E355" s="38"/>
      <c r="F355" s="199" t="s">
        <v>408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167</v>
      </c>
      <c r="AU355" s="19" t="s">
        <v>82</v>
      </c>
    </row>
    <row r="356" spans="1:65" s="13" customFormat="1">
      <c r="B356" s="200"/>
      <c r="C356" s="201"/>
      <c r="D356" s="193" t="s">
        <v>169</v>
      </c>
      <c r="E356" s="202" t="s">
        <v>19</v>
      </c>
      <c r="F356" s="203" t="s">
        <v>395</v>
      </c>
      <c r="G356" s="201"/>
      <c r="H356" s="204">
        <v>0.58499999999999996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169</v>
      </c>
      <c r="AU356" s="210" t="s">
        <v>82</v>
      </c>
      <c r="AV356" s="13" t="s">
        <v>82</v>
      </c>
      <c r="AW356" s="13" t="s">
        <v>33</v>
      </c>
      <c r="AX356" s="13" t="s">
        <v>80</v>
      </c>
      <c r="AY356" s="210" t="s">
        <v>155</v>
      </c>
    </row>
    <row r="357" spans="1:65" s="2" customFormat="1" ht="33" customHeight="1">
      <c r="A357" s="36"/>
      <c r="B357" s="37"/>
      <c r="C357" s="180" t="s">
        <v>409</v>
      </c>
      <c r="D357" s="180" t="s">
        <v>158</v>
      </c>
      <c r="E357" s="181" t="s">
        <v>410</v>
      </c>
      <c r="F357" s="182" t="s">
        <v>411</v>
      </c>
      <c r="G357" s="183" t="s">
        <v>274</v>
      </c>
      <c r="H357" s="184">
        <v>0.58499999999999996</v>
      </c>
      <c r="I357" s="185"/>
      <c r="J357" s="186">
        <f>ROUND(I357*H357,2)</f>
        <v>0</v>
      </c>
      <c r="K357" s="182" t="s">
        <v>162</v>
      </c>
      <c r="L357" s="41"/>
      <c r="M357" s="187" t="s">
        <v>19</v>
      </c>
      <c r="N357" s="188" t="s">
        <v>43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163</v>
      </c>
      <c r="AT357" s="191" t="s">
        <v>158</v>
      </c>
      <c r="AU357" s="191" t="s">
        <v>82</v>
      </c>
      <c r="AY357" s="19" t="s">
        <v>155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163</v>
      </c>
      <c r="BM357" s="191" t="s">
        <v>412</v>
      </c>
    </row>
    <row r="358" spans="1:65" s="2" customFormat="1" ht="29.25">
      <c r="A358" s="36"/>
      <c r="B358" s="37"/>
      <c r="C358" s="38"/>
      <c r="D358" s="193" t="s">
        <v>165</v>
      </c>
      <c r="E358" s="38"/>
      <c r="F358" s="194" t="s">
        <v>413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165</v>
      </c>
      <c r="AU358" s="19" t="s">
        <v>82</v>
      </c>
    </row>
    <row r="359" spans="1:65" s="2" customFormat="1">
      <c r="A359" s="36"/>
      <c r="B359" s="37"/>
      <c r="C359" s="38"/>
      <c r="D359" s="198" t="s">
        <v>167</v>
      </c>
      <c r="E359" s="38"/>
      <c r="F359" s="199" t="s">
        <v>414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167</v>
      </c>
      <c r="AU359" s="19" t="s">
        <v>82</v>
      </c>
    </row>
    <row r="360" spans="1:65" s="2" customFormat="1" ht="16.5" customHeight="1">
      <c r="A360" s="36"/>
      <c r="B360" s="37"/>
      <c r="C360" s="180" t="s">
        <v>415</v>
      </c>
      <c r="D360" s="180" t="s">
        <v>158</v>
      </c>
      <c r="E360" s="181" t="s">
        <v>416</v>
      </c>
      <c r="F360" s="182" t="s">
        <v>417</v>
      </c>
      <c r="G360" s="183" t="s">
        <v>161</v>
      </c>
      <c r="H360" s="184">
        <v>2.1000000000000001E-2</v>
      </c>
      <c r="I360" s="185"/>
      <c r="J360" s="186">
        <f>ROUND(I360*H360,2)</f>
        <v>0</v>
      </c>
      <c r="K360" s="182" t="s">
        <v>162</v>
      </c>
      <c r="L360" s="41"/>
      <c r="M360" s="187" t="s">
        <v>19</v>
      </c>
      <c r="N360" s="188" t="s">
        <v>43</v>
      </c>
      <c r="O360" s="66"/>
      <c r="P360" s="189">
        <f>O360*H360</f>
        <v>0</v>
      </c>
      <c r="Q360" s="189">
        <v>1.06277</v>
      </c>
      <c r="R360" s="189">
        <f>Q360*H360</f>
        <v>2.2318170000000002E-2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163</v>
      </c>
      <c r="AT360" s="191" t="s">
        <v>158</v>
      </c>
      <c r="AU360" s="191" t="s">
        <v>82</v>
      </c>
      <c r="AY360" s="19" t="s">
        <v>155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80</v>
      </c>
      <c r="BK360" s="192">
        <f>ROUND(I360*H360,2)</f>
        <v>0</v>
      </c>
      <c r="BL360" s="19" t="s">
        <v>163</v>
      </c>
      <c r="BM360" s="191" t="s">
        <v>418</v>
      </c>
    </row>
    <row r="361" spans="1:65" s="2" customFormat="1">
      <c r="A361" s="36"/>
      <c r="B361" s="37"/>
      <c r="C361" s="38"/>
      <c r="D361" s="193" t="s">
        <v>165</v>
      </c>
      <c r="E361" s="38"/>
      <c r="F361" s="194" t="s">
        <v>419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165</v>
      </c>
      <c r="AU361" s="19" t="s">
        <v>82</v>
      </c>
    </row>
    <row r="362" spans="1:65" s="2" customFormat="1">
      <c r="A362" s="36"/>
      <c r="B362" s="37"/>
      <c r="C362" s="38"/>
      <c r="D362" s="198" t="s">
        <v>167</v>
      </c>
      <c r="E362" s="38"/>
      <c r="F362" s="199" t="s">
        <v>420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167</v>
      </c>
      <c r="AU362" s="19" t="s">
        <v>82</v>
      </c>
    </row>
    <row r="363" spans="1:65" s="13" customFormat="1">
      <c r="B363" s="200"/>
      <c r="C363" s="201"/>
      <c r="D363" s="193" t="s">
        <v>169</v>
      </c>
      <c r="E363" s="202" t="s">
        <v>19</v>
      </c>
      <c r="F363" s="203" t="s">
        <v>421</v>
      </c>
      <c r="G363" s="201"/>
      <c r="H363" s="204">
        <v>2.1000000000000001E-2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169</v>
      </c>
      <c r="AU363" s="210" t="s">
        <v>82</v>
      </c>
      <c r="AV363" s="13" t="s">
        <v>82</v>
      </c>
      <c r="AW363" s="13" t="s">
        <v>33</v>
      </c>
      <c r="AX363" s="13" t="s">
        <v>80</v>
      </c>
      <c r="AY363" s="210" t="s">
        <v>155</v>
      </c>
    </row>
    <row r="364" spans="1:65" s="2" customFormat="1" ht="24.2" customHeight="1">
      <c r="A364" s="36"/>
      <c r="B364" s="37"/>
      <c r="C364" s="180" t="s">
        <v>422</v>
      </c>
      <c r="D364" s="180" t="s">
        <v>158</v>
      </c>
      <c r="E364" s="181" t="s">
        <v>423</v>
      </c>
      <c r="F364" s="182" t="s">
        <v>424</v>
      </c>
      <c r="G364" s="183" t="s">
        <v>425</v>
      </c>
      <c r="H364" s="184">
        <v>25</v>
      </c>
      <c r="I364" s="185"/>
      <c r="J364" s="186">
        <f>ROUND(I364*H364,2)</f>
        <v>0</v>
      </c>
      <c r="K364" s="182" t="s">
        <v>162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4.8000000000000001E-4</v>
      </c>
      <c r="R364" s="189">
        <f>Q364*H364</f>
        <v>1.2E-2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163</v>
      </c>
      <c r="AT364" s="191" t="s">
        <v>158</v>
      </c>
      <c r="AU364" s="191" t="s">
        <v>82</v>
      </c>
      <c r="AY364" s="19" t="s">
        <v>155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163</v>
      </c>
      <c r="BM364" s="191" t="s">
        <v>426</v>
      </c>
    </row>
    <row r="365" spans="1:65" s="2" customFormat="1" ht="29.25">
      <c r="A365" s="36"/>
      <c r="B365" s="37"/>
      <c r="C365" s="38"/>
      <c r="D365" s="193" t="s">
        <v>165</v>
      </c>
      <c r="E365" s="38"/>
      <c r="F365" s="194" t="s">
        <v>427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165</v>
      </c>
      <c r="AU365" s="19" t="s">
        <v>82</v>
      </c>
    </row>
    <row r="366" spans="1:65" s="2" customFormat="1">
      <c r="A366" s="36"/>
      <c r="B366" s="37"/>
      <c r="C366" s="38"/>
      <c r="D366" s="198" t="s">
        <v>167</v>
      </c>
      <c r="E366" s="38"/>
      <c r="F366" s="199" t="s">
        <v>428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167</v>
      </c>
      <c r="AU366" s="19" t="s">
        <v>82</v>
      </c>
    </row>
    <row r="367" spans="1:65" s="15" customFormat="1">
      <c r="B367" s="232"/>
      <c r="C367" s="233"/>
      <c r="D367" s="193" t="s">
        <v>169</v>
      </c>
      <c r="E367" s="234" t="s">
        <v>19</v>
      </c>
      <c r="F367" s="235" t="s">
        <v>206</v>
      </c>
      <c r="G367" s="233"/>
      <c r="H367" s="234" t="s">
        <v>19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169</v>
      </c>
      <c r="AU367" s="241" t="s">
        <v>82</v>
      </c>
      <c r="AV367" s="15" t="s">
        <v>80</v>
      </c>
      <c r="AW367" s="15" t="s">
        <v>33</v>
      </c>
      <c r="AX367" s="15" t="s">
        <v>72</v>
      </c>
      <c r="AY367" s="241" t="s">
        <v>155</v>
      </c>
    </row>
    <row r="368" spans="1:65" s="13" customFormat="1">
      <c r="B368" s="200"/>
      <c r="C368" s="201"/>
      <c r="D368" s="193" t="s">
        <v>169</v>
      </c>
      <c r="E368" s="202" t="s">
        <v>19</v>
      </c>
      <c r="F368" s="203" t="s">
        <v>429</v>
      </c>
      <c r="G368" s="201"/>
      <c r="H368" s="204">
        <v>15</v>
      </c>
      <c r="I368" s="205"/>
      <c r="J368" s="201"/>
      <c r="K368" s="201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169</v>
      </c>
      <c r="AU368" s="210" t="s">
        <v>82</v>
      </c>
      <c r="AV368" s="13" t="s">
        <v>82</v>
      </c>
      <c r="AW368" s="13" t="s">
        <v>33</v>
      </c>
      <c r="AX368" s="13" t="s">
        <v>72</v>
      </c>
      <c r="AY368" s="210" t="s">
        <v>155</v>
      </c>
    </row>
    <row r="369" spans="1:65" s="15" customFormat="1">
      <c r="B369" s="232"/>
      <c r="C369" s="233"/>
      <c r="D369" s="193" t="s">
        <v>169</v>
      </c>
      <c r="E369" s="234" t="s">
        <v>19</v>
      </c>
      <c r="F369" s="235" t="s">
        <v>212</v>
      </c>
      <c r="G369" s="233"/>
      <c r="H369" s="234" t="s">
        <v>19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169</v>
      </c>
      <c r="AU369" s="241" t="s">
        <v>82</v>
      </c>
      <c r="AV369" s="15" t="s">
        <v>80</v>
      </c>
      <c r="AW369" s="15" t="s">
        <v>33</v>
      </c>
      <c r="AX369" s="15" t="s">
        <v>72</v>
      </c>
      <c r="AY369" s="241" t="s">
        <v>155</v>
      </c>
    </row>
    <row r="370" spans="1:65" s="13" customFormat="1">
      <c r="B370" s="200"/>
      <c r="C370" s="201"/>
      <c r="D370" s="193" t="s">
        <v>169</v>
      </c>
      <c r="E370" s="202" t="s">
        <v>19</v>
      </c>
      <c r="F370" s="203" t="s">
        <v>80</v>
      </c>
      <c r="G370" s="201"/>
      <c r="H370" s="204">
        <v>1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169</v>
      </c>
      <c r="AU370" s="210" t="s">
        <v>82</v>
      </c>
      <c r="AV370" s="13" t="s">
        <v>82</v>
      </c>
      <c r="AW370" s="13" t="s">
        <v>33</v>
      </c>
      <c r="AX370" s="13" t="s">
        <v>72</v>
      </c>
      <c r="AY370" s="210" t="s">
        <v>155</v>
      </c>
    </row>
    <row r="371" spans="1:65" s="15" customFormat="1">
      <c r="B371" s="232"/>
      <c r="C371" s="233"/>
      <c r="D371" s="193" t="s">
        <v>169</v>
      </c>
      <c r="E371" s="234" t="s">
        <v>19</v>
      </c>
      <c r="F371" s="235" t="s">
        <v>215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169</v>
      </c>
      <c r="AU371" s="241" t="s">
        <v>82</v>
      </c>
      <c r="AV371" s="15" t="s">
        <v>80</v>
      </c>
      <c r="AW371" s="15" t="s">
        <v>33</v>
      </c>
      <c r="AX371" s="15" t="s">
        <v>72</v>
      </c>
      <c r="AY371" s="241" t="s">
        <v>155</v>
      </c>
    </row>
    <row r="372" spans="1:65" s="13" customFormat="1">
      <c r="B372" s="200"/>
      <c r="C372" s="201"/>
      <c r="D372" s="193" t="s">
        <v>169</v>
      </c>
      <c r="E372" s="202" t="s">
        <v>19</v>
      </c>
      <c r="F372" s="203" t="s">
        <v>430</v>
      </c>
      <c r="G372" s="201"/>
      <c r="H372" s="204">
        <v>4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169</v>
      </c>
      <c r="AU372" s="210" t="s">
        <v>82</v>
      </c>
      <c r="AV372" s="13" t="s">
        <v>82</v>
      </c>
      <c r="AW372" s="13" t="s">
        <v>33</v>
      </c>
      <c r="AX372" s="13" t="s">
        <v>72</v>
      </c>
      <c r="AY372" s="210" t="s">
        <v>155</v>
      </c>
    </row>
    <row r="373" spans="1:65" s="15" customFormat="1">
      <c r="B373" s="232"/>
      <c r="C373" s="233"/>
      <c r="D373" s="193" t="s">
        <v>169</v>
      </c>
      <c r="E373" s="234" t="s">
        <v>19</v>
      </c>
      <c r="F373" s="235" t="s">
        <v>219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169</v>
      </c>
      <c r="AU373" s="241" t="s">
        <v>82</v>
      </c>
      <c r="AV373" s="15" t="s">
        <v>80</v>
      </c>
      <c r="AW373" s="15" t="s">
        <v>33</v>
      </c>
      <c r="AX373" s="15" t="s">
        <v>72</v>
      </c>
      <c r="AY373" s="241" t="s">
        <v>155</v>
      </c>
    </row>
    <row r="374" spans="1:65" s="13" customFormat="1">
      <c r="B374" s="200"/>
      <c r="C374" s="201"/>
      <c r="D374" s="193" t="s">
        <v>169</v>
      </c>
      <c r="E374" s="202" t="s">
        <v>19</v>
      </c>
      <c r="F374" s="203" t="s">
        <v>431</v>
      </c>
      <c r="G374" s="201"/>
      <c r="H374" s="204">
        <v>5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169</v>
      </c>
      <c r="AU374" s="210" t="s">
        <v>82</v>
      </c>
      <c r="AV374" s="13" t="s">
        <v>82</v>
      </c>
      <c r="AW374" s="13" t="s">
        <v>33</v>
      </c>
      <c r="AX374" s="13" t="s">
        <v>72</v>
      </c>
      <c r="AY374" s="210" t="s">
        <v>155</v>
      </c>
    </row>
    <row r="375" spans="1:65" s="14" customFormat="1">
      <c r="B375" s="211"/>
      <c r="C375" s="212"/>
      <c r="D375" s="193" t="s">
        <v>169</v>
      </c>
      <c r="E375" s="213" t="s">
        <v>19</v>
      </c>
      <c r="F375" s="214" t="s">
        <v>178</v>
      </c>
      <c r="G375" s="212"/>
      <c r="H375" s="215">
        <v>25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169</v>
      </c>
      <c r="AU375" s="221" t="s">
        <v>82</v>
      </c>
      <c r="AV375" s="14" t="s">
        <v>163</v>
      </c>
      <c r="AW375" s="14" t="s">
        <v>33</v>
      </c>
      <c r="AX375" s="14" t="s">
        <v>80</v>
      </c>
      <c r="AY375" s="221" t="s">
        <v>155</v>
      </c>
    </row>
    <row r="376" spans="1:65" s="2" customFormat="1" ht="24.2" customHeight="1">
      <c r="A376" s="36"/>
      <c r="B376" s="37"/>
      <c r="C376" s="222" t="s">
        <v>432</v>
      </c>
      <c r="D376" s="222" t="s">
        <v>179</v>
      </c>
      <c r="E376" s="223" t="s">
        <v>433</v>
      </c>
      <c r="F376" s="224" t="s">
        <v>434</v>
      </c>
      <c r="G376" s="225" t="s">
        <v>425</v>
      </c>
      <c r="H376" s="226">
        <v>17</v>
      </c>
      <c r="I376" s="227"/>
      <c r="J376" s="228">
        <f>ROUND(I376*H376,2)</f>
        <v>0</v>
      </c>
      <c r="K376" s="224" t="s">
        <v>162</v>
      </c>
      <c r="L376" s="229"/>
      <c r="M376" s="230" t="s">
        <v>19</v>
      </c>
      <c r="N376" s="231" t="s">
        <v>43</v>
      </c>
      <c r="O376" s="66"/>
      <c r="P376" s="189">
        <f>O376*H376</f>
        <v>0</v>
      </c>
      <c r="Q376" s="189">
        <v>1.225E-2</v>
      </c>
      <c r="R376" s="189">
        <f>Q376*H376</f>
        <v>0.20825000000000002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182</v>
      </c>
      <c r="AT376" s="191" t="s">
        <v>179</v>
      </c>
      <c r="AU376" s="191" t="s">
        <v>82</v>
      </c>
      <c r="AY376" s="19" t="s">
        <v>155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80</v>
      </c>
      <c r="BK376" s="192">
        <f>ROUND(I376*H376,2)</f>
        <v>0</v>
      </c>
      <c r="BL376" s="19" t="s">
        <v>163</v>
      </c>
      <c r="BM376" s="191" t="s">
        <v>435</v>
      </c>
    </row>
    <row r="377" spans="1:65" s="2" customFormat="1" ht="19.5">
      <c r="A377" s="36"/>
      <c r="B377" s="37"/>
      <c r="C377" s="38"/>
      <c r="D377" s="193" t="s">
        <v>165</v>
      </c>
      <c r="E377" s="38"/>
      <c r="F377" s="194" t="s">
        <v>434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165</v>
      </c>
      <c r="AU377" s="19" t="s">
        <v>82</v>
      </c>
    </row>
    <row r="378" spans="1:65" s="15" customFormat="1">
      <c r="B378" s="232"/>
      <c r="C378" s="233"/>
      <c r="D378" s="193" t="s">
        <v>169</v>
      </c>
      <c r="E378" s="234" t="s">
        <v>19</v>
      </c>
      <c r="F378" s="235" t="s">
        <v>206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169</v>
      </c>
      <c r="AU378" s="241" t="s">
        <v>82</v>
      </c>
      <c r="AV378" s="15" t="s">
        <v>80</v>
      </c>
      <c r="AW378" s="15" t="s">
        <v>33</v>
      </c>
      <c r="AX378" s="15" t="s">
        <v>72</v>
      </c>
      <c r="AY378" s="241" t="s">
        <v>155</v>
      </c>
    </row>
    <row r="379" spans="1:65" s="13" customFormat="1">
      <c r="B379" s="200"/>
      <c r="C379" s="201"/>
      <c r="D379" s="193" t="s">
        <v>169</v>
      </c>
      <c r="E379" s="202" t="s">
        <v>19</v>
      </c>
      <c r="F379" s="203" t="s">
        <v>436</v>
      </c>
      <c r="G379" s="201"/>
      <c r="H379" s="204">
        <v>10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169</v>
      </c>
      <c r="AU379" s="210" t="s">
        <v>82</v>
      </c>
      <c r="AV379" s="13" t="s">
        <v>82</v>
      </c>
      <c r="AW379" s="13" t="s">
        <v>33</v>
      </c>
      <c r="AX379" s="13" t="s">
        <v>72</v>
      </c>
      <c r="AY379" s="210" t="s">
        <v>155</v>
      </c>
    </row>
    <row r="380" spans="1:65" s="15" customFormat="1">
      <c r="B380" s="232"/>
      <c r="C380" s="233"/>
      <c r="D380" s="193" t="s">
        <v>169</v>
      </c>
      <c r="E380" s="234" t="s">
        <v>19</v>
      </c>
      <c r="F380" s="235" t="s">
        <v>215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169</v>
      </c>
      <c r="AU380" s="241" t="s">
        <v>82</v>
      </c>
      <c r="AV380" s="15" t="s">
        <v>80</v>
      </c>
      <c r="AW380" s="15" t="s">
        <v>33</v>
      </c>
      <c r="AX380" s="15" t="s">
        <v>72</v>
      </c>
      <c r="AY380" s="241" t="s">
        <v>155</v>
      </c>
    </row>
    <row r="381" spans="1:65" s="13" customFormat="1">
      <c r="B381" s="200"/>
      <c r="C381" s="201"/>
      <c r="D381" s="193" t="s">
        <v>169</v>
      </c>
      <c r="E381" s="202" t="s">
        <v>19</v>
      </c>
      <c r="F381" s="203" t="s">
        <v>437</v>
      </c>
      <c r="G381" s="201"/>
      <c r="H381" s="204">
        <v>3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169</v>
      </c>
      <c r="AU381" s="210" t="s">
        <v>82</v>
      </c>
      <c r="AV381" s="13" t="s">
        <v>82</v>
      </c>
      <c r="AW381" s="13" t="s">
        <v>33</v>
      </c>
      <c r="AX381" s="13" t="s">
        <v>72</v>
      </c>
      <c r="AY381" s="210" t="s">
        <v>155</v>
      </c>
    </row>
    <row r="382" spans="1:65" s="15" customFormat="1">
      <c r="B382" s="232"/>
      <c r="C382" s="233"/>
      <c r="D382" s="193" t="s">
        <v>169</v>
      </c>
      <c r="E382" s="234" t="s">
        <v>19</v>
      </c>
      <c r="F382" s="235" t="s">
        <v>219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169</v>
      </c>
      <c r="AU382" s="241" t="s">
        <v>82</v>
      </c>
      <c r="AV382" s="15" t="s">
        <v>80</v>
      </c>
      <c r="AW382" s="15" t="s">
        <v>33</v>
      </c>
      <c r="AX382" s="15" t="s">
        <v>72</v>
      </c>
      <c r="AY382" s="241" t="s">
        <v>155</v>
      </c>
    </row>
    <row r="383" spans="1:65" s="13" customFormat="1">
      <c r="B383" s="200"/>
      <c r="C383" s="201"/>
      <c r="D383" s="193" t="s">
        <v>169</v>
      </c>
      <c r="E383" s="202" t="s">
        <v>19</v>
      </c>
      <c r="F383" s="203" t="s">
        <v>430</v>
      </c>
      <c r="G383" s="201"/>
      <c r="H383" s="204">
        <v>4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169</v>
      </c>
      <c r="AU383" s="210" t="s">
        <v>82</v>
      </c>
      <c r="AV383" s="13" t="s">
        <v>82</v>
      </c>
      <c r="AW383" s="13" t="s">
        <v>33</v>
      </c>
      <c r="AX383" s="13" t="s">
        <v>72</v>
      </c>
      <c r="AY383" s="210" t="s">
        <v>155</v>
      </c>
    </row>
    <row r="384" spans="1:65" s="14" customFormat="1">
      <c r="B384" s="211"/>
      <c r="C384" s="212"/>
      <c r="D384" s="193" t="s">
        <v>169</v>
      </c>
      <c r="E384" s="213" t="s">
        <v>19</v>
      </c>
      <c r="F384" s="214" t="s">
        <v>178</v>
      </c>
      <c r="G384" s="212"/>
      <c r="H384" s="215">
        <v>17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169</v>
      </c>
      <c r="AU384" s="221" t="s">
        <v>82</v>
      </c>
      <c r="AV384" s="14" t="s">
        <v>163</v>
      </c>
      <c r="AW384" s="14" t="s">
        <v>33</v>
      </c>
      <c r="AX384" s="14" t="s">
        <v>80</v>
      </c>
      <c r="AY384" s="221" t="s">
        <v>155</v>
      </c>
    </row>
    <row r="385" spans="1:65" s="2" customFormat="1" ht="24.2" customHeight="1">
      <c r="A385" s="36"/>
      <c r="B385" s="37"/>
      <c r="C385" s="222" t="s">
        <v>438</v>
      </c>
      <c r="D385" s="222" t="s">
        <v>179</v>
      </c>
      <c r="E385" s="223" t="s">
        <v>439</v>
      </c>
      <c r="F385" s="224" t="s">
        <v>440</v>
      </c>
      <c r="G385" s="225" t="s">
        <v>425</v>
      </c>
      <c r="H385" s="226">
        <v>3</v>
      </c>
      <c r="I385" s="227"/>
      <c r="J385" s="228">
        <f>ROUND(I385*H385,2)</f>
        <v>0</v>
      </c>
      <c r="K385" s="224" t="s">
        <v>162</v>
      </c>
      <c r="L385" s="229"/>
      <c r="M385" s="230" t="s">
        <v>19</v>
      </c>
      <c r="N385" s="231" t="s">
        <v>43</v>
      </c>
      <c r="O385" s="66"/>
      <c r="P385" s="189">
        <f>O385*H385</f>
        <v>0</v>
      </c>
      <c r="Q385" s="189">
        <v>1.2489999999999999E-2</v>
      </c>
      <c r="R385" s="189">
        <f>Q385*H385</f>
        <v>3.7469999999999996E-2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182</v>
      </c>
      <c r="AT385" s="191" t="s">
        <v>179</v>
      </c>
      <c r="AU385" s="191" t="s">
        <v>82</v>
      </c>
      <c r="AY385" s="19" t="s">
        <v>155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163</v>
      </c>
      <c r="BM385" s="191" t="s">
        <v>441</v>
      </c>
    </row>
    <row r="386" spans="1:65" s="2" customFormat="1" ht="19.5">
      <c r="A386" s="36"/>
      <c r="B386" s="37"/>
      <c r="C386" s="38"/>
      <c r="D386" s="193" t="s">
        <v>165</v>
      </c>
      <c r="E386" s="38"/>
      <c r="F386" s="194" t="s">
        <v>440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165</v>
      </c>
      <c r="AU386" s="19" t="s">
        <v>82</v>
      </c>
    </row>
    <row r="387" spans="1:65" s="15" customFormat="1">
      <c r="B387" s="232"/>
      <c r="C387" s="233"/>
      <c r="D387" s="193" t="s">
        <v>169</v>
      </c>
      <c r="E387" s="234" t="s">
        <v>19</v>
      </c>
      <c r="F387" s="235" t="s">
        <v>206</v>
      </c>
      <c r="G387" s="233"/>
      <c r="H387" s="234" t="s">
        <v>19</v>
      </c>
      <c r="I387" s="236"/>
      <c r="J387" s="233"/>
      <c r="K387" s="233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169</v>
      </c>
      <c r="AU387" s="241" t="s">
        <v>82</v>
      </c>
      <c r="AV387" s="15" t="s">
        <v>80</v>
      </c>
      <c r="AW387" s="15" t="s">
        <v>33</v>
      </c>
      <c r="AX387" s="15" t="s">
        <v>72</v>
      </c>
      <c r="AY387" s="241" t="s">
        <v>155</v>
      </c>
    </row>
    <row r="388" spans="1:65" s="13" customFormat="1">
      <c r="B388" s="200"/>
      <c r="C388" s="201"/>
      <c r="D388" s="193" t="s">
        <v>169</v>
      </c>
      <c r="E388" s="202" t="s">
        <v>19</v>
      </c>
      <c r="F388" s="203" t="s">
        <v>442</v>
      </c>
      <c r="G388" s="201"/>
      <c r="H388" s="204">
        <v>3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169</v>
      </c>
      <c r="AU388" s="210" t="s">
        <v>82</v>
      </c>
      <c r="AV388" s="13" t="s">
        <v>82</v>
      </c>
      <c r="AW388" s="13" t="s">
        <v>33</v>
      </c>
      <c r="AX388" s="13" t="s">
        <v>72</v>
      </c>
      <c r="AY388" s="210" t="s">
        <v>155</v>
      </c>
    </row>
    <row r="389" spans="1:65" s="14" customFormat="1">
      <c r="B389" s="211"/>
      <c r="C389" s="212"/>
      <c r="D389" s="193" t="s">
        <v>169</v>
      </c>
      <c r="E389" s="213" t="s">
        <v>19</v>
      </c>
      <c r="F389" s="214" t="s">
        <v>178</v>
      </c>
      <c r="G389" s="212"/>
      <c r="H389" s="215">
        <v>3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169</v>
      </c>
      <c r="AU389" s="221" t="s">
        <v>82</v>
      </c>
      <c r="AV389" s="14" t="s">
        <v>163</v>
      </c>
      <c r="AW389" s="14" t="s">
        <v>33</v>
      </c>
      <c r="AX389" s="14" t="s">
        <v>80</v>
      </c>
      <c r="AY389" s="221" t="s">
        <v>155</v>
      </c>
    </row>
    <row r="390" spans="1:65" s="2" customFormat="1" ht="24.2" customHeight="1">
      <c r="A390" s="36"/>
      <c r="B390" s="37"/>
      <c r="C390" s="222" t="s">
        <v>443</v>
      </c>
      <c r="D390" s="222" t="s">
        <v>179</v>
      </c>
      <c r="E390" s="223" t="s">
        <v>444</v>
      </c>
      <c r="F390" s="224" t="s">
        <v>445</v>
      </c>
      <c r="G390" s="225" t="s">
        <v>425</v>
      </c>
      <c r="H390" s="226">
        <v>4</v>
      </c>
      <c r="I390" s="227"/>
      <c r="J390" s="228">
        <f>ROUND(I390*H390,2)</f>
        <v>0</v>
      </c>
      <c r="K390" s="224" t="s">
        <v>162</v>
      </c>
      <c r="L390" s="229"/>
      <c r="M390" s="230" t="s">
        <v>19</v>
      </c>
      <c r="N390" s="231" t="s">
        <v>43</v>
      </c>
      <c r="O390" s="66"/>
      <c r="P390" s="189">
        <f>O390*H390</f>
        <v>0</v>
      </c>
      <c r="Q390" s="189">
        <v>1.489E-2</v>
      </c>
      <c r="R390" s="189">
        <f>Q390*H390</f>
        <v>5.9560000000000002E-2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182</v>
      </c>
      <c r="AT390" s="191" t="s">
        <v>179</v>
      </c>
      <c r="AU390" s="191" t="s">
        <v>82</v>
      </c>
      <c r="AY390" s="19" t="s">
        <v>155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163</v>
      </c>
      <c r="BM390" s="191" t="s">
        <v>446</v>
      </c>
    </row>
    <row r="391" spans="1:65" s="2" customFormat="1" ht="19.5">
      <c r="A391" s="36"/>
      <c r="B391" s="37"/>
      <c r="C391" s="38"/>
      <c r="D391" s="193" t="s">
        <v>165</v>
      </c>
      <c r="E391" s="38"/>
      <c r="F391" s="194" t="s">
        <v>445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165</v>
      </c>
      <c r="AU391" s="19" t="s">
        <v>82</v>
      </c>
    </row>
    <row r="392" spans="1:65" s="15" customFormat="1">
      <c r="B392" s="232"/>
      <c r="C392" s="233"/>
      <c r="D392" s="193" t="s">
        <v>169</v>
      </c>
      <c r="E392" s="234" t="s">
        <v>19</v>
      </c>
      <c r="F392" s="235" t="s">
        <v>206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169</v>
      </c>
      <c r="AU392" s="241" t="s">
        <v>82</v>
      </c>
      <c r="AV392" s="15" t="s">
        <v>80</v>
      </c>
      <c r="AW392" s="15" t="s">
        <v>33</v>
      </c>
      <c r="AX392" s="15" t="s">
        <v>72</v>
      </c>
      <c r="AY392" s="241" t="s">
        <v>155</v>
      </c>
    </row>
    <row r="393" spans="1:65" s="13" customFormat="1">
      <c r="B393" s="200"/>
      <c r="C393" s="201"/>
      <c r="D393" s="193" t="s">
        <v>169</v>
      </c>
      <c r="E393" s="202" t="s">
        <v>19</v>
      </c>
      <c r="F393" s="203" t="s">
        <v>80</v>
      </c>
      <c r="G393" s="201"/>
      <c r="H393" s="204">
        <v>1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169</v>
      </c>
      <c r="AU393" s="210" t="s">
        <v>82</v>
      </c>
      <c r="AV393" s="13" t="s">
        <v>82</v>
      </c>
      <c r="AW393" s="13" t="s">
        <v>33</v>
      </c>
      <c r="AX393" s="13" t="s">
        <v>72</v>
      </c>
      <c r="AY393" s="210" t="s">
        <v>155</v>
      </c>
    </row>
    <row r="394" spans="1:65" s="15" customFormat="1">
      <c r="B394" s="232"/>
      <c r="C394" s="233"/>
      <c r="D394" s="193" t="s">
        <v>169</v>
      </c>
      <c r="E394" s="234" t="s">
        <v>19</v>
      </c>
      <c r="F394" s="235" t="s">
        <v>212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169</v>
      </c>
      <c r="AU394" s="241" t="s">
        <v>82</v>
      </c>
      <c r="AV394" s="15" t="s">
        <v>80</v>
      </c>
      <c r="AW394" s="15" t="s">
        <v>33</v>
      </c>
      <c r="AX394" s="15" t="s">
        <v>72</v>
      </c>
      <c r="AY394" s="241" t="s">
        <v>155</v>
      </c>
    </row>
    <row r="395" spans="1:65" s="13" customFormat="1">
      <c r="B395" s="200"/>
      <c r="C395" s="201"/>
      <c r="D395" s="193" t="s">
        <v>169</v>
      </c>
      <c r="E395" s="202" t="s">
        <v>19</v>
      </c>
      <c r="F395" s="203" t="s">
        <v>80</v>
      </c>
      <c r="G395" s="201"/>
      <c r="H395" s="204">
        <v>1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169</v>
      </c>
      <c r="AU395" s="210" t="s">
        <v>82</v>
      </c>
      <c r="AV395" s="13" t="s">
        <v>82</v>
      </c>
      <c r="AW395" s="13" t="s">
        <v>33</v>
      </c>
      <c r="AX395" s="13" t="s">
        <v>72</v>
      </c>
      <c r="AY395" s="210" t="s">
        <v>155</v>
      </c>
    </row>
    <row r="396" spans="1:65" s="15" customFormat="1">
      <c r="B396" s="232"/>
      <c r="C396" s="233"/>
      <c r="D396" s="193" t="s">
        <v>169</v>
      </c>
      <c r="E396" s="234" t="s">
        <v>19</v>
      </c>
      <c r="F396" s="235" t="s">
        <v>215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169</v>
      </c>
      <c r="AU396" s="241" t="s">
        <v>82</v>
      </c>
      <c r="AV396" s="15" t="s">
        <v>80</v>
      </c>
      <c r="AW396" s="15" t="s">
        <v>33</v>
      </c>
      <c r="AX396" s="15" t="s">
        <v>72</v>
      </c>
      <c r="AY396" s="241" t="s">
        <v>155</v>
      </c>
    </row>
    <row r="397" spans="1:65" s="13" customFormat="1">
      <c r="B397" s="200"/>
      <c r="C397" s="201"/>
      <c r="D397" s="193" t="s">
        <v>169</v>
      </c>
      <c r="E397" s="202" t="s">
        <v>19</v>
      </c>
      <c r="F397" s="203" t="s">
        <v>80</v>
      </c>
      <c r="G397" s="201"/>
      <c r="H397" s="204">
        <v>1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169</v>
      </c>
      <c r="AU397" s="210" t="s">
        <v>82</v>
      </c>
      <c r="AV397" s="13" t="s">
        <v>82</v>
      </c>
      <c r="AW397" s="13" t="s">
        <v>33</v>
      </c>
      <c r="AX397" s="13" t="s">
        <v>72</v>
      </c>
      <c r="AY397" s="210" t="s">
        <v>155</v>
      </c>
    </row>
    <row r="398" spans="1:65" s="15" customFormat="1">
      <c r="B398" s="232"/>
      <c r="C398" s="233"/>
      <c r="D398" s="193" t="s">
        <v>169</v>
      </c>
      <c r="E398" s="234" t="s">
        <v>19</v>
      </c>
      <c r="F398" s="235" t="s">
        <v>219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169</v>
      </c>
      <c r="AU398" s="241" t="s">
        <v>82</v>
      </c>
      <c r="AV398" s="15" t="s">
        <v>80</v>
      </c>
      <c r="AW398" s="15" t="s">
        <v>33</v>
      </c>
      <c r="AX398" s="15" t="s">
        <v>72</v>
      </c>
      <c r="AY398" s="241" t="s">
        <v>155</v>
      </c>
    </row>
    <row r="399" spans="1:65" s="13" customFormat="1">
      <c r="B399" s="200"/>
      <c r="C399" s="201"/>
      <c r="D399" s="193" t="s">
        <v>169</v>
      </c>
      <c r="E399" s="202" t="s">
        <v>19</v>
      </c>
      <c r="F399" s="203" t="s">
        <v>80</v>
      </c>
      <c r="G399" s="201"/>
      <c r="H399" s="204">
        <v>1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169</v>
      </c>
      <c r="AU399" s="210" t="s">
        <v>82</v>
      </c>
      <c r="AV399" s="13" t="s">
        <v>82</v>
      </c>
      <c r="AW399" s="13" t="s">
        <v>33</v>
      </c>
      <c r="AX399" s="13" t="s">
        <v>72</v>
      </c>
      <c r="AY399" s="210" t="s">
        <v>155</v>
      </c>
    </row>
    <row r="400" spans="1:65" s="14" customFormat="1">
      <c r="B400" s="211"/>
      <c r="C400" s="212"/>
      <c r="D400" s="193" t="s">
        <v>169</v>
      </c>
      <c r="E400" s="213" t="s">
        <v>19</v>
      </c>
      <c r="F400" s="214" t="s">
        <v>178</v>
      </c>
      <c r="G400" s="212"/>
      <c r="H400" s="215">
        <v>4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169</v>
      </c>
      <c r="AU400" s="221" t="s">
        <v>82</v>
      </c>
      <c r="AV400" s="14" t="s">
        <v>163</v>
      </c>
      <c r="AW400" s="14" t="s">
        <v>33</v>
      </c>
      <c r="AX400" s="14" t="s">
        <v>80</v>
      </c>
      <c r="AY400" s="221" t="s">
        <v>155</v>
      </c>
    </row>
    <row r="401" spans="1:65" s="2" customFormat="1" ht="24.2" customHeight="1">
      <c r="A401" s="36"/>
      <c r="B401" s="37"/>
      <c r="C401" s="222" t="s">
        <v>447</v>
      </c>
      <c r="D401" s="222" t="s">
        <v>179</v>
      </c>
      <c r="E401" s="223" t="s">
        <v>448</v>
      </c>
      <c r="F401" s="224" t="s">
        <v>449</v>
      </c>
      <c r="G401" s="225" t="s">
        <v>425</v>
      </c>
      <c r="H401" s="226">
        <v>1</v>
      </c>
      <c r="I401" s="227"/>
      <c r="J401" s="228">
        <f>ROUND(I401*H401,2)</f>
        <v>0</v>
      </c>
      <c r="K401" s="224" t="s">
        <v>162</v>
      </c>
      <c r="L401" s="229"/>
      <c r="M401" s="230" t="s">
        <v>19</v>
      </c>
      <c r="N401" s="231" t="s">
        <v>43</v>
      </c>
      <c r="O401" s="66"/>
      <c r="P401" s="189">
        <f>O401*H401</f>
        <v>0</v>
      </c>
      <c r="Q401" s="189">
        <v>1.553E-2</v>
      </c>
      <c r="R401" s="189">
        <f>Q401*H401</f>
        <v>1.553E-2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182</v>
      </c>
      <c r="AT401" s="191" t="s">
        <v>179</v>
      </c>
      <c r="AU401" s="191" t="s">
        <v>82</v>
      </c>
      <c r="AY401" s="19" t="s">
        <v>155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163</v>
      </c>
      <c r="BM401" s="191" t="s">
        <v>450</v>
      </c>
    </row>
    <row r="402" spans="1:65" s="2" customFormat="1" ht="19.5">
      <c r="A402" s="36"/>
      <c r="B402" s="37"/>
      <c r="C402" s="38"/>
      <c r="D402" s="193" t="s">
        <v>165</v>
      </c>
      <c r="E402" s="38"/>
      <c r="F402" s="194" t="s">
        <v>449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165</v>
      </c>
      <c r="AU402" s="19" t="s">
        <v>82</v>
      </c>
    </row>
    <row r="403" spans="1:65" s="15" customFormat="1">
      <c r="B403" s="232"/>
      <c r="C403" s="233"/>
      <c r="D403" s="193" t="s">
        <v>169</v>
      </c>
      <c r="E403" s="234" t="s">
        <v>19</v>
      </c>
      <c r="F403" s="235" t="s">
        <v>206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169</v>
      </c>
      <c r="AU403" s="241" t="s">
        <v>82</v>
      </c>
      <c r="AV403" s="15" t="s">
        <v>80</v>
      </c>
      <c r="AW403" s="15" t="s">
        <v>33</v>
      </c>
      <c r="AX403" s="15" t="s">
        <v>72</v>
      </c>
      <c r="AY403" s="241" t="s">
        <v>155</v>
      </c>
    </row>
    <row r="404" spans="1:65" s="13" customFormat="1">
      <c r="B404" s="200"/>
      <c r="C404" s="201"/>
      <c r="D404" s="193" t="s">
        <v>169</v>
      </c>
      <c r="E404" s="202" t="s">
        <v>19</v>
      </c>
      <c r="F404" s="203" t="s">
        <v>80</v>
      </c>
      <c r="G404" s="201"/>
      <c r="H404" s="204">
        <v>1</v>
      </c>
      <c r="I404" s="205"/>
      <c r="J404" s="201"/>
      <c r="K404" s="201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169</v>
      </c>
      <c r="AU404" s="210" t="s">
        <v>82</v>
      </c>
      <c r="AV404" s="13" t="s">
        <v>82</v>
      </c>
      <c r="AW404" s="13" t="s">
        <v>33</v>
      </c>
      <c r="AX404" s="13" t="s">
        <v>72</v>
      </c>
      <c r="AY404" s="210" t="s">
        <v>155</v>
      </c>
    </row>
    <row r="405" spans="1:65" s="14" customFormat="1">
      <c r="B405" s="211"/>
      <c r="C405" s="212"/>
      <c r="D405" s="193" t="s">
        <v>169</v>
      </c>
      <c r="E405" s="213" t="s">
        <v>19</v>
      </c>
      <c r="F405" s="214" t="s">
        <v>178</v>
      </c>
      <c r="G405" s="212"/>
      <c r="H405" s="215">
        <v>1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169</v>
      </c>
      <c r="AU405" s="221" t="s">
        <v>82</v>
      </c>
      <c r="AV405" s="14" t="s">
        <v>163</v>
      </c>
      <c r="AW405" s="14" t="s">
        <v>33</v>
      </c>
      <c r="AX405" s="14" t="s">
        <v>80</v>
      </c>
      <c r="AY405" s="221" t="s">
        <v>155</v>
      </c>
    </row>
    <row r="406" spans="1:65" s="2" customFormat="1" ht="24.2" customHeight="1">
      <c r="A406" s="36"/>
      <c r="B406" s="37"/>
      <c r="C406" s="180" t="s">
        <v>451</v>
      </c>
      <c r="D406" s="180" t="s">
        <v>158</v>
      </c>
      <c r="E406" s="181" t="s">
        <v>452</v>
      </c>
      <c r="F406" s="182" t="s">
        <v>453</v>
      </c>
      <c r="G406" s="183" t="s">
        <v>425</v>
      </c>
      <c r="H406" s="184">
        <v>14</v>
      </c>
      <c r="I406" s="185"/>
      <c r="J406" s="186">
        <f>ROUND(I406*H406,2)</f>
        <v>0</v>
      </c>
      <c r="K406" s="182" t="s">
        <v>162</v>
      </c>
      <c r="L406" s="41"/>
      <c r="M406" s="187" t="s">
        <v>19</v>
      </c>
      <c r="N406" s="188" t="s">
        <v>43</v>
      </c>
      <c r="O406" s="66"/>
      <c r="P406" s="189">
        <f>O406*H406</f>
        <v>0</v>
      </c>
      <c r="Q406" s="189">
        <v>0.44169999999999998</v>
      </c>
      <c r="R406" s="189">
        <f>Q406*H406</f>
        <v>6.1837999999999997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163</v>
      </c>
      <c r="AT406" s="191" t="s">
        <v>158</v>
      </c>
      <c r="AU406" s="191" t="s">
        <v>82</v>
      </c>
      <c r="AY406" s="19" t="s">
        <v>155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163</v>
      </c>
      <c r="BM406" s="191" t="s">
        <v>454</v>
      </c>
    </row>
    <row r="407" spans="1:65" s="2" customFormat="1" ht="29.25">
      <c r="A407" s="36"/>
      <c r="B407" s="37"/>
      <c r="C407" s="38"/>
      <c r="D407" s="193" t="s">
        <v>165</v>
      </c>
      <c r="E407" s="38"/>
      <c r="F407" s="194" t="s">
        <v>455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165</v>
      </c>
      <c r="AU407" s="19" t="s">
        <v>82</v>
      </c>
    </row>
    <row r="408" spans="1:65" s="2" customFormat="1">
      <c r="A408" s="36"/>
      <c r="B408" s="37"/>
      <c r="C408" s="38"/>
      <c r="D408" s="198" t="s">
        <v>167</v>
      </c>
      <c r="E408" s="38"/>
      <c r="F408" s="199" t="s">
        <v>456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167</v>
      </c>
      <c r="AU408" s="19" t="s">
        <v>82</v>
      </c>
    </row>
    <row r="409" spans="1:65" s="15" customFormat="1">
      <c r="B409" s="232"/>
      <c r="C409" s="233"/>
      <c r="D409" s="193" t="s">
        <v>169</v>
      </c>
      <c r="E409" s="234" t="s">
        <v>19</v>
      </c>
      <c r="F409" s="235" t="s">
        <v>206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169</v>
      </c>
      <c r="AU409" s="241" t="s">
        <v>82</v>
      </c>
      <c r="AV409" s="15" t="s">
        <v>80</v>
      </c>
      <c r="AW409" s="15" t="s">
        <v>33</v>
      </c>
      <c r="AX409" s="15" t="s">
        <v>72</v>
      </c>
      <c r="AY409" s="241" t="s">
        <v>155</v>
      </c>
    </row>
    <row r="410" spans="1:65" s="13" customFormat="1">
      <c r="B410" s="200"/>
      <c r="C410" s="201"/>
      <c r="D410" s="193" t="s">
        <v>169</v>
      </c>
      <c r="E410" s="202" t="s">
        <v>19</v>
      </c>
      <c r="F410" s="203" t="s">
        <v>82</v>
      </c>
      <c r="G410" s="201"/>
      <c r="H410" s="204">
        <v>2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169</v>
      </c>
      <c r="AU410" s="210" t="s">
        <v>82</v>
      </c>
      <c r="AV410" s="13" t="s">
        <v>82</v>
      </c>
      <c r="AW410" s="13" t="s">
        <v>33</v>
      </c>
      <c r="AX410" s="13" t="s">
        <v>72</v>
      </c>
      <c r="AY410" s="210" t="s">
        <v>155</v>
      </c>
    </row>
    <row r="411" spans="1:65" s="15" customFormat="1">
      <c r="B411" s="232"/>
      <c r="C411" s="233"/>
      <c r="D411" s="193" t="s">
        <v>169</v>
      </c>
      <c r="E411" s="234" t="s">
        <v>19</v>
      </c>
      <c r="F411" s="235" t="s">
        <v>212</v>
      </c>
      <c r="G411" s="233"/>
      <c r="H411" s="234" t="s">
        <v>19</v>
      </c>
      <c r="I411" s="236"/>
      <c r="J411" s="233"/>
      <c r="K411" s="233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169</v>
      </c>
      <c r="AU411" s="241" t="s">
        <v>82</v>
      </c>
      <c r="AV411" s="15" t="s">
        <v>80</v>
      </c>
      <c r="AW411" s="15" t="s">
        <v>33</v>
      </c>
      <c r="AX411" s="15" t="s">
        <v>72</v>
      </c>
      <c r="AY411" s="241" t="s">
        <v>155</v>
      </c>
    </row>
    <row r="412" spans="1:65" s="13" customFormat="1">
      <c r="B412" s="200"/>
      <c r="C412" s="201"/>
      <c r="D412" s="193" t="s">
        <v>169</v>
      </c>
      <c r="E412" s="202" t="s">
        <v>19</v>
      </c>
      <c r="F412" s="203" t="s">
        <v>457</v>
      </c>
      <c r="G412" s="201"/>
      <c r="H412" s="204">
        <v>4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169</v>
      </c>
      <c r="AU412" s="210" t="s">
        <v>82</v>
      </c>
      <c r="AV412" s="13" t="s">
        <v>82</v>
      </c>
      <c r="AW412" s="13" t="s">
        <v>33</v>
      </c>
      <c r="AX412" s="13" t="s">
        <v>72</v>
      </c>
      <c r="AY412" s="210" t="s">
        <v>155</v>
      </c>
    </row>
    <row r="413" spans="1:65" s="15" customFormat="1">
      <c r="B413" s="232"/>
      <c r="C413" s="233"/>
      <c r="D413" s="193" t="s">
        <v>169</v>
      </c>
      <c r="E413" s="234" t="s">
        <v>19</v>
      </c>
      <c r="F413" s="235" t="s">
        <v>215</v>
      </c>
      <c r="G413" s="233"/>
      <c r="H413" s="234" t="s">
        <v>19</v>
      </c>
      <c r="I413" s="236"/>
      <c r="J413" s="233"/>
      <c r="K413" s="233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169</v>
      </c>
      <c r="AU413" s="241" t="s">
        <v>82</v>
      </c>
      <c r="AV413" s="15" t="s">
        <v>80</v>
      </c>
      <c r="AW413" s="15" t="s">
        <v>33</v>
      </c>
      <c r="AX413" s="15" t="s">
        <v>72</v>
      </c>
      <c r="AY413" s="241" t="s">
        <v>155</v>
      </c>
    </row>
    <row r="414" spans="1:65" s="13" customFormat="1">
      <c r="B414" s="200"/>
      <c r="C414" s="201"/>
      <c r="D414" s="193" t="s">
        <v>169</v>
      </c>
      <c r="E414" s="202" t="s">
        <v>19</v>
      </c>
      <c r="F414" s="203" t="s">
        <v>458</v>
      </c>
      <c r="G414" s="201"/>
      <c r="H414" s="204">
        <v>4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169</v>
      </c>
      <c r="AU414" s="210" t="s">
        <v>82</v>
      </c>
      <c r="AV414" s="13" t="s">
        <v>82</v>
      </c>
      <c r="AW414" s="13" t="s">
        <v>33</v>
      </c>
      <c r="AX414" s="13" t="s">
        <v>72</v>
      </c>
      <c r="AY414" s="210" t="s">
        <v>155</v>
      </c>
    </row>
    <row r="415" spans="1:65" s="15" customFormat="1">
      <c r="B415" s="232"/>
      <c r="C415" s="233"/>
      <c r="D415" s="193" t="s">
        <v>169</v>
      </c>
      <c r="E415" s="234" t="s">
        <v>19</v>
      </c>
      <c r="F415" s="235" t="s">
        <v>219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169</v>
      </c>
      <c r="AU415" s="241" t="s">
        <v>82</v>
      </c>
      <c r="AV415" s="15" t="s">
        <v>80</v>
      </c>
      <c r="AW415" s="15" t="s">
        <v>33</v>
      </c>
      <c r="AX415" s="15" t="s">
        <v>72</v>
      </c>
      <c r="AY415" s="241" t="s">
        <v>155</v>
      </c>
    </row>
    <row r="416" spans="1:65" s="13" customFormat="1">
      <c r="B416" s="200"/>
      <c r="C416" s="201"/>
      <c r="D416" s="193" t="s">
        <v>169</v>
      </c>
      <c r="E416" s="202" t="s">
        <v>19</v>
      </c>
      <c r="F416" s="203" t="s">
        <v>430</v>
      </c>
      <c r="G416" s="201"/>
      <c r="H416" s="204">
        <v>4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169</v>
      </c>
      <c r="AU416" s="210" t="s">
        <v>82</v>
      </c>
      <c r="AV416" s="13" t="s">
        <v>82</v>
      </c>
      <c r="AW416" s="13" t="s">
        <v>33</v>
      </c>
      <c r="AX416" s="13" t="s">
        <v>72</v>
      </c>
      <c r="AY416" s="210" t="s">
        <v>155</v>
      </c>
    </row>
    <row r="417" spans="1:65" s="14" customFormat="1">
      <c r="B417" s="211"/>
      <c r="C417" s="212"/>
      <c r="D417" s="193" t="s">
        <v>169</v>
      </c>
      <c r="E417" s="213" t="s">
        <v>19</v>
      </c>
      <c r="F417" s="214" t="s">
        <v>178</v>
      </c>
      <c r="G417" s="212"/>
      <c r="H417" s="215">
        <v>14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169</v>
      </c>
      <c r="AU417" s="221" t="s">
        <v>82</v>
      </c>
      <c r="AV417" s="14" t="s">
        <v>163</v>
      </c>
      <c r="AW417" s="14" t="s">
        <v>33</v>
      </c>
      <c r="AX417" s="14" t="s">
        <v>80</v>
      </c>
      <c r="AY417" s="221" t="s">
        <v>155</v>
      </c>
    </row>
    <row r="418" spans="1:65" s="2" customFormat="1" ht="37.9" customHeight="1">
      <c r="A418" s="36"/>
      <c r="B418" s="37"/>
      <c r="C418" s="222" t="s">
        <v>459</v>
      </c>
      <c r="D418" s="222" t="s">
        <v>179</v>
      </c>
      <c r="E418" s="223" t="s">
        <v>460</v>
      </c>
      <c r="F418" s="224" t="s">
        <v>461</v>
      </c>
      <c r="G418" s="225" t="s">
        <v>425</v>
      </c>
      <c r="H418" s="226">
        <v>1</v>
      </c>
      <c r="I418" s="227"/>
      <c r="J418" s="228">
        <f>ROUND(I418*H418,2)</f>
        <v>0</v>
      </c>
      <c r="K418" s="224" t="s">
        <v>162</v>
      </c>
      <c r="L418" s="229"/>
      <c r="M418" s="230" t="s">
        <v>19</v>
      </c>
      <c r="N418" s="231" t="s">
        <v>43</v>
      </c>
      <c r="O418" s="66"/>
      <c r="P418" s="189">
        <f>O418*H418</f>
        <v>0</v>
      </c>
      <c r="Q418" s="189">
        <v>1.225E-2</v>
      </c>
      <c r="R418" s="189">
        <f>Q418*H418</f>
        <v>1.225E-2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182</v>
      </c>
      <c r="AT418" s="191" t="s">
        <v>179</v>
      </c>
      <c r="AU418" s="191" t="s">
        <v>82</v>
      </c>
      <c r="AY418" s="19" t="s">
        <v>155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80</v>
      </c>
      <c r="BK418" s="192">
        <f>ROUND(I418*H418,2)</f>
        <v>0</v>
      </c>
      <c r="BL418" s="19" t="s">
        <v>163</v>
      </c>
      <c r="BM418" s="191" t="s">
        <v>462</v>
      </c>
    </row>
    <row r="419" spans="1:65" s="2" customFormat="1" ht="19.5">
      <c r="A419" s="36"/>
      <c r="B419" s="37"/>
      <c r="C419" s="38"/>
      <c r="D419" s="193" t="s">
        <v>165</v>
      </c>
      <c r="E419" s="38"/>
      <c r="F419" s="194" t="s">
        <v>461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165</v>
      </c>
      <c r="AU419" s="19" t="s">
        <v>82</v>
      </c>
    </row>
    <row r="420" spans="1:65" s="15" customFormat="1">
      <c r="B420" s="232"/>
      <c r="C420" s="233"/>
      <c r="D420" s="193" t="s">
        <v>169</v>
      </c>
      <c r="E420" s="234" t="s">
        <v>19</v>
      </c>
      <c r="F420" s="235" t="s">
        <v>206</v>
      </c>
      <c r="G420" s="233"/>
      <c r="H420" s="234" t="s">
        <v>19</v>
      </c>
      <c r="I420" s="236"/>
      <c r="J420" s="233"/>
      <c r="K420" s="233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169</v>
      </c>
      <c r="AU420" s="241" t="s">
        <v>82</v>
      </c>
      <c r="AV420" s="15" t="s">
        <v>80</v>
      </c>
      <c r="AW420" s="15" t="s">
        <v>33</v>
      </c>
      <c r="AX420" s="15" t="s">
        <v>72</v>
      </c>
      <c r="AY420" s="241" t="s">
        <v>155</v>
      </c>
    </row>
    <row r="421" spans="1:65" s="13" customFormat="1">
      <c r="B421" s="200"/>
      <c r="C421" s="201"/>
      <c r="D421" s="193" t="s">
        <v>169</v>
      </c>
      <c r="E421" s="202" t="s">
        <v>19</v>
      </c>
      <c r="F421" s="203" t="s">
        <v>80</v>
      </c>
      <c r="G421" s="201"/>
      <c r="H421" s="204">
        <v>1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169</v>
      </c>
      <c r="AU421" s="210" t="s">
        <v>82</v>
      </c>
      <c r="AV421" s="13" t="s">
        <v>82</v>
      </c>
      <c r="AW421" s="13" t="s">
        <v>33</v>
      </c>
      <c r="AX421" s="13" t="s">
        <v>72</v>
      </c>
      <c r="AY421" s="210" t="s">
        <v>155</v>
      </c>
    </row>
    <row r="422" spans="1:65" s="14" customFormat="1">
      <c r="B422" s="211"/>
      <c r="C422" s="212"/>
      <c r="D422" s="193" t="s">
        <v>169</v>
      </c>
      <c r="E422" s="213" t="s">
        <v>19</v>
      </c>
      <c r="F422" s="214" t="s">
        <v>178</v>
      </c>
      <c r="G422" s="212"/>
      <c r="H422" s="215">
        <v>1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169</v>
      </c>
      <c r="AU422" s="221" t="s">
        <v>82</v>
      </c>
      <c r="AV422" s="14" t="s">
        <v>163</v>
      </c>
      <c r="AW422" s="14" t="s">
        <v>33</v>
      </c>
      <c r="AX422" s="14" t="s">
        <v>80</v>
      </c>
      <c r="AY422" s="221" t="s">
        <v>155</v>
      </c>
    </row>
    <row r="423" spans="1:65" s="2" customFormat="1" ht="37.9" customHeight="1">
      <c r="A423" s="36"/>
      <c r="B423" s="37"/>
      <c r="C423" s="222" t="s">
        <v>463</v>
      </c>
      <c r="D423" s="222" t="s">
        <v>179</v>
      </c>
      <c r="E423" s="223" t="s">
        <v>464</v>
      </c>
      <c r="F423" s="224" t="s">
        <v>465</v>
      </c>
      <c r="G423" s="225" t="s">
        <v>425</v>
      </c>
      <c r="H423" s="226">
        <v>8</v>
      </c>
      <c r="I423" s="227"/>
      <c r="J423" s="228">
        <f>ROUND(I423*H423,2)</f>
        <v>0</v>
      </c>
      <c r="K423" s="224" t="s">
        <v>162</v>
      </c>
      <c r="L423" s="229"/>
      <c r="M423" s="230" t="s">
        <v>19</v>
      </c>
      <c r="N423" s="231" t="s">
        <v>43</v>
      </c>
      <c r="O423" s="66"/>
      <c r="P423" s="189">
        <f>O423*H423</f>
        <v>0</v>
      </c>
      <c r="Q423" s="189">
        <v>1.2489999999999999E-2</v>
      </c>
      <c r="R423" s="189">
        <f>Q423*H423</f>
        <v>9.9919999999999995E-2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182</v>
      </c>
      <c r="AT423" s="191" t="s">
        <v>179</v>
      </c>
      <c r="AU423" s="191" t="s">
        <v>82</v>
      </c>
      <c r="AY423" s="19" t="s">
        <v>155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163</v>
      </c>
      <c r="BM423" s="191" t="s">
        <v>466</v>
      </c>
    </row>
    <row r="424" spans="1:65" s="2" customFormat="1" ht="19.5">
      <c r="A424" s="36"/>
      <c r="B424" s="37"/>
      <c r="C424" s="38"/>
      <c r="D424" s="193" t="s">
        <v>165</v>
      </c>
      <c r="E424" s="38"/>
      <c r="F424" s="194" t="s">
        <v>465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165</v>
      </c>
      <c r="AU424" s="19" t="s">
        <v>82</v>
      </c>
    </row>
    <row r="425" spans="1:65" s="15" customFormat="1">
      <c r="B425" s="232"/>
      <c r="C425" s="233"/>
      <c r="D425" s="193" t="s">
        <v>169</v>
      </c>
      <c r="E425" s="234" t="s">
        <v>19</v>
      </c>
      <c r="F425" s="235" t="s">
        <v>212</v>
      </c>
      <c r="G425" s="233"/>
      <c r="H425" s="234" t="s">
        <v>19</v>
      </c>
      <c r="I425" s="236"/>
      <c r="J425" s="233"/>
      <c r="K425" s="233"/>
      <c r="L425" s="237"/>
      <c r="M425" s="238"/>
      <c r="N425" s="239"/>
      <c r="O425" s="239"/>
      <c r="P425" s="239"/>
      <c r="Q425" s="239"/>
      <c r="R425" s="239"/>
      <c r="S425" s="239"/>
      <c r="T425" s="240"/>
      <c r="AT425" s="241" t="s">
        <v>169</v>
      </c>
      <c r="AU425" s="241" t="s">
        <v>82</v>
      </c>
      <c r="AV425" s="15" t="s">
        <v>80</v>
      </c>
      <c r="AW425" s="15" t="s">
        <v>33</v>
      </c>
      <c r="AX425" s="15" t="s">
        <v>72</v>
      </c>
      <c r="AY425" s="241" t="s">
        <v>155</v>
      </c>
    </row>
    <row r="426" spans="1:65" s="13" customFormat="1">
      <c r="B426" s="200"/>
      <c r="C426" s="201"/>
      <c r="D426" s="193" t="s">
        <v>169</v>
      </c>
      <c r="E426" s="202" t="s">
        <v>19</v>
      </c>
      <c r="F426" s="203" t="s">
        <v>156</v>
      </c>
      <c r="G426" s="201"/>
      <c r="H426" s="204">
        <v>3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169</v>
      </c>
      <c r="AU426" s="210" t="s">
        <v>82</v>
      </c>
      <c r="AV426" s="13" t="s">
        <v>82</v>
      </c>
      <c r="AW426" s="13" t="s">
        <v>33</v>
      </c>
      <c r="AX426" s="13" t="s">
        <v>72</v>
      </c>
      <c r="AY426" s="210" t="s">
        <v>155</v>
      </c>
    </row>
    <row r="427" spans="1:65" s="15" customFormat="1">
      <c r="B427" s="232"/>
      <c r="C427" s="233"/>
      <c r="D427" s="193" t="s">
        <v>169</v>
      </c>
      <c r="E427" s="234" t="s">
        <v>19</v>
      </c>
      <c r="F427" s="235" t="s">
        <v>215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169</v>
      </c>
      <c r="AU427" s="241" t="s">
        <v>82</v>
      </c>
      <c r="AV427" s="15" t="s">
        <v>80</v>
      </c>
      <c r="AW427" s="15" t="s">
        <v>33</v>
      </c>
      <c r="AX427" s="15" t="s">
        <v>72</v>
      </c>
      <c r="AY427" s="241" t="s">
        <v>155</v>
      </c>
    </row>
    <row r="428" spans="1:65" s="13" customFormat="1">
      <c r="B428" s="200"/>
      <c r="C428" s="201"/>
      <c r="D428" s="193" t="s">
        <v>169</v>
      </c>
      <c r="E428" s="202" t="s">
        <v>19</v>
      </c>
      <c r="F428" s="203" t="s">
        <v>156</v>
      </c>
      <c r="G428" s="201"/>
      <c r="H428" s="204">
        <v>3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169</v>
      </c>
      <c r="AU428" s="210" t="s">
        <v>82</v>
      </c>
      <c r="AV428" s="13" t="s">
        <v>82</v>
      </c>
      <c r="AW428" s="13" t="s">
        <v>33</v>
      </c>
      <c r="AX428" s="13" t="s">
        <v>72</v>
      </c>
      <c r="AY428" s="210" t="s">
        <v>155</v>
      </c>
    </row>
    <row r="429" spans="1:65" s="15" customFormat="1">
      <c r="B429" s="232"/>
      <c r="C429" s="233"/>
      <c r="D429" s="193" t="s">
        <v>169</v>
      </c>
      <c r="E429" s="234" t="s">
        <v>19</v>
      </c>
      <c r="F429" s="235" t="s">
        <v>219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169</v>
      </c>
      <c r="AU429" s="241" t="s">
        <v>82</v>
      </c>
      <c r="AV429" s="15" t="s">
        <v>80</v>
      </c>
      <c r="AW429" s="15" t="s">
        <v>33</v>
      </c>
      <c r="AX429" s="15" t="s">
        <v>72</v>
      </c>
      <c r="AY429" s="241" t="s">
        <v>155</v>
      </c>
    </row>
    <row r="430" spans="1:65" s="13" customFormat="1">
      <c r="B430" s="200"/>
      <c r="C430" s="201"/>
      <c r="D430" s="193" t="s">
        <v>169</v>
      </c>
      <c r="E430" s="202" t="s">
        <v>19</v>
      </c>
      <c r="F430" s="203" t="s">
        <v>82</v>
      </c>
      <c r="G430" s="201"/>
      <c r="H430" s="204">
        <v>2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169</v>
      </c>
      <c r="AU430" s="210" t="s">
        <v>82</v>
      </c>
      <c r="AV430" s="13" t="s">
        <v>82</v>
      </c>
      <c r="AW430" s="13" t="s">
        <v>33</v>
      </c>
      <c r="AX430" s="13" t="s">
        <v>72</v>
      </c>
      <c r="AY430" s="210" t="s">
        <v>155</v>
      </c>
    </row>
    <row r="431" spans="1:65" s="14" customFormat="1">
      <c r="B431" s="211"/>
      <c r="C431" s="212"/>
      <c r="D431" s="193" t="s">
        <v>169</v>
      </c>
      <c r="E431" s="213" t="s">
        <v>19</v>
      </c>
      <c r="F431" s="214" t="s">
        <v>178</v>
      </c>
      <c r="G431" s="212"/>
      <c r="H431" s="215">
        <v>8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169</v>
      </c>
      <c r="AU431" s="221" t="s">
        <v>82</v>
      </c>
      <c r="AV431" s="14" t="s">
        <v>163</v>
      </c>
      <c r="AW431" s="14" t="s">
        <v>33</v>
      </c>
      <c r="AX431" s="14" t="s">
        <v>80</v>
      </c>
      <c r="AY431" s="221" t="s">
        <v>155</v>
      </c>
    </row>
    <row r="432" spans="1:65" s="2" customFormat="1" ht="37.9" customHeight="1">
      <c r="A432" s="36"/>
      <c r="B432" s="37"/>
      <c r="C432" s="222" t="s">
        <v>467</v>
      </c>
      <c r="D432" s="222" t="s">
        <v>179</v>
      </c>
      <c r="E432" s="223" t="s">
        <v>468</v>
      </c>
      <c r="F432" s="224" t="s">
        <v>469</v>
      </c>
      <c r="G432" s="225" t="s">
        <v>425</v>
      </c>
      <c r="H432" s="226">
        <v>4</v>
      </c>
      <c r="I432" s="227"/>
      <c r="J432" s="228">
        <f>ROUND(I432*H432,2)</f>
        <v>0</v>
      </c>
      <c r="K432" s="224" t="s">
        <v>162</v>
      </c>
      <c r="L432" s="229"/>
      <c r="M432" s="230" t="s">
        <v>19</v>
      </c>
      <c r="N432" s="231" t="s">
        <v>43</v>
      </c>
      <c r="O432" s="66"/>
      <c r="P432" s="189">
        <f>O432*H432</f>
        <v>0</v>
      </c>
      <c r="Q432" s="189">
        <v>1.272E-2</v>
      </c>
      <c r="R432" s="189">
        <f>Q432*H432</f>
        <v>5.0880000000000002E-2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182</v>
      </c>
      <c r="AT432" s="191" t="s">
        <v>179</v>
      </c>
      <c r="AU432" s="191" t="s">
        <v>82</v>
      </c>
      <c r="AY432" s="19" t="s">
        <v>155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80</v>
      </c>
      <c r="BK432" s="192">
        <f>ROUND(I432*H432,2)</f>
        <v>0</v>
      </c>
      <c r="BL432" s="19" t="s">
        <v>163</v>
      </c>
      <c r="BM432" s="191" t="s">
        <v>470</v>
      </c>
    </row>
    <row r="433" spans="1:65" s="2" customFormat="1" ht="19.5">
      <c r="A433" s="36"/>
      <c r="B433" s="37"/>
      <c r="C433" s="38"/>
      <c r="D433" s="193" t="s">
        <v>165</v>
      </c>
      <c r="E433" s="38"/>
      <c r="F433" s="194" t="s">
        <v>469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165</v>
      </c>
      <c r="AU433" s="19" t="s">
        <v>82</v>
      </c>
    </row>
    <row r="434" spans="1:65" s="15" customFormat="1">
      <c r="B434" s="232"/>
      <c r="C434" s="233"/>
      <c r="D434" s="193" t="s">
        <v>169</v>
      </c>
      <c r="E434" s="234" t="s">
        <v>19</v>
      </c>
      <c r="F434" s="235" t="s">
        <v>206</v>
      </c>
      <c r="G434" s="233"/>
      <c r="H434" s="234" t="s">
        <v>19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169</v>
      </c>
      <c r="AU434" s="241" t="s">
        <v>82</v>
      </c>
      <c r="AV434" s="15" t="s">
        <v>80</v>
      </c>
      <c r="AW434" s="15" t="s">
        <v>33</v>
      </c>
      <c r="AX434" s="15" t="s">
        <v>72</v>
      </c>
      <c r="AY434" s="241" t="s">
        <v>155</v>
      </c>
    </row>
    <row r="435" spans="1:65" s="13" customFormat="1">
      <c r="B435" s="200"/>
      <c r="C435" s="201"/>
      <c r="D435" s="193" t="s">
        <v>169</v>
      </c>
      <c r="E435" s="202" t="s">
        <v>19</v>
      </c>
      <c r="F435" s="203" t="s">
        <v>80</v>
      </c>
      <c r="G435" s="201"/>
      <c r="H435" s="204">
        <v>1</v>
      </c>
      <c r="I435" s="205"/>
      <c r="J435" s="201"/>
      <c r="K435" s="201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169</v>
      </c>
      <c r="AU435" s="210" t="s">
        <v>82</v>
      </c>
      <c r="AV435" s="13" t="s">
        <v>82</v>
      </c>
      <c r="AW435" s="13" t="s">
        <v>33</v>
      </c>
      <c r="AX435" s="13" t="s">
        <v>72</v>
      </c>
      <c r="AY435" s="210" t="s">
        <v>155</v>
      </c>
    </row>
    <row r="436" spans="1:65" s="15" customFormat="1">
      <c r="B436" s="232"/>
      <c r="C436" s="233"/>
      <c r="D436" s="193" t="s">
        <v>169</v>
      </c>
      <c r="E436" s="234" t="s">
        <v>19</v>
      </c>
      <c r="F436" s="235" t="s">
        <v>212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169</v>
      </c>
      <c r="AU436" s="241" t="s">
        <v>82</v>
      </c>
      <c r="AV436" s="15" t="s">
        <v>80</v>
      </c>
      <c r="AW436" s="15" t="s">
        <v>33</v>
      </c>
      <c r="AX436" s="15" t="s">
        <v>72</v>
      </c>
      <c r="AY436" s="241" t="s">
        <v>155</v>
      </c>
    </row>
    <row r="437" spans="1:65" s="13" customFormat="1">
      <c r="B437" s="200"/>
      <c r="C437" s="201"/>
      <c r="D437" s="193" t="s">
        <v>169</v>
      </c>
      <c r="E437" s="202" t="s">
        <v>19</v>
      </c>
      <c r="F437" s="203" t="s">
        <v>80</v>
      </c>
      <c r="G437" s="201"/>
      <c r="H437" s="204">
        <v>1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169</v>
      </c>
      <c r="AU437" s="210" t="s">
        <v>82</v>
      </c>
      <c r="AV437" s="13" t="s">
        <v>82</v>
      </c>
      <c r="AW437" s="13" t="s">
        <v>33</v>
      </c>
      <c r="AX437" s="13" t="s">
        <v>72</v>
      </c>
      <c r="AY437" s="210" t="s">
        <v>155</v>
      </c>
    </row>
    <row r="438" spans="1:65" s="15" customFormat="1">
      <c r="B438" s="232"/>
      <c r="C438" s="233"/>
      <c r="D438" s="193" t="s">
        <v>169</v>
      </c>
      <c r="E438" s="234" t="s">
        <v>19</v>
      </c>
      <c r="F438" s="235" t="s">
        <v>215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169</v>
      </c>
      <c r="AU438" s="241" t="s">
        <v>82</v>
      </c>
      <c r="AV438" s="15" t="s">
        <v>80</v>
      </c>
      <c r="AW438" s="15" t="s">
        <v>33</v>
      </c>
      <c r="AX438" s="15" t="s">
        <v>72</v>
      </c>
      <c r="AY438" s="241" t="s">
        <v>155</v>
      </c>
    </row>
    <row r="439" spans="1:65" s="13" customFormat="1">
      <c r="B439" s="200"/>
      <c r="C439" s="201"/>
      <c r="D439" s="193" t="s">
        <v>169</v>
      </c>
      <c r="E439" s="202" t="s">
        <v>19</v>
      </c>
      <c r="F439" s="203" t="s">
        <v>80</v>
      </c>
      <c r="G439" s="201"/>
      <c r="H439" s="204">
        <v>1</v>
      </c>
      <c r="I439" s="205"/>
      <c r="J439" s="201"/>
      <c r="K439" s="201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169</v>
      </c>
      <c r="AU439" s="210" t="s">
        <v>82</v>
      </c>
      <c r="AV439" s="13" t="s">
        <v>82</v>
      </c>
      <c r="AW439" s="13" t="s">
        <v>33</v>
      </c>
      <c r="AX439" s="13" t="s">
        <v>72</v>
      </c>
      <c r="AY439" s="210" t="s">
        <v>155</v>
      </c>
    </row>
    <row r="440" spans="1:65" s="15" customFormat="1">
      <c r="B440" s="232"/>
      <c r="C440" s="233"/>
      <c r="D440" s="193" t="s">
        <v>169</v>
      </c>
      <c r="E440" s="234" t="s">
        <v>19</v>
      </c>
      <c r="F440" s="235" t="s">
        <v>219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169</v>
      </c>
      <c r="AU440" s="241" t="s">
        <v>82</v>
      </c>
      <c r="AV440" s="15" t="s">
        <v>80</v>
      </c>
      <c r="AW440" s="15" t="s">
        <v>33</v>
      </c>
      <c r="AX440" s="15" t="s">
        <v>72</v>
      </c>
      <c r="AY440" s="241" t="s">
        <v>155</v>
      </c>
    </row>
    <row r="441" spans="1:65" s="13" customFormat="1">
      <c r="B441" s="200"/>
      <c r="C441" s="201"/>
      <c r="D441" s="193" t="s">
        <v>169</v>
      </c>
      <c r="E441" s="202" t="s">
        <v>19</v>
      </c>
      <c r="F441" s="203" t="s">
        <v>80</v>
      </c>
      <c r="G441" s="201"/>
      <c r="H441" s="204">
        <v>1</v>
      </c>
      <c r="I441" s="205"/>
      <c r="J441" s="201"/>
      <c r="K441" s="201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169</v>
      </c>
      <c r="AU441" s="210" t="s">
        <v>82</v>
      </c>
      <c r="AV441" s="13" t="s">
        <v>82</v>
      </c>
      <c r="AW441" s="13" t="s">
        <v>33</v>
      </c>
      <c r="AX441" s="13" t="s">
        <v>72</v>
      </c>
      <c r="AY441" s="210" t="s">
        <v>155</v>
      </c>
    </row>
    <row r="442" spans="1:65" s="14" customFormat="1">
      <c r="B442" s="211"/>
      <c r="C442" s="212"/>
      <c r="D442" s="193" t="s">
        <v>169</v>
      </c>
      <c r="E442" s="213" t="s">
        <v>19</v>
      </c>
      <c r="F442" s="214" t="s">
        <v>178</v>
      </c>
      <c r="G442" s="212"/>
      <c r="H442" s="215">
        <v>4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169</v>
      </c>
      <c r="AU442" s="221" t="s">
        <v>82</v>
      </c>
      <c r="AV442" s="14" t="s">
        <v>163</v>
      </c>
      <c r="AW442" s="14" t="s">
        <v>33</v>
      </c>
      <c r="AX442" s="14" t="s">
        <v>80</v>
      </c>
      <c r="AY442" s="221" t="s">
        <v>155</v>
      </c>
    </row>
    <row r="443" spans="1:65" s="2" customFormat="1" ht="37.9" customHeight="1">
      <c r="A443" s="36"/>
      <c r="B443" s="37"/>
      <c r="C443" s="222" t="s">
        <v>471</v>
      </c>
      <c r="D443" s="222" t="s">
        <v>179</v>
      </c>
      <c r="E443" s="223" t="s">
        <v>472</v>
      </c>
      <c r="F443" s="224" t="s">
        <v>473</v>
      </c>
      <c r="G443" s="225" t="s">
        <v>425</v>
      </c>
      <c r="H443" s="226">
        <v>1</v>
      </c>
      <c r="I443" s="227"/>
      <c r="J443" s="228">
        <f>ROUND(I443*H443,2)</f>
        <v>0</v>
      </c>
      <c r="K443" s="224" t="s">
        <v>162</v>
      </c>
      <c r="L443" s="229"/>
      <c r="M443" s="230" t="s">
        <v>19</v>
      </c>
      <c r="N443" s="231" t="s">
        <v>43</v>
      </c>
      <c r="O443" s="66"/>
      <c r="P443" s="189">
        <f>O443*H443</f>
        <v>0</v>
      </c>
      <c r="Q443" s="189">
        <v>1.521E-2</v>
      </c>
      <c r="R443" s="189">
        <f>Q443*H443</f>
        <v>1.521E-2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182</v>
      </c>
      <c r="AT443" s="191" t="s">
        <v>179</v>
      </c>
      <c r="AU443" s="191" t="s">
        <v>82</v>
      </c>
      <c r="AY443" s="19" t="s">
        <v>155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80</v>
      </c>
      <c r="BK443" s="192">
        <f>ROUND(I443*H443,2)</f>
        <v>0</v>
      </c>
      <c r="BL443" s="19" t="s">
        <v>163</v>
      </c>
      <c r="BM443" s="191" t="s">
        <v>474</v>
      </c>
    </row>
    <row r="444" spans="1:65" s="2" customFormat="1" ht="19.5">
      <c r="A444" s="36"/>
      <c r="B444" s="37"/>
      <c r="C444" s="38"/>
      <c r="D444" s="193" t="s">
        <v>165</v>
      </c>
      <c r="E444" s="38"/>
      <c r="F444" s="194" t="s">
        <v>473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165</v>
      </c>
      <c r="AU444" s="19" t="s">
        <v>82</v>
      </c>
    </row>
    <row r="445" spans="1:65" s="15" customFormat="1">
      <c r="B445" s="232"/>
      <c r="C445" s="233"/>
      <c r="D445" s="193" t="s">
        <v>169</v>
      </c>
      <c r="E445" s="234" t="s">
        <v>19</v>
      </c>
      <c r="F445" s="235" t="s">
        <v>219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169</v>
      </c>
      <c r="AU445" s="241" t="s">
        <v>82</v>
      </c>
      <c r="AV445" s="15" t="s">
        <v>80</v>
      </c>
      <c r="AW445" s="15" t="s">
        <v>33</v>
      </c>
      <c r="AX445" s="15" t="s">
        <v>72</v>
      </c>
      <c r="AY445" s="241" t="s">
        <v>155</v>
      </c>
    </row>
    <row r="446" spans="1:65" s="13" customFormat="1">
      <c r="B446" s="200"/>
      <c r="C446" s="201"/>
      <c r="D446" s="193" t="s">
        <v>169</v>
      </c>
      <c r="E446" s="202" t="s">
        <v>19</v>
      </c>
      <c r="F446" s="203" t="s">
        <v>80</v>
      </c>
      <c r="G446" s="201"/>
      <c r="H446" s="204">
        <v>1</v>
      </c>
      <c r="I446" s="205"/>
      <c r="J446" s="201"/>
      <c r="K446" s="201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169</v>
      </c>
      <c r="AU446" s="210" t="s">
        <v>82</v>
      </c>
      <c r="AV446" s="13" t="s">
        <v>82</v>
      </c>
      <c r="AW446" s="13" t="s">
        <v>33</v>
      </c>
      <c r="AX446" s="13" t="s">
        <v>80</v>
      </c>
      <c r="AY446" s="210" t="s">
        <v>155</v>
      </c>
    </row>
    <row r="447" spans="1:65" s="12" customFormat="1" ht="22.9" customHeight="1">
      <c r="B447" s="164"/>
      <c r="C447" s="165"/>
      <c r="D447" s="166" t="s">
        <v>71</v>
      </c>
      <c r="E447" s="178" t="s">
        <v>243</v>
      </c>
      <c r="F447" s="178" t="s">
        <v>475</v>
      </c>
      <c r="G447" s="165"/>
      <c r="H447" s="165"/>
      <c r="I447" s="168"/>
      <c r="J447" s="179">
        <f>BK447</f>
        <v>0</v>
      </c>
      <c r="K447" s="165"/>
      <c r="L447" s="170"/>
      <c r="M447" s="171"/>
      <c r="N447" s="172"/>
      <c r="O447" s="172"/>
      <c r="P447" s="173">
        <f>SUM(P448:P567)</f>
        <v>0</v>
      </c>
      <c r="Q447" s="172"/>
      <c r="R447" s="173">
        <f>SUM(R448:R567)</f>
        <v>9.4977500000000006E-2</v>
      </c>
      <c r="S447" s="172"/>
      <c r="T447" s="174">
        <f>SUM(T448:T567)</f>
        <v>85.786744000000013</v>
      </c>
      <c r="AR447" s="175" t="s">
        <v>80</v>
      </c>
      <c r="AT447" s="176" t="s">
        <v>71</v>
      </c>
      <c r="AU447" s="176" t="s">
        <v>80</v>
      </c>
      <c r="AY447" s="175" t="s">
        <v>155</v>
      </c>
      <c r="BK447" s="177">
        <f>SUM(BK448:BK567)</f>
        <v>0</v>
      </c>
    </row>
    <row r="448" spans="1:65" s="2" customFormat="1" ht="37.9" customHeight="1">
      <c r="A448" s="36"/>
      <c r="B448" s="37"/>
      <c r="C448" s="180" t="s">
        <v>476</v>
      </c>
      <c r="D448" s="180" t="s">
        <v>158</v>
      </c>
      <c r="E448" s="181" t="s">
        <v>477</v>
      </c>
      <c r="F448" s="182" t="s">
        <v>478</v>
      </c>
      <c r="G448" s="183" t="s">
        <v>202</v>
      </c>
      <c r="H448" s="184">
        <v>295</v>
      </c>
      <c r="I448" s="185"/>
      <c r="J448" s="186">
        <f>ROUND(I448*H448,2)</f>
        <v>0</v>
      </c>
      <c r="K448" s="182" t="s">
        <v>162</v>
      </c>
      <c r="L448" s="41"/>
      <c r="M448" s="187" t="s">
        <v>19</v>
      </c>
      <c r="N448" s="188" t="s">
        <v>43</v>
      </c>
      <c r="O448" s="66"/>
      <c r="P448" s="189">
        <f>O448*H448</f>
        <v>0</v>
      </c>
      <c r="Q448" s="189">
        <v>2.1000000000000001E-4</v>
      </c>
      <c r="R448" s="189">
        <f>Q448*H448</f>
        <v>6.1950000000000005E-2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163</v>
      </c>
      <c r="AT448" s="191" t="s">
        <v>158</v>
      </c>
      <c r="AU448" s="191" t="s">
        <v>82</v>
      </c>
      <c r="AY448" s="19" t="s">
        <v>155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80</v>
      </c>
      <c r="BK448" s="192">
        <f>ROUND(I448*H448,2)</f>
        <v>0</v>
      </c>
      <c r="BL448" s="19" t="s">
        <v>163</v>
      </c>
      <c r="BM448" s="191" t="s">
        <v>479</v>
      </c>
    </row>
    <row r="449" spans="1:65" s="2" customFormat="1" ht="19.5">
      <c r="A449" s="36"/>
      <c r="B449" s="37"/>
      <c r="C449" s="38"/>
      <c r="D449" s="193" t="s">
        <v>165</v>
      </c>
      <c r="E449" s="38"/>
      <c r="F449" s="194" t="s">
        <v>480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165</v>
      </c>
      <c r="AU449" s="19" t="s">
        <v>82</v>
      </c>
    </row>
    <row r="450" spans="1:65" s="2" customFormat="1">
      <c r="A450" s="36"/>
      <c r="B450" s="37"/>
      <c r="C450" s="38"/>
      <c r="D450" s="198" t="s">
        <v>167</v>
      </c>
      <c r="E450" s="38"/>
      <c r="F450" s="199" t="s">
        <v>481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167</v>
      </c>
      <c r="AU450" s="19" t="s">
        <v>82</v>
      </c>
    </row>
    <row r="451" spans="1:65" s="15" customFormat="1">
      <c r="B451" s="232"/>
      <c r="C451" s="233"/>
      <c r="D451" s="193" t="s">
        <v>169</v>
      </c>
      <c r="E451" s="234" t="s">
        <v>19</v>
      </c>
      <c r="F451" s="235" t="s">
        <v>206</v>
      </c>
      <c r="G451" s="233"/>
      <c r="H451" s="234" t="s">
        <v>19</v>
      </c>
      <c r="I451" s="236"/>
      <c r="J451" s="233"/>
      <c r="K451" s="233"/>
      <c r="L451" s="237"/>
      <c r="M451" s="238"/>
      <c r="N451" s="239"/>
      <c r="O451" s="239"/>
      <c r="P451" s="239"/>
      <c r="Q451" s="239"/>
      <c r="R451" s="239"/>
      <c r="S451" s="239"/>
      <c r="T451" s="240"/>
      <c r="AT451" s="241" t="s">
        <v>169</v>
      </c>
      <c r="AU451" s="241" t="s">
        <v>82</v>
      </c>
      <c r="AV451" s="15" t="s">
        <v>80</v>
      </c>
      <c r="AW451" s="15" t="s">
        <v>33</v>
      </c>
      <c r="AX451" s="15" t="s">
        <v>72</v>
      </c>
      <c r="AY451" s="241" t="s">
        <v>155</v>
      </c>
    </row>
    <row r="452" spans="1:65" s="13" customFormat="1">
      <c r="B452" s="200"/>
      <c r="C452" s="201"/>
      <c r="D452" s="193" t="s">
        <v>169</v>
      </c>
      <c r="E452" s="202" t="s">
        <v>19</v>
      </c>
      <c r="F452" s="203" t="s">
        <v>482</v>
      </c>
      <c r="G452" s="201"/>
      <c r="H452" s="204">
        <v>100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169</v>
      </c>
      <c r="AU452" s="210" t="s">
        <v>82</v>
      </c>
      <c r="AV452" s="13" t="s">
        <v>82</v>
      </c>
      <c r="AW452" s="13" t="s">
        <v>33</v>
      </c>
      <c r="AX452" s="13" t="s">
        <v>72</v>
      </c>
      <c r="AY452" s="210" t="s">
        <v>155</v>
      </c>
    </row>
    <row r="453" spans="1:65" s="15" customFormat="1">
      <c r="B453" s="232"/>
      <c r="C453" s="233"/>
      <c r="D453" s="193" t="s">
        <v>169</v>
      </c>
      <c r="E453" s="234" t="s">
        <v>19</v>
      </c>
      <c r="F453" s="235" t="s">
        <v>212</v>
      </c>
      <c r="G453" s="233"/>
      <c r="H453" s="234" t="s">
        <v>19</v>
      </c>
      <c r="I453" s="236"/>
      <c r="J453" s="233"/>
      <c r="K453" s="233"/>
      <c r="L453" s="237"/>
      <c r="M453" s="238"/>
      <c r="N453" s="239"/>
      <c r="O453" s="239"/>
      <c r="P453" s="239"/>
      <c r="Q453" s="239"/>
      <c r="R453" s="239"/>
      <c r="S453" s="239"/>
      <c r="T453" s="240"/>
      <c r="AT453" s="241" t="s">
        <v>169</v>
      </c>
      <c r="AU453" s="241" t="s">
        <v>82</v>
      </c>
      <c r="AV453" s="15" t="s">
        <v>80</v>
      </c>
      <c r="AW453" s="15" t="s">
        <v>33</v>
      </c>
      <c r="AX453" s="15" t="s">
        <v>72</v>
      </c>
      <c r="AY453" s="241" t="s">
        <v>155</v>
      </c>
    </row>
    <row r="454" spans="1:65" s="13" customFormat="1">
      <c r="B454" s="200"/>
      <c r="C454" s="201"/>
      <c r="D454" s="193" t="s">
        <v>169</v>
      </c>
      <c r="E454" s="202" t="s">
        <v>19</v>
      </c>
      <c r="F454" s="203" t="s">
        <v>483</v>
      </c>
      <c r="G454" s="201"/>
      <c r="H454" s="204">
        <v>75</v>
      </c>
      <c r="I454" s="205"/>
      <c r="J454" s="201"/>
      <c r="K454" s="201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169</v>
      </c>
      <c r="AU454" s="210" t="s">
        <v>82</v>
      </c>
      <c r="AV454" s="13" t="s">
        <v>82</v>
      </c>
      <c r="AW454" s="13" t="s">
        <v>33</v>
      </c>
      <c r="AX454" s="13" t="s">
        <v>72</v>
      </c>
      <c r="AY454" s="210" t="s">
        <v>155</v>
      </c>
    </row>
    <row r="455" spans="1:65" s="15" customFormat="1">
      <c r="B455" s="232"/>
      <c r="C455" s="233"/>
      <c r="D455" s="193" t="s">
        <v>169</v>
      </c>
      <c r="E455" s="234" t="s">
        <v>19</v>
      </c>
      <c r="F455" s="235" t="s">
        <v>215</v>
      </c>
      <c r="G455" s="233"/>
      <c r="H455" s="234" t="s">
        <v>19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169</v>
      </c>
      <c r="AU455" s="241" t="s">
        <v>82</v>
      </c>
      <c r="AV455" s="15" t="s">
        <v>80</v>
      </c>
      <c r="AW455" s="15" t="s">
        <v>33</v>
      </c>
      <c r="AX455" s="15" t="s">
        <v>72</v>
      </c>
      <c r="AY455" s="241" t="s">
        <v>155</v>
      </c>
    </row>
    <row r="456" spans="1:65" s="13" customFormat="1">
      <c r="B456" s="200"/>
      <c r="C456" s="201"/>
      <c r="D456" s="193" t="s">
        <v>169</v>
      </c>
      <c r="E456" s="202" t="s">
        <v>19</v>
      </c>
      <c r="F456" s="203" t="s">
        <v>484</v>
      </c>
      <c r="G456" s="201"/>
      <c r="H456" s="204">
        <v>60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169</v>
      </c>
      <c r="AU456" s="210" t="s">
        <v>82</v>
      </c>
      <c r="AV456" s="13" t="s">
        <v>82</v>
      </c>
      <c r="AW456" s="13" t="s">
        <v>33</v>
      </c>
      <c r="AX456" s="13" t="s">
        <v>72</v>
      </c>
      <c r="AY456" s="210" t="s">
        <v>155</v>
      </c>
    </row>
    <row r="457" spans="1:65" s="15" customFormat="1">
      <c r="B457" s="232"/>
      <c r="C457" s="233"/>
      <c r="D457" s="193" t="s">
        <v>169</v>
      </c>
      <c r="E457" s="234" t="s">
        <v>19</v>
      </c>
      <c r="F457" s="235" t="s">
        <v>219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169</v>
      </c>
      <c r="AU457" s="241" t="s">
        <v>82</v>
      </c>
      <c r="AV457" s="15" t="s">
        <v>80</v>
      </c>
      <c r="AW457" s="15" t="s">
        <v>33</v>
      </c>
      <c r="AX457" s="15" t="s">
        <v>72</v>
      </c>
      <c r="AY457" s="241" t="s">
        <v>155</v>
      </c>
    </row>
    <row r="458" spans="1:65" s="13" customFormat="1">
      <c r="B458" s="200"/>
      <c r="C458" s="201"/>
      <c r="D458" s="193" t="s">
        <v>169</v>
      </c>
      <c r="E458" s="202" t="s">
        <v>19</v>
      </c>
      <c r="F458" s="203" t="s">
        <v>484</v>
      </c>
      <c r="G458" s="201"/>
      <c r="H458" s="204">
        <v>60</v>
      </c>
      <c r="I458" s="205"/>
      <c r="J458" s="201"/>
      <c r="K458" s="201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169</v>
      </c>
      <c r="AU458" s="210" t="s">
        <v>82</v>
      </c>
      <c r="AV458" s="13" t="s">
        <v>82</v>
      </c>
      <c r="AW458" s="13" t="s">
        <v>33</v>
      </c>
      <c r="AX458" s="13" t="s">
        <v>72</v>
      </c>
      <c r="AY458" s="210" t="s">
        <v>155</v>
      </c>
    </row>
    <row r="459" spans="1:65" s="14" customFormat="1">
      <c r="B459" s="211"/>
      <c r="C459" s="212"/>
      <c r="D459" s="193" t="s">
        <v>169</v>
      </c>
      <c r="E459" s="213" t="s">
        <v>19</v>
      </c>
      <c r="F459" s="214" t="s">
        <v>178</v>
      </c>
      <c r="G459" s="212"/>
      <c r="H459" s="215">
        <v>295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169</v>
      </c>
      <c r="AU459" s="221" t="s">
        <v>82</v>
      </c>
      <c r="AV459" s="14" t="s">
        <v>163</v>
      </c>
      <c r="AW459" s="14" t="s">
        <v>33</v>
      </c>
      <c r="AX459" s="14" t="s">
        <v>80</v>
      </c>
      <c r="AY459" s="221" t="s">
        <v>155</v>
      </c>
    </row>
    <row r="460" spans="1:65" s="2" customFormat="1" ht="24.2" customHeight="1">
      <c r="A460" s="36"/>
      <c r="B460" s="37"/>
      <c r="C460" s="180" t="s">
        <v>485</v>
      </c>
      <c r="D460" s="180" t="s">
        <v>158</v>
      </c>
      <c r="E460" s="181" t="s">
        <v>486</v>
      </c>
      <c r="F460" s="182" t="s">
        <v>487</v>
      </c>
      <c r="G460" s="183" t="s">
        <v>202</v>
      </c>
      <c r="H460" s="184">
        <v>320</v>
      </c>
      <c r="I460" s="185"/>
      <c r="J460" s="186">
        <f>ROUND(I460*H460,2)</f>
        <v>0</v>
      </c>
      <c r="K460" s="182" t="s">
        <v>162</v>
      </c>
      <c r="L460" s="41"/>
      <c r="M460" s="187" t="s">
        <v>19</v>
      </c>
      <c r="N460" s="188" t="s">
        <v>43</v>
      </c>
      <c r="O460" s="66"/>
      <c r="P460" s="189">
        <f>O460*H460</f>
        <v>0</v>
      </c>
      <c r="Q460" s="189">
        <v>4.0000000000000003E-5</v>
      </c>
      <c r="R460" s="189">
        <f>Q460*H460</f>
        <v>1.2800000000000001E-2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163</v>
      </c>
      <c r="AT460" s="191" t="s">
        <v>158</v>
      </c>
      <c r="AU460" s="191" t="s">
        <v>82</v>
      </c>
      <c r="AY460" s="19" t="s">
        <v>155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163</v>
      </c>
      <c r="BM460" s="191" t="s">
        <v>488</v>
      </c>
    </row>
    <row r="461" spans="1:65" s="2" customFormat="1" ht="19.5">
      <c r="A461" s="36"/>
      <c r="B461" s="37"/>
      <c r="C461" s="38"/>
      <c r="D461" s="193" t="s">
        <v>165</v>
      </c>
      <c r="E461" s="38"/>
      <c r="F461" s="194" t="s">
        <v>489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165</v>
      </c>
      <c r="AU461" s="19" t="s">
        <v>82</v>
      </c>
    </row>
    <row r="462" spans="1:65" s="2" customFormat="1">
      <c r="A462" s="36"/>
      <c r="B462" s="37"/>
      <c r="C462" s="38"/>
      <c r="D462" s="198" t="s">
        <v>167</v>
      </c>
      <c r="E462" s="38"/>
      <c r="F462" s="199" t="s">
        <v>490</v>
      </c>
      <c r="G462" s="38"/>
      <c r="H462" s="38"/>
      <c r="I462" s="195"/>
      <c r="J462" s="38"/>
      <c r="K462" s="38"/>
      <c r="L462" s="41"/>
      <c r="M462" s="196"/>
      <c r="N462" s="197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167</v>
      </c>
      <c r="AU462" s="19" t="s">
        <v>82</v>
      </c>
    </row>
    <row r="463" spans="1:65" s="2" customFormat="1" ht="21.75" customHeight="1">
      <c r="A463" s="36"/>
      <c r="B463" s="37"/>
      <c r="C463" s="180" t="s">
        <v>491</v>
      </c>
      <c r="D463" s="180" t="s">
        <v>158</v>
      </c>
      <c r="E463" s="181" t="s">
        <v>492</v>
      </c>
      <c r="F463" s="182" t="s">
        <v>493</v>
      </c>
      <c r="G463" s="183" t="s">
        <v>202</v>
      </c>
      <c r="H463" s="184">
        <v>192.33</v>
      </c>
      <c r="I463" s="185"/>
      <c r="J463" s="186">
        <f>ROUND(I463*H463,2)</f>
        <v>0</v>
      </c>
      <c r="K463" s="182" t="s">
        <v>162</v>
      </c>
      <c r="L463" s="41"/>
      <c r="M463" s="187" t="s">
        <v>19</v>
      </c>
      <c r="N463" s="188" t="s">
        <v>43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0.13100000000000001</v>
      </c>
      <c r="T463" s="190">
        <f>S463*H463</f>
        <v>25.195230000000002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163</v>
      </c>
      <c r="AT463" s="191" t="s">
        <v>158</v>
      </c>
      <c r="AU463" s="191" t="s">
        <v>82</v>
      </c>
      <c r="AY463" s="19" t="s">
        <v>155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163</v>
      </c>
      <c r="BM463" s="191" t="s">
        <v>494</v>
      </c>
    </row>
    <row r="464" spans="1:65" s="2" customFormat="1" ht="29.25">
      <c r="A464" s="36"/>
      <c r="B464" s="37"/>
      <c r="C464" s="38"/>
      <c r="D464" s="193" t="s">
        <v>165</v>
      </c>
      <c r="E464" s="38"/>
      <c r="F464" s="194" t="s">
        <v>495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165</v>
      </c>
      <c r="AU464" s="19" t="s">
        <v>82</v>
      </c>
    </row>
    <row r="465" spans="1:51" s="2" customFormat="1">
      <c r="A465" s="36"/>
      <c r="B465" s="37"/>
      <c r="C465" s="38"/>
      <c r="D465" s="198" t="s">
        <v>167</v>
      </c>
      <c r="E465" s="38"/>
      <c r="F465" s="199" t="s">
        <v>496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167</v>
      </c>
      <c r="AU465" s="19" t="s">
        <v>82</v>
      </c>
    </row>
    <row r="466" spans="1:51" s="13" customFormat="1">
      <c r="B466" s="200"/>
      <c r="C466" s="201"/>
      <c r="D466" s="193" t="s">
        <v>169</v>
      </c>
      <c r="E466" s="202" t="s">
        <v>19</v>
      </c>
      <c r="F466" s="203" t="s">
        <v>497</v>
      </c>
      <c r="G466" s="201"/>
      <c r="H466" s="204">
        <v>30.984999999999999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169</v>
      </c>
      <c r="AU466" s="210" t="s">
        <v>82</v>
      </c>
      <c r="AV466" s="13" t="s">
        <v>82</v>
      </c>
      <c r="AW466" s="13" t="s">
        <v>33</v>
      </c>
      <c r="AX466" s="13" t="s">
        <v>72</v>
      </c>
      <c r="AY466" s="210" t="s">
        <v>155</v>
      </c>
    </row>
    <row r="467" spans="1:51" s="13" customFormat="1">
      <c r="B467" s="200"/>
      <c r="C467" s="201"/>
      <c r="D467" s="193" t="s">
        <v>169</v>
      </c>
      <c r="E467" s="202" t="s">
        <v>19</v>
      </c>
      <c r="F467" s="203" t="s">
        <v>498</v>
      </c>
      <c r="G467" s="201"/>
      <c r="H467" s="204">
        <v>-7.2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169</v>
      </c>
      <c r="AU467" s="210" t="s">
        <v>82</v>
      </c>
      <c r="AV467" s="13" t="s">
        <v>82</v>
      </c>
      <c r="AW467" s="13" t="s">
        <v>33</v>
      </c>
      <c r="AX467" s="13" t="s">
        <v>72</v>
      </c>
      <c r="AY467" s="210" t="s">
        <v>155</v>
      </c>
    </row>
    <row r="468" spans="1:51" s="13" customFormat="1">
      <c r="B468" s="200"/>
      <c r="C468" s="201"/>
      <c r="D468" s="193" t="s">
        <v>169</v>
      </c>
      <c r="E468" s="202" t="s">
        <v>19</v>
      </c>
      <c r="F468" s="203" t="s">
        <v>499</v>
      </c>
      <c r="G468" s="201"/>
      <c r="H468" s="204">
        <v>5.5129999999999999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169</v>
      </c>
      <c r="AU468" s="210" t="s">
        <v>82</v>
      </c>
      <c r="AV468" s="13" t="s">
        <v>82</v>
      </c>
      <c r="AW468" s="13" t="s">
        <v>33</v>
      </c>
      <c r="AX468" s="13" t="s">
        <v>72</v>
      </c>
      <c r="AY468" s="210" t="s">
        <v>155</v>
      </c>
    </row>
    <row r="469" spans="1:51" s="13" customFormat="1">
      <c r="B469" s="200"/>
      <c r="C469" s="201"/>
      <c r="D469" s="193" t="s">
        <v>169</v>
      </c>
      <c r="E469" s="202" t="s">
        <v>19</v>
      </c>
      <c r="F469" s="203" t="s">
        <v>500</v>
      </c>
      <c r="G469" s="201"/>
      <c r="H469" s="204">
        <v>25.564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169</v>
      </c>
      <c r="AU469" s="210" t="s">
        <v>82</v>
      </c>
      <c r="AV469" s="13" t="s">
        <v>82</v>
      </c>
      <c r="AW469" s="13" t="s">
        <v>33</v>
      </c>
      <c r="AX469" s="13" t="s">
        <v>72</v>
      </c>
      <c r="AY469" s="210" t="s">
        <v>155</v>
      </c>
    </row>
    <row r="470" spans="1:51" s="13" customFormat="1">
      <c r="B470" s="200"/>
      <c r="C470" s="201"/>
      <c r="D470" s="193" t="s">
        <v>169</v>
      </c>
      <c r="E470" s="202" t="s">
        <v>19</v>
      </c>
      <c r="F470" s="203" t="s">
        <v>501</v>
      </c>
      <c r="G470" s="201"/>
      <c r="H470" s="204">
        <v>-3.2</v>
      </c>
      <c r="I470" s="205"/>
      <c r="J470" s="201"/>
      <c r="K470" s="201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169</v>
      </c>
      <c r="AU470" s="210" t="s">
        <v>82</v>
      </c>
      <c r="AV470" s="13" t="s">
        <v>82</v>
      </c>
      <c r="AW470" s="13" t="s">
        <v>33</v>
      </c>
      <c r="AX470" s="13" t="s">
        <v>72</v>
      </c>
      <c r="AY470" s="210" t="s">
        <v>155</v>
      </c>
    </row>
    <row r="471" spans="1:51" s="13" customFormat="1">
      <c r="B471" s="200"/>
      <c r="C471" s="201"/>
      <c r="D471" s="193" t="s">
        <v>169</v>
      </c>
      <c r="E471" s="202" t="s">
        <v>19</v>
      </c>
      <c r="F471" s="203" t="s">
        <v>502</v>
      </c>
      <c r="G471" s="201"/>
      <c r="H471" s="204">
        <v>1.6439999999999999</v>
      </c>
      <c r="I471" s="205"/>
      <c r="J471" s="201"/>
      <c r="K471" s="201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169</v>
      </c>
      <c r="AU471" s="210" t="s">
        <v>82</v>
      </c>
      <c r="AV471" s="13" t="s">
        <v>82</v>
      </c>
      <c r="AW471" s="13" t="s">
        <v>33</v>
      </c>
      <c r="AX471" s="13" t="s">
        <v>72</v>
      </c>
      <c r="AY471" s="210" t="s">
        <v>155</v>
      </c>
    </row>
    <row r="472" spans="1:51" s="13" customFormat="1">
      <c r="B472" s="200"/>
      <c r="C472" s="201"/>
      <c r="D472" s="193" t="s">
        <v>169</v>
      </c>
      <c r="E472" s="202" t="s">
        <v>19</v>
      </c>
      <c r="F472" s="203" t="s">
        <v>503</v>
      </c>
      <c r="G472" s="201"/>
      <c r="H472" s="204">
        <v>4.3840000000000003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169</v>
      </c>
      <c r="AU472" s="210" t="s">
        <v>82</v>
      </c>
      <c r="AV472" s="13" t="s">
        <v>82</v>
      </c>
      <c r="AW472" s="13" t="s">
        <v>33</v>
      </c>
      <c r="AX472" s="13" t="s">
        <v>72</v>
      </c>
      <c r="AY472" s="210" t="s">
        <v>155</v>
      </c>
    </row>
    <row r="473" spans="1:51" s="13" customFormat="1">
      <c r="B473" s="200"/>
      <c r="C473" s="201"/>
      <c r="D473" s="193" t="s">
        <v>169</v>
      </c>
      <c r="E473" s="202" t="s">
        <v>19</v>
      </c>
      <c r="F473" s="203" t="s">
        <v>504</v>
      </c>
      <c r="G473" s="201"/>
      <c r="H473" s="204">
        <v>33.017000000000003</v>
      </c>
      <c r="I473" s="205"/>
      <c r="J473" s="201"/>
      <c r="K473" s="201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169</v>
      </c>
      <c r="AU473" s="210" t="s">
        <v>82</v>
      </c>
      <c r="AV473" s="13" t="s">
        <v>82</v>
      </c>
      <c r="AW473" s="13" t="s">
        <v>33</v>
      </c>
      <c r="AX473" s="13" t="s">
        <v>72</v>
      </c>
      <c r="AY473" s="210" t="s">
        <v>155</v>
      </c>
    </row>
    <row r="474" spans="1:51" s="13" customFormat="1">
      <c r="B474" s="200"/>
      <c r="C474" s="201"/>
      <c r="D474" s="193" t="s">
        <v>169</v>
      </c>
      <c r="E474" s="202" t="s">
        <v>19</v>
      </c>
      <c r="F474" s="203" t="s">
        <v>505</v>
      </c>
      <c r="G474" s="201"/>
      <c r="H474" s="204">
        <v>-8.4</v>
      </c>
      <c r="I474" s="205"/>
      <c r="J474" s="201"/>
      <c r="K474" s="201"/>
      <c r="L474" s="206"/>
      <c r="M474" s="207"/>
      <c r="N474" s="208"/>
      <c r="O474" s="208"/>
      <c r="P474" s="208"/>
      <c r="Q474" s="208"/>
      <c r="R474" s="208"/>
      <c r="S474" s="208"/>
      <c r="T474" s="209"/>
      <c r="AT474" s="210" t="s">
        <v>169</v>
      </c>
      <c r="AU474" s="210" t="s">
        <v>82</v>
      </c>
      <c r="AV474" s="13" t="s">
        <v>82</v>
      </c>
      <c r="AW474" s="13" t="s">
        <v>33</v>
      </c>
      <c r="AX474" s="13" t="s">
        <v>72</v>
      </c>
      <c r="AY474" s="210" t="s">
        <v>155</v>
      </c>
    </row>
    <row r="475" spans="1:51" s="13" customFormat="1">
      <c r="B475" s="200"/>
      <c r="C475" s="201"/>
      <c r="D475" s="193" t="s">
        <v>169</v>
      </c>
      <c r="E475" s="202" t="s">
        <v>19</v>
      </c>
      <c r="F475" s="203" t="s">
        <v>506</v>
      </c>
      <c r="G475" s="201"/>
      <c r="H475" s="204">
        <v>-9.6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169</v>
      </c>
      <c r="AU475" s="210" t="s">
        <v>82</v>
      </c>
      <c r="AV475" s="13" t="s">
        <v>82</v>
      </c>
      <c r="AW475" s="13" t="s">
        <v>33</v>
      </c>
      <c r="AX475" s="13" t="s">
        <v>72</v>
      </c>
      <c r="AY475" s="210" t="s">
        <v>155</v>
      </c>
    </row>
    <row r="476" spans="1:51" s="13" customFormat="1">
      <c r="B476" s="200"/>
      <c r="C476" s="201"/>
      <c r="D476" s="193" t="s">
        <v>169</v>
      </c>
      <c r="E476" s="202" t="s">
        <v>19</v>
      </c>
      <c r="F476" s="203" t="s">
        <v>501</v>
      </c>
      <c r="G476" s="201"/>
      <c r="H476" s="204">
        <v>-3.2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169</v>
      </c>
      <c r="AU476" s="210" t="s">
        <v>82</v>
      </c>
      <c r="AV476" s="13" t="s">
        <v>82</v>
      </c>
      <c r="AW476" s="13" t="s">
        <v>33</v>
      </c>
      <c r="AX476" s="13" t="s">
        <v>72</v>
      </c>
      <c r="AY476" s="210" t="s">
        <v>155</v>
      </c>
    </row>
    <row r="477" spans="1:51" s="13" customFormat="1">
      <c r="B477" s="200"/>
      <c r="C477" s="201"/>
      <c r="D477" s="193" t="s">
        <v>169</v>
      </c>
      <c r="E477" s="202" t="s">
        <v>19</v>
      </c>
      <c r="F477" s="203" t="s">
        <v>214</v>
      </c>
      <c r="G477" s="201"/>
      <c r="H477" s="204">
        <v>-1.8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169</v>
      </c>
      <c r="AU477" s="210" t="s">
        <v>82</v>
      </c>
      <c r="AV477" s="13" t="s">
        <v>82</v>
      </c>
      <c r="AW477" s="13" t="s">
        <v>33</v>
      </c>
      <c r="AX477" s="13" t="s">
        <v>72</v>
      </c>
      <c r="AY477" s="210" t="s">
        <v>155</v>
      </c>
    </row>
    <row r="478" spans="1:51" s="13" customFormat="1">
      <c r="B478" s="200"/>
      <c r="C478" s="201"/>
      <c r="D478" s="193" t="s">
        <v>169</v>
      </c>
      <c r="E478" s="202" t="s">
        <v>19</v>
      </c>
      <c r="F478" s="203" t="s">
        <v>507</v>
      </c>
      <c r="G478" s="201"/>
      <c r="H478" s="204">
        <v>30.969000000000001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169</v>
      </c>
      <c r="AU478" s="210" t="s">
        <v>82</v>
      </c>
      <c r="AV478" s="13" t="s">
        <v>82</v>
      </c>
      <c r="AW478" s="13" t="s">
        <v>33</v>
      </c>
      <c r="AX478" s="13" t="s">
        <v>72</v>
      </c>
      <c r="AY478" s="210" t="s">
        <v>155</v>
      </c>
    </row>
    <row r="479" spans="1:51" s="13" customFormat="1">
      <c r="B479" s="200"/>
      <c r="C479" s="201"/>
      <c r="D479" s="193" t="s">
        <v>169</v>
      </c>
      <c r="E479" s="202" t="s">
        <v>19</v>
      </c>
      <c r="F479" s="203" t="s">
        <v>508</v>
      </c>
      <c r="G479" s="201"/>
      <c r="H479" s="204">
        <v>4.4480000000000004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169</v>
      </c>
      <c r="AU479" s="210" t="s">
        <v>82</v>
      </c>
      <c r="AV479" s="13" t="s">
        <v>82</v>
      </c>
      <c r="AW479" s="13" t="s">
        <v>33</v>
      </c>
      <c r="AX479" s="13" t="s">
        <v>72</v>
      </c>
      <c r="AY479" s="210" t="s">
        <v>155</v>
      </c>
    </row>
    <row r="480" spans="1:51" s="13" customFormat="1">
      <c r="B480" s="200"/>
      <c r="C480" s="201"/>
      <c r="D480" s="193" t="s">
        <v>169</v>
      </c>
      <c r="E480" s="202" t="s">
        <v>19</v>
      </c>
      <c r="F480" s="203" t="s">
        <v>509</v>
      </c>
      <c r="G480" s="201"/>
      <c r="H480" s="204">
        <v>33.499000000000002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169</v>
      </c>
      <c r="AU480" s="210" t="s">
        <v>82</v>
      </c>
      <c r="AV480" s="13" t="s">
        <v>82</v>
      </c>
      <c r="AW480" s="13" t="s">
        <v>33</v>
      </c>
      <c r="AX480" s="13" t="s">
        <v>72</v>
      </c>
      <c r="AY480" s="210" t="s">
        <v>155</v>
      </c>
    </row>
    <row r="481" spans="1:65" s="13" customFormat="1">
      <c r="B481" s="200"/>
      <c r="C481" s="201"/>
      <c r="D481" s="193" t="s">
        <v>169</v>
      </c>
      <c r="E481" s="202" t="s">
        <v>19</v>
      </c>
      <c r="F481" s="203" t="s">
        <v>505</v>
      </c>
      <c r="G481" s="201"/>
      <c r="H481" s="204">
        <v>-8.4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169</v>
      </c>
      <c r="AU481" s="210" t="s">
        <v>82</v>
      </c>
      <c r="AV481" s="13" t="s">
        <v>82</v>
      </c>
      <c r="AW481" s="13" t="s">
        <v>33</v>
      </c>
      <c r="AX481" s="13" t="s">
        <v>72</v>
      </c>
      <c r="AY481" s="210" t="s">
        <v>155</v>
      </c>
    </row>
    <row r="482" spans="1:65" s="13" customFormat="1">
      <c r="B482" s="200"/>
      <c r="C482" s="201"/>
      <c r="D482" s="193" t="s">
        <v>169</v>
      </c>
      <c r="E482" s="202" t="s">
        <v>19</v>
      </c>
      <c r="F482" s="203" t="s">
        <v>510</v>
      </c>
      <c r="G482" s="201"/>
      <c r="H482" s="204">
        <v>1.6679999999999999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169</v>
      </c>
      <c r="AU482" s="210" t="s">
        <v>82</v>
      </c>
      <c r="AV482" s="13" t="s">
        <v>82</v>
      </c>
      <c r="AW482" s="13" t="s">
        <v>33</v>
      </c>
      <c r="AX482" s="13" t="s">
        <v>72</v>
      </c>
      <c r="AY482" s="210" t="s">
        <v>155</v>
      </c>
    </row>
    <row r="483" spans="1:65" s="13" customFormat="1">
      <c r="B483" s="200"/>
      <c r="C483" s="201"/>
      <c r="D483" s="193" t="s">
        <v>169</v>
      </c>
      <c r="E483" s="202" t="s">
        <v>19</v>
      </c>
      <c r="F483" s="203" t="s">
        <v>511</v>
      </c>
      <c r="G483" s="201"/>
      <c r="H483" s="204">
        <v>31.081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169</v>
      </c>
      <c r="AU483" s="210" t="s">
        <v>82</v>
      </c>
      <c r="AV483" s="13" t="s">
        <v>82</v>
      </c>
      <c r="AW483" s="13" t="s">
        <v>33</v>
      </c>
      <c r="AX483" s="13" t="s">
        <v>72</v>
      </c>
      <c r="AY483" s="210" t="s">
        <v>155</v>
      </c>
    </row>
    <row r="484" spans="1:65" s="13" customFormat="1">
      <c r="B484" s="200"/>
      <c r="C484" s="201"/>
      <c r="D484" s="193" t="s">
        <v>169</v>
      </c>
      <c r="E484" s="202" t="s">
        <v>19</v>
      </c>
      <c r="F484" s="203" t="s">
        <v>512</v>
      </c>
      <c r="G484" s="201"/>
      <c r="H484" s="204">
        <v>33.619999999999997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169</v>
      </c>
      <c r="AU484" s="210" t="s">
        <v>82</v>
      </c>
      <c r="AV484" s="13" t="s">
        <v>82</v>
      </c>
      <c r="AW484" s="13" t="s">
        <v>33</v>
      </c>
      <c r="AX484" s="13" t="s">
        <v>72</v>
      </c>
      <c r="AY484" s="210" t="s">
        <v>155</v>
      </c>
    </row>
    <row r="485" spans="1:65" s="13" customFormat="1">
      <c r="B485" s="200"/>
      <c r="C485" s="201"/>
      <c r="D485" s="193" t="s">
        <v>169</v>
      </c>
      <c r="E485" s="202" t="s">
        <v>19</v>
      </c>
      <c r="F485" s="203" t="s">
        <v>513</v>
      </c>
      <c r="G485" s="201"/>
      <c r="H485" s="204">
        <v>4.4640000000000004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169</v>
      </c>
      <c r="AU485" s="210" t="s">
        <v>82</v>
      </c>
      <c r="AV485" s="13" t="s">
        <v>82</v>
      </c>
      <c r="AW485" s="13" t="s">
        <v>33</v>
      </c>
      <c r="AX485" s="13" t="s">
        <v>72</v>
      </c>
      <c r="AY485" s="210" t="s">
        <v>155</v>
      </c>
    </row>
    <row r="486" spans="1:65" s="13" customFormat="1">
      <c r="B486" s="200"/>
      <c r="C486" s="201"/>
      <c r="D486" s="193" t="s">
        <v>169</v>
      </c>
      <c r="E486" s="202" t="s">
        <v>19</v>
      </c>
      <c r="F486" s="203" t="s">
        <v>505</v>
      </c>
      <c r="G486" s="201"/>
      <c r="H486" s="204">
        <v>-8.4</v>
      </c>
      <c r="I486" s="205"/>
      <c r="J486" s="201"/>
      <c r="K486" s="201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169</v>
      </c>
      <c r="AU486" s="210" t="s">
        <v>82</v>
      </c>
      <c r="AV486" s="13" t="s">
        <v>82</v>
      </c>
      <c r="AW486" s="13" t="s">
        <v>33</v>
      </c>
      <c r="AX486" s="13" t="s">
        <v>72</v>
      </c>
      <c r="AY486" s="210" t="s">
        <v>155</v>
      </c>
    </row>
    <row r="487" spans="1:65" s="13" customFormat="1">
      <c r="B487" s="200"/>
      <c r="C487" s="201"/>
      <c r="D487" s="193" t="s">
        <v>169</v>
      </c>
      <c r="E487" s="202" t="s">
        <v>19</v>
      </c>
      <c r="F487" s="203" t="s">
        <v>514</v>
      </c>
      <c r="G487" s="201"/>
      <c r="H487" s="204">
        <v>1.6739999999999999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169</v>
      </c>
      <c r="AU487" s="210" t="s">
        <v>82</v>
      </c>
      <c r="AV487" s="13" t="s">
        <v>82</v>
      </c>
      <c r="AW487" s="13" t="s">
        <v>33</v>
      </c>
      <c r="AX487" s="13" t="s">
        <v>72</v>
      </c>
      <c r="AY487" s="210" t="s">
        <v>155</v>
      </c>
    </row>
    <row r="488" spans="1:65" s="14" customFormat="1">
      <c r="B488" s="211"/>
      <c r="C488" s="212"/>
      <c r="D488" s="193" t="s">
        <v>169</v>
      </c>
      <c r="E488" s="213" t="s">
        <v>19</v>
      </c>
      <c r="F488" s="214" t="s">
        <v>178</v>
      </c>
      <c r="G488" s="212"/>
      <c r="H488" s="215">
        <v>192.33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169</v>
      </c>
      <c r="AU488" s="221" t="s">
        <v>82</v>
      </c>
      <c r="AV488" s="14" t="s">
        <v>163</v>
      </c>
      <c r="AW488" s="14" t="s">
        <v>33</v>
      </c>
      <c r="AX488" s="14" t="s">
        <v>80</v>
      </c>
      <c r="AY488" s="221" t="s">
        <v>155</v>
      </c>
    </row>
    <row r="489" spans="1:65" s="2" customFormat="1" ht="21.75" customHeight="1">
      <c r="A489" s="36"/>
      <c r="B489" s="37"/>
      <c r="C489" s="180" t="s">
        <v>515</v>
      </c>
      <c r="D489" s="180" t="s">
        <v>158</v>
      </c>
      <c r="E489" s="181" t="s">
        <v>516</v>
      </c>
      <c r="F489" s="182" t="s">
        <v>517</v>
      </c>
      <c r="G489" s="183" t="s">
        <v>202</v>
      </c>
      <c r="H489" s="184">
        <v>3.6339999999999999</v>
      </c>
      <c r="I489" s="185"/>
      <c r="J489" s="186">
        <f>ROUND(I489*H489,2)</f>
        <v>0</v>
      </c>
      <c r="K489" s="182" t="s">
        <v>162</v>
      </c>
      <c r="L489" s="41"/>
      <c r="M489" s="187" t="s">
        <v>19</v>
      </c>
      <c r="N489" s="188" t="s">
        <v>43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0.26100000000000001</v>
      </c>
      <c r="T489" s="190">
        <f>S489*H489</f>
        <v>0.94847400000000004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163</v>
      </c>
      <c r="AT489" s="191" t="s">
        <v>158</v>
      </c>
      <c r="AU489" s="191" t="s">
        <v>82</v>
      </c>
      <c r="AY489" s="19" t="s">
        <v>155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80</v>
      </c>
      <c r="BK489" s="192">
        <f>ROUND(I489*H489,2)</f>
        <v>0</v>
      </c>
      <c r="BL489" s="19" t="s">
        <v>163</v>
      </c>
      <c r="BM489" s="191" t="s">
        <v>518</v>
      </c>
    </row>
    <row r="490" spans="1:65" s="2" customFormat="1" ht="29.25">
      <c r="A490" s="36"/>
      <c r="B490" s="37"/>
      <c r="C490" s="38"/>
      <c r="D490" s="193" t="s">
        <v>165</v>
      </c>
      <c r="E490" s="38"/>
      <c r="F490" s="194" t="s">
        <v>519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165</v>
      </c>
      <c r="AU490" s="19" t="s">
        <v>82</v>
      </c>
    </row>
    <row r="491" spans="1:65" s="2" customFormat="1">
      <c r="A491" s="36"/>
      <c r="B491" s="37"/>
      <c r="C491" s="38"/>
      <c r="D491" s="198" t="s">
        <v>167</v>
      </c>
      <c r="E491" s="38"/>
      <c r="F491" s="199" t="s">
        <v>520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167</v>
      </c>
      <c r="AU491" s="19" t="s">
        <v>82</v>
      </c>
    </row>
    <row r="492" spans="1:65" s="13" customFormat="1">
      <c r="B492" s="200"/>
      <c r="C492" s="201"/>
      <c r="D492" s="193" t="s">
        <v>169</v>
      </c>
      <c r="E492" s="202" t="s">
        <v>19</v>
      </c>
      <c r="F492" s="203" t="s">
        <v>521</v>
      </c>
      <c r="G492" s="201"/>
      <c r="H492" s="204">
        <v>5.4340000000000002</v>
      </c>
      <c r="I492" s="205"/>
      <c r="J492" s="201"/>
      <c r="K492" s="201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169</v>
      </c>
      <c r="AU492" s="210" t="s">
        <v>82</v>
      </c>
      <c r="AV492" s="13" t="s">
        <v>82</v>
      </c>
      <c r="AW492" s="13" t="s">
        <v>33</v>
      </c>
      <c r="AX492" s="13" t="s">
        <v>72</v>
      </c>
      <c r="AY492" s="210" t="s">
        <v>155</v>
      </c>
    </row>
    <row r="493" spans="1:65" s="13" customFormat="1">
      <c r="B493" s="200"/>
      <c r="C493" s="201"/>
      <c r="D493" s="193" t="s">
        <v>169</v>
      </c>
      <c r="E493" s="202" t="s">
        <v>19</v>
      </c>
      <c r="F493" s="203" t="s">
        <v>214</v>
      </c>
      <c r="G493" s="201"/>
      <c r="H493" s="204">
        <v>-1.8</v>
      </c>
      <c r="I493" s="205"/>
      <c r="J493" s="201"/>
      <c r="K493" s="201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169</v>
      </c>
      <c r="AU493" s="210" t="s">
        <v>82</v>
      </c>
      <c r="AV493" s="13" t="s">
        <v>82</v>
      </c>
      <c r="AW493" s="13" t="s">
        <v>33</v>
      </c>
      <c r="AX493" s="13" t="s">
        <v>72</v>
      </c>
      <c r="AY493" s="210" t="s">
        <v>155</v>
      </c>
    </row>
    <row r="494" spans="1:65" s="14" customFormat="1">
      <c r="B494" s="211"/>
      <c r="C494" s="212"/>
      <c r="D494" s="193" t="s">
        <v>169</v>
      </c>
      <c r="E494" s="213" t="s">
        <v>19</v>
      </c>
      <c r="F494" s="214" t="s">
        <v>178</v>
      </c>
      <c r="G494" s="212"/>
      <c r="H494" s="215">
        <v>3.6339999999999999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169</v>
      </c>
      <c r="AU494" s="221" t="s">
        <v>82</v>
      </c>
      <c r="AV494" s="14" t="s">
        <v>163</v>
      </c>
      <c r="AW494" s="14" t="s">
        <v>33</v>
      </c>
      <c r="AX494" s="14" t="s">
        <v>80</v>
      </c>
      <c r="AY494" s="221" t="s">
        <v>155</v>
      </c>
    </row>
    <row r="495" spans="1:65" s="2" customFormat="1" ht="24.2" customHeight="1">
      <c r="A495" s="36"/>
      <c r="B495" s="37"/>
      <c r="C495" s="180" t="s">
        <v>522</v>
      </c>
      <c r="D495" s="180" t="s">
        <v>158</v>
      </c>
      <c r="E495" s="181" t="s">
        <v>523</v>
      </c>
      <c r="F495" s="182" t="s">
        <v>524</v>
      </c>
      <c r="G495" s="183" t="s">
        <v>274</v>
      </c>
      <c r="H495" s="184">
        <v>18.937999999999999</v>
      </c>
      <c r="I495" s="185"/>
      <c r="J495" s="186">
        <f>ROUND(I495*H495,2)</f>
        <v>0</v>
      </c>
      <c r="K495" s="182" t="s">
        <v>162</v>
      </c>
      <c r="L495" s="41"/>
      <c r="M495" s="187" t="s">
        <v>19</v>
      </c>
      <c r="N495" s="188" t="s">
        <v>43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1.8</v>
      </c>
      <c r="T495" s="190">
        <f>S495*H495</f>
        <v>34.0884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163</v>
      </c>
      <c r="AT495" s="191" t="s">
        <v>158</v>
      </c>
      <c r="AU495" s="191" t="s">
        <v>82</v>
      </c>
      <c r="AY495" s="19" t="s">
        <v>155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163</v>
      </c>
      <c r="BM495" s="191" t="s">
        <v>525</v>
      </c>
    </row>
    <row r="496" spans="1:65" s="2" customFormat="1" ht="29.25">
      <c r="A496" s="36"/>
      <c r="B496" s="37"/>
      <c r="C496" s="38"/>
      <c r="D496" s="193" t="s">
        <v>165</v>
      </c>
      <c r="E496" s="38"/>
      <c r="F496" s="194" t="s">
        <v>526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165</v>
      </c>
      <c r="AU496" s="19" t="s">
        <v>82</v>
      </c>
    </row>
    <row r="497" spans="1:65" s="2" customFormat="1">
      <c r="A497" s="36"/>
      <c r="B497" s="37"/>
      <c r="C497" s="38"/>
      <c r="D497" s="198" t="s">
        <v>167</v>
      </c>
      <c r="E497" s="38"/>
      <c r="F497" s="199" t="s">
        <v>527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167</v>
      </c>
      <c r="AU497" s="19" t="s">
        <v>82</v>
      </c>
    </row>
    <row r="498" spans="1:65" s="13" customFormat="1">
      <c r="B498" s="200"/>
      <c r="C498" s="201"/>
      <c r="D498" s="193" t="s">
        <v>169</v>
      </c>
      <c r="E498" s="202" t="s">
        <v>19</v>
      </c>
      <c r="F498" s="203" t="s">
        <v>528</v>
      </c>
      <c r="G498" s="201"/>
      <c r="H498" s="204">
        <v>2.5489999999999999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169</v>
      </c>
      <c r="AU498" s="210" t="s">
        <v>82</v>
      </c>
      <c r="AV498" s="13" t="s">
        <v>82</v>
      </c>
      <c r="AW498" s="13" t="s">
        <v>33</v>
      </c>
      <c r="AX498" s="13" t="s">
        <v>72</v>
      </c>
      <c r="AY498" s="210" t="s">
        <v>155</v>
      </c>
    </row>
    <row r="499" spans="1:65" s="13" customFormat="1">
      <c r="B499" s="200"/>
      <c r="C499" s="201"/>
      <c r="D499" s="193" t="s">
        <v>169</v>
      </c>
      <c r="E499" s="202" t="s">
        <v>19</v>
      </c>
      <c r="F499" s="203" t="s">
        <v>529</v>
      </c>
      <c r="G499" s="201"/>
      <c r="H499" s="204">
        <v>1.665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169</v>
      </c>
      <c r="AU499" s="210" t="s">
        <v>82</v>
      </c>
      <c r="AV499" s="13" t="s">
        <v>82</v>
      </c>
      <c r="AW499" s="13" t="s">
        <v>33</v>
      </c>
      <c r="AX499" s="13" t="s">
        <v>72</v>
      </c>
      <c r="AY499" s="210" t="s">
        <v>155</v>
      </c>
    </row>
    <row r="500" spans="1:65" s="13" customFormat="1">
      <c r="B500" s="200"/>
      <c r="C500" s="201"/>
      <c r="D500" s="193" t="s">
        <v>169</v>
      </c>
      <c r="E500" s="202" t="s">
        <v>19</v>
      </c>
      <c r="F500" s="203" t="s">
        <v>530</v>
      </c>
      <c r="G500" s="201"/>
      <c r="H500" s="204">
        <v>4.2149999999999999</v>
      </c>
      <c r="I500" s="205"/>
      <c r="J500" s="201"/>
      <c r="K500" s="201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169</v>
      </c>
      <c r="AU500" s="210" t="s">
        <v>82</v>
      </c>
      <c r="AV500" s="13" t="s">
        <v>82</v>
      </c>
      <c r="AW500" s="13" t="s">
        <v>33</v>
      </c>
      <c r="AX500" s="13" t="s">
        <v>72</v>
      </c>
      <c r="AY500" s="210" t="s">
        <v>155</v>
      </c>
    </row>
    <row r="501" spans="1:65" s="13" customFormat="1">
      <c r="B501" s="200"/>
      <c r="C501" s="201"/>
      <c r="D501" s="193" t="s">
        <v>169</v>
      </c>
      <c r="E501" s="202" t="s">
        <v>19</v>
      </c>
      <c r="F501" s="203" t="s">
        <v>531</v>
      </c>
      <c r="G501" s="201"/>
      <c r="H501" s="204">
        <v>2.367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169</v>
      </c>
      <c r="AU501" s="210" t="s">
        <v>82</v>
      </c>
      <c r="AV501" s="13" t="s">
        <v>82</v>
      </c>
      <c r="AW501" s="13" t="s">
        <v>33</v>
      </c>
      <c r="AX501" s="13" t="s">
        <v>72</v>
      </c>
      <c r="AY501" s="210" t="s">
        <v>155</v>
      </c>
    </row>
    <row r="502" spans="1:65" s="13" customFormat="1">
      <c r="B502" s="200"/>
      <c r="C502" s="201"/>
      <c r="D502" s="193" t="s">
        <v>169</v>
      </c>
      <c r="E502" s="202" t="s">
        <v>19</v>
      </c>
      <c r="F502" s="203" t="s">
        <v>532</v>
      </c>
      <c r="G502" s="201"/>
      <c r="H502" s="204">
        <v>4.2830000000000004</v>
      </c>
      <c r="I502" s="205"/>
      <c r="J502" s="201"/>
      <c r="K502" s="201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169</v>
      </c>
      <c r="AU502" s="210" t="s">
        <v>82</v>
      </c>
      <c r="AV502" s="13" t="s">
        <v>82</v>
      </c>
      <c r="AW502" s="13" t="s">
        <v>33</v>
      </c>
      <c r="AX502" s="13" t="s">
        <v>72</v>
      </c>
      <c r="AY502" s="210" t="s">
        <v>155</v>
      </c>
    </row>
    <row r="503" spans="1:65" s="13" customFormat="1" ht="22.5">
      <c r="B503" s="200"/>
      <c r="C503" s="201"/>
      <c r="D503" s="193" t="s">
        <v>169</v>
      </c>
      <c r="E503" s="202" t="s">
        <v>19</v>
      </c>
      <c r="F503" s="203" t="s">
        <v>533</v>
      </c>
      <c r="G503" s="201"/>
      <c r="H503" s="204">
        <v>3.859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169</v>
      </c>
      <c r="AU503" s="210" t="s">
        <v>82</v>
      </c>
      <c r="AV503" s="13" t="s">
        <v>82</v>
      </c>
      <c r="AW503" s="13" t="s">
        <v>33</v>
      </c>
      <c r="AX503" s="13" t="s">
        <v>72</v>
      </c>
      <c r="AY503" s="210" t="s">
        <v>155</v>
      </c>
    </row>
    <row r="504" spans="1:65" s="14" customFormat="1">
      <c r="B504" s="211"/>
      <c r="C504" s="212"/>
      <c r="D504" s="193" t="s">
        <v>169</v>
      </c>
      <c r="E504" s="213" t="s">
        <v>19</v>
      </c>
      <c r="F504" s="214" t="s">
        <v>178</v>
      </c>
      <c r="G504" s="212"/>
      <c r="H504" s="215">
        <v>18.937999999999999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169</v>
      </c>
      <c r="AU504" s="221" t="s">
        <v>82</v>
      </c>
      <c r="AV504" s="14" t="s">
        <v>163</v>
      </c>
      <c r="AW504" s="14" t="s">
        <v>33</v>
      </c>
      <c r="AX504" s="14" t="s">
        <v>80</v>
      </c>
      <c r="AY504" s="221" t="s">
        <v>155</v>
      </c>
    </row>
    <row r="505" spans="1:65" s="2" customFormat="1" ht="37.9" customHeight="1">
      <c r="A505" s="36"/>
      <c r="B505" s="37"/>
      <c r="C505" s="180" t="s">
        <v>534</v>
      </c>
      <c r="D505" s="180" t="s">
        <v>158</v>
      </c>
      <c r="E505" s="181" t="s">
        <v>535</v>
      </c>
      <c r="F505" s="182" t="s">
        <v>536</v>
      </c>
      <c r="G505" s="183" t="s">
        <v>274</v>
      </c>
      <c r="H505" s="184">
        <v>0.97499999999999998</v>
      </c>
      <c r="I505" s="185"/>
      <c r="J505" s="186">
        <f>ROUND(I505*H505,2)</f>
        <v>0</v>
      </c>
      <c r="K505" s="182" t="s">
        <v>162</v>
      </c>
      <c r="L505" s="41"/>
      <c r="M505" s="187" t="s">
        <v>19</v>
      </c>
      <c r="N505" s="188" t="s">
        <v>43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2.2000000000000002</v>
      </c>
      <c r="T505" s="190">
        <f>S505*H505</f>
        <v>2.145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163</v>
      </c>
      <c r="AT505" s="191" t="s">
        <v>158</v>
      </c>
      <c r="AU505" s="191" t="s">
        <v>82</v>
      </c>
      <c r="AY505" s="19" t="s">
        <v>155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163</v>
      </c>
      <c r="BM505" s="191" t="s">
        <v>537</v>
      </c>
    </row>
    <row r="506" spans="1:65" s="2" customFormat="1" ht="19.5">
      <c r="A506" s="36"/>
      <c r="B506" s="37"/>
      <c r="C506" s="38"/>
      <c r="D506" s="193" t="s">
        <v>165</v>
      </c>
      <c r="E506" s="38"/>
      <c r="F506" s="194" t="s">
        <v>538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165</v>
      </c>
      <c r="AU506" s="19" t="s">
        <v>82</v>
      </c>
    </row>
    <row r="507" spans="1:65" s="2" customFormat="1">
      <c r="A507" s="36"/>
      <c r="B507" s="37"/>
      <c r="C507" s="38"/>
      <c r="D507" s="198" t="s">
        <v>167</v>
      </c>
      <c r="E507" s="38"/>
      <c r="F507" s="199" t="s">
        <v>539</v>
      </c>
      <c r="G507" s="38"/>
      <c r="H507" s="38"/>
      <c r="I507" s="195"/>
      <c r="J507" s="38"/>
      <c r="K507" s="38"/>
      <c r="L507" s="41"/>
      <c r="M507" s="196"/>
      <c r="N507" s="197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167</v>
      </c>
      <c r="AU507" s="19" t="s">
        <v>82</v>
      </c>
    </row>
    <row r="508" spans="1:65" s="13" customFormat="1">
      <c r="B508" s="200"/>
      <c r="C508" s="201"/>
      <c r="D508" s="193" t="s">
        <v>169</v>
      </c>
      <c r="E508" s="202" t="s">
        <v>19</v>
      </c>
      <c r="F508" s="203" t="s">
        <v>540</v>
      </c>
      <c r="G508" s="201"/>
      <c r="H508" s="204">
        <v>0.97499999999999998</v>
      </c>
      <c r="I508" s="205"/>
      <c r="J508" s="201"/>
      <c r="K508" s="201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169</v>
      </c>
      <c r="AU508" s="210" t="s">
        <v>82</v>
      </c>
      <c r="AV508" s="13" t="s">
        <v>82</v>
      </c>
      <c r="AW508" s="13" t="s">
        <v>33</v>
      </c>
      <c r="AX508" s="13" t="s">
        <v>80</v>
      </c>
      <c r="AY508" s="210" t="s">
        <v>155</v>
      </c>
    </row>
    <row r="509" spans="1:65" s="2" customFormat="1" ht="21.75" customHeight="1">
      <c r="A509" s="36"/>
      <c r="B509" s="37"/>
      <c r="C509" s="180" t="s">
        <v>541</v>
      </c>
      <c r="D509" s="180" t="s">
        <v>158</v>
      </c>
      <c r="E509" s="181" t="s">
        <v>542</v>
      </c>
      <c r="F509" s="182" t="s">
        <v>543</v>
      </c>
      <c r="G509" s="183" t="s">
        <v>202</v>
      </c>
      <c r="H509" s="184">
        <v>73</v>
      </c>
      <c r="I509" s="185"/>
      <c r="J509" s="186">
        <f>ROUND(I509*H509,2)</f>
        <v>0</v>
      </c>
      <c r="K509" s="182" t="s">
        <v>162</v>
      </c>
      <c r="L509" s="41"/>
      <c r="M509" s="187" t="s">
        <v>19</v>
      </c>
      <c r="N509" s="188" t="s">
        <v>43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7.5999999999999998E-2</v>
      </c>
      <c r="T509" s="190">
        <f>S509*H509</f>
        <v>5.548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163</v>
      </c>
      <c r="AT509" s="191" t="s">
        <v>158</v>
      </c>
      <c r="AU509" s="191" t="s">
        <v>82</v>
      </c>
      <c r="AY509" s="19" t="s">
        <v>155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163</v>
      </c>
      <c r="BM509" s="191" t="s">
        <v>544</v>
      </c>
    </row>
    <row r="510" spans="1:65" s="2" customFormat="1" ht="19.5">
      <c r="A510" s="36"/>
      <c r="B510" s="37"/>
      <c r="C510" s="38"/>
      <c r="D510" s="193" t="s">
        <v>165</v>
      </c>
      <c r="E510" s="38"/>
      <c r="F510" s="194" t="s">
        <v>545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165</v>
      </c>
      <c r="AU510" s="19" t="s">
        <v>82</v>
      </c>
    </row>
    <row r="511" spans="1:65" s="2" customFormat="1">
      <c r="A511" s="36"/>
      <c r="B511" s="37"/>
      <c r="C511" s="38"/>
      <c r="D511" s="198" t="s">
        <v>167</v>
      </c>
      <c r="E511" s="38"/>
      <c r="F511" s="199" t="s">
        <v>546</v>
      </c>
      <c r="G511" s="38"/>
      <c r="H511" s="38"/>
      <c r="I511" s="195"/>
      <c r="J511" s="38"/>
      <c r="K511" s="38"/>
      <c r="L511" s="41"/>
      <c r="M511" s="196"/>
      <c r="N511" s="197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167</v>
      </c>
      <c r="AU511" s="19" t="s">
        <v>82</v>
      </c>
    </row>
    <row r="512" spans="1:65" s="13" customFormat="1">
      <c r="B512" s="200"/>
      <c r="C512" s="201"/>
      <c r="D512" s="193" t="s">
        <v>169</v>
      </c>
      <c r="E512" s="202" t="s">
        <v>19</v>
      </c>
      <c r="F512" s="203" t="s">
        <v>547</v>
      </c>
      <c r="G512" s="201"/>
      <c r="H512" s="204">
        <v>46.8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169</v>
      </c>
      <c r="AU512" s="210" t="s">
        <v>82</v>
      </c>
      <c r="AV512" s="13" t="s">
        <v>82</v>
      </c>
      <c r="AW512" s="13" t="s">
        <v>33</v>
      </c>
      <c r="AX512" s="13" t="s">
        <v>72</v>
      </c>
      <c r="AY512" s="210" t="s">
        <v>155</v>
      </c>
    </row>
    <row r="513" spans="1:65" s="13" customFormat="1">
      <c r="B513" s="200"/>
      <c r="C513" s="201"/>
      <c r="D513" s="193" t="s">
        <v>169</v>
      </c>
      <c r="E513" s="202" t="s">
        <v>19</v>
      </c>
      <c r="F513" s="203" t="s">
        <v>548</v>
      </c>
      <c r="G513" s="201"/>
      <c r="H513" s="204">
        <v>20.8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169</v>
      </c>
      <c r="AU513" s="210" t="s">
        <v>82</v>
      </c>
      <c r="AV513" s="13" t="s">
        <v>82</v>
      </c>
      <c r="AW513" s="13" t="s">
        <v>33</v>
      </c>
      <c r="AX513" s="13" t="s">
        <v>72</v>
      </c>
      <c r="AY513" s="210" t="s">
        <v>155</v>
      </c>
    </row>
    <row r="514" spans="1:65" s="13" customFormat="1">
      <c r="B514" s="200"/>
      <c r="C514" s="201"/>
      <c r="D514" s="193" t="s">
        <v>169</v>
      </c>
      <c r="E514" s="202" t="s">
        <v>19</v>
      </c>
      <c r="F514" s="203" t="s">
        <v>549</v>
      </c>
      <c r="G514" s="201"/>
      <c r="H514" s="204">
        <v>5.4</v>
      </c>
      <c r="I514" s="205"/>
      <c r="J514" s="201"/>
      <c r="K514" s="201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169</v>
      </c>
      <c r="AU514" s="210" t="s">
        <v>82</v>
      </c>
      <c r="AV514" s="13" t="s">
        <v>82</v>
      </c>
      <c r="AW514" s="13" t="s">
        <v>33</v>
      </c>
      <c r="AX514" s="13" t="s">
        <v>72</v>
      </c>
      <c r="AY514" s="210" t="s">
        <v>155</v>
      </c>
    </row>
    <row r="515" spans="1:65" s="14" customFormat="1">
      <c r="B515" s="211"/>
      <c r="C515" s="212"/>
      <c r="D515" s="193" t="s">
        <v>169</v>
      </c>
      <c r="E515" s="213" t="s">
        <v>19</v>
      </c>
      <c r="F515" s="214" t="s">
        <v>178</v>
      </c>
      <c r="G515" s="212"/>
      <c r="H515" s="215">
        <v>73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169</v>
      </c>
      <c r="AU515" s="221" t="s">
        <v>82</v>
      </c>
      <c r="AV515" s="14" t="s">
        <v>163</v>
      </c>
      <c r="AW515" s="14" t="s">
        <v>33</v>
      </c>
      <c r="AX515" s="14" t="s">
        <v>80</v>
      </c>
      <c r="AY515" s="221" t="s">
        <v>155</v>
      </c>
    </row>
    <row r="516" spans="1:65" s="2" customFormat="1" ht="24.2" customHeight="1">
      <c r="A516" s="36"/>
      <c r="B516" s="37"/>
      <c r="C516" s="180" t="s">
        <v>550</v>
      </c>
      <c r="D516" s="180" t="s">
        <v>158</v>
      </c>
      <c r="E516" s="181" t="s">
        <v>551</v>
      </c>
      <c r="F516" s="182" t="s">
        <v>552</v>
      </c>
      <c r="G516" s="183" t="s">
        <v>274</v>
      </c>
      <c r="H516" s="184">
        <v>1.345</v>
      </c>
      <c r="I516" s="185"/>
      <c r="J516" s="186">
        <f>ROUND(I516*H516,2)</f>
        <v>0</v>
      </c>
      <c r="K516" s="182" t="s">
        <v>162</v>
      </c>
      <c r="L516" s="41"/>
      <c r="M516" s="187" t="s">
        <v>19</v>
      </c>
      <c r="N516" s="188" t="s">
        <v>43</v>
      </c>
      <c r="O516" s="66"/>
      <c r="P516" s="189">
        <f>O516*H516</f>
        <v>0</v>
      </c>
      <c r="Q516" s="189">
        <v>0</v>
      </c>
      <c r="R516" s="189">
        <f>Q516*H516</f>
        <v>0</v>
      </c>
      <c r="S516" s="189">
        <v>1.8</v>
      </c>
      <c r="T516" s="190">
        <f>S516*H516</f>
        <v>2.4209999999999998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163</v>
      </c>
      <c r="AT516" s="191" t="s">
        <v>158</v>
      </c>
      <c r="AU516" s="191" t="s">
        <v>82</v>
      </c>
      <c r="AY516" s="19" t="s">
        <v>155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9" t="s">
        <v>80</v>
      </c>
      <c r="BK516" s="192">
        <f>ROUND(I516*H516,2)</f>
        <v>0</v>
      </c>
      <c r="BL516" s="19" t="s">
        <v>163</v>
      </c>
      <c r="BM516" s="191" t="s">
        <v>553</v>
      </c>
    </row>
    <row r="517" spans="1:65" s="2" customFormat="1" ht="29.25">
      <c r="A517" s="36"/>
      <c r="B517" s="37"/>
      <c r="C517" s="38"/>
      <c r="D517" s="193" t="s">
        <v>165</v>
      </c>
      <c r="E517" s="38"/>
      <c r="F517" s="194" t="s">
        <v>554</v>
      </c>
      <c r="G517" s="38"/>
      <c r="H517" s="38"/>
      <c r="I517" s="195"/>
      <c r="J517" s="38"/>
      <c r="K517" s="38"/>
      <c r="L517" s="41"/>
      <c r="M517" s="196"/>
      <c r="N517" s="197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165</v>
      </c>
      <c r="AU517" s="19" t="s">
        <v>82</v>
      </c>
    </row>
    <row r="518" spans="1:65" s="2" customFormat="1">
      <c r="A518" s="36"/>
      <c r="B518" s="37"/>
      <c r="C518" s="38"/>
      <c r="D518" s="198" t="s">
        <v>167</v>
      </c>
      <c r="E518" s="38"/>
      <c r="F518" s="199" t="s">
        <v>555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167</v>
      </c>
      <c r="AU518" s="19" t="s">
        <v>82</v>
      </c>
    </row>
    <row r="519" spans="1:65" s="13" customFormat="1">
      <c r="B519" s="200"/>
      <c r="C519" s="201"/>
      <c r="D519" s="193" t="s">
        <v>169</v>
      </c>
      <c r="E519" s="202" t="s">
        <v>19</v>
      </c>
      <c r="F519" s="203" t="s">
        <v>556</v>
      </c>
      <c r="G519" s="201"/>
      <c r="H519" s="204">
        <v>1.115</v>
      </c>
      <c r="I519" s="205"/>
      <c r="J519" s="201"/>
      <c r="K519" s="201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169</v>
      </c>
      <c r="AU519" s="210" t="s">
        <v>82</v>
      </c>
      <c r="AV519" s="13" t="s">
        <v>82</v>
      </c>
      <c r="AW519" s="13" t="s">
        <v>33</v>
      </c>
      <c r="AX519" s="13" t="s">
        <v>72</v>
      </c>
      <c r="AY519" s="210" t="s">
        <v>155</v>
      </c>
    </row>
    <row r="520" spans="1:65" s="13" customFormat="1">
      <c r="B520" s="200"/>
      <c r="C520" s="201"/>
      <c r="D520" s="193" t="s">
        <v>169</v>
      </c>
      <c r="E520" s="202" t="s">
        <v>19</v>
      </c>
      <c r="F520" s="203" t="s">
        <v>557</v>
      </c>
      <c r="G520" s="201"/>
      <c r="H520" s="204">
        <v>0.16800000000000001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169</v>
      </c>
      <c r="AU520" s="210" t="s">
        <v>82</v>
      </c>
      <c r="AV520" s="13" t="s">
        <v>82</v>
      </c>
      <c r="AW520" s="13" t="s">
        <v>33</v>
      </c>
      <c r="AX520" s="13" t="s">
        <v>72</v>
      </c>
      <c r="AY520" s="210" t="s">
        <v>155</v>
      </c>
    </row>
    <row r="521" spans="1:65" s="13" customFormat="1">
      <c r="B521" s="200"/>
      <c r="C521" s="201"/>
      <c r="D521" s="193" t="s">
        <v>169</v>
      </c>
      <c r="E521" s="202" t="s">
        <v>19</v>
      </c>
      <c r="F521" s="203" t="s">
        <v>558</v>
      </c>
      <c r="G521" s="201"/>
      <c r="H521" s="204">
        <v>6.2E-2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169</v>
      </c>
      <c r="AU521" s="210" t="s">
        <v>82</v>
      </c>
      <c r="AV521" s="13" t="s">
        <v>82</v>
      </c>
      <c r="AW521" s="13" t="s">
        <v>33</v>
      </c>
      <c r="AX521" s="13" t="s">
        <v>72</v>
      </c>
      <c r="AY521" s="210" t="s">
        <v>155</v>
      </c>
    </row>
    <row r="522" spans="1:65" s="14" customFormat="1">
      <c r="B522" s="211"/>
      <c r="C522" s="212"/>
      <c r="D522" s="193" t="s">
        <v>169</v>
      </c>
      <c r="E522" s="213" t="s">
        <v>19</v>
      </c>
      <c r="F522" s="214" t="s">
        <v>178</v>
      </c>
      <c r="G522" s="212"/>
      <c r="H522" s="215">
        <v>1.345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169</v>
      </c>
      <c r="AU522" s="221" t="s">
        <v>82</v>
      </c>
      <c r="AV522" s="14" t="s">
        <v>163</v>
      </c>
      <c r="AW522" s="14" t="s">
        <v>33</v>
      </c>
      <c r="AX522" s="14" t="s">
        <v>80</v>
      </c>
      <c r="AY522" s="221" t="s">
        <v>155</v>
      </c>
    </row>
    <row r="523" spans="1:65" s="2" customFormat="1" ht="24.2" customHeight="1">
      <c r="A523" s="36"/>
      <c r="B523" s="37"/>
      <c r="C523" s="180" t="s">
        <v>559</v>
      </c>
      <c r="D523" s="180" t="s">
        <v>158</v>
      </c>
      <c r="E523" s="181" t="s">
        <v>560</v>
      </c>
      <c r="F523" s="182" t="s">
        <v>561</v>
      </c>
      <c r="G523" s="183" t="s">
        <v>274</v>
      </c>
      <c r="H523" s="184">
        <v>6.1520000000000001</v>
      </c>
      <c r="I523" s="185"/>
      <c r="J523" s="186">
        <f>ROUND(I523*H523,2)</f>
        <v>0</v>
      </c>
      <c r="K523" s="182" t="s">
        <v>162</v>
      </c>
      <c r="L523" s="41"/>
      <c r="M523" s="187" t="s">
        <v>19</v>
      </c>
      <c r="N523" s="188" t="s">
        <v>43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1.8</v>
      </c>
      <c r="T523" s="190">
        <f>S523*H523</f>
        <v>11.073600000000001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163</v>
      </c>
      <c r="AT523" s="191" t="s">
        <v>158</v>
      </c>
      <c r="AU523" s="191" t="s">
        <v>82</v>
      </c>
      <c r="AY523" s="19" t="s">
        <v>155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163</v>
      </c>
      <c r="BM523" s="191" t="s">
        <v>562</v>
      </c>
    </row>
    <row r="524" spans="1:65" s="2" customFormat="1" ht="29.25">
      <c r="A524" s="36"/>
      <c r="B524" s="37"/>
      <c r="C524" s="38"/>
      <c r="D524" s="193" t="s">
        <v>165</v>
      </c>
      <c r="E524" s="38"/>
      <c r="F524" s="194" t="s">
        <v>563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165</v>
      </c>
      <c r="AU524" s="19" t="s">
        <v>82</v>
      </c>
    </row>
    <row r="525" spans="1:65" s="2" customFormat="1">
      <c r="A525" s="36"/>
      <c r="B525" s="37"/>
      <c r="C525" s="38"/>
      <c r="D525" s="198" t="s">
        <v>167</v>
      </c>
      <c r="E525" s="38"/>
      <c r="F525" s="199" t="s">
        <v>564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167</v>
      </c>
      <c r="AU525" s="19" t="s">
        <v>82</v>
      </c>
    </row>
    <row r="526" spans="1:65" s="13" customFormat="1">
      <c r="B526" s="200"/>
      <c r="C526" s="201"/>
      <c r="D526" s="193" t="s">
        <v>169</v>
      </c>
      <c r="E526" s="202" t="s">
        <v>19</v>
      </c>
      <c r="F526" s="203" t="s">
        <v>565</v>
      </c>
      <c r="G526" s="201"/>
      <c r="H526" s="204">
        <v>3.444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169</v>
      </c>
      <c r="AU526" s="210" t="s">
        <v>82</v>
      </c>
      <c r="AV526" s="13" t="s">
        <v>82</v>
      </c>
      <c r="AW526" s="13" t="s">
        <v>33</v>
      </c>
      <c r="AX526" s="13" t="s">
        <v>72</v>
      </c>
      <c r="AY526" s="210" t="s">
        <v>155</v>
      </c>
    </row>
    <row r="527" spans="1:65" s="13" customFormat="1">
      <c r="B527" s="200"/>
      <c r="C527" s="201"/>
      <c r="D527" s="193" t="s">
        <v>169</v>
      </c>
      <c r="E527" s="202" t="s">
        <v>19</v>
      </c>
      <c r="F527" s="203" t="s">
        <v>566</v>
      </c>
      <c r="G527" s="201"/>
      <c r="H527" s="204">
        <v>3.7879999999999998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169</v>
      </c>
      <c r="AU527" s="210" t="s">
        <v>82</v>
      </c>
      <c r="AV527" s="13" t="s">
        <v>82</v>
      </c>
      <c r="AW527" s="13" t="s">
        <v>33</v>
      </c>
      <c r="AX527" s="13" t="s">
        <v>72</v>
      </c>
      <c r="AY527" s="210" t="s">
        <v>155</v>
      </c>
    </row>
    <row r="528" spans="1:65" s="13" customFormat="1">
      <c r="B528" s="200"/>
      <c r="C528" s="201"/>
      <c r="D528" s="193" t="s">
        <v>169</v>
      </c>
      <c r="E528" s="202" t="s">
        <v>19</v>
      </c>
      <c r="F528" s="203" t="s">
        <v>567</v>
      </c>
      <c r="G528" s="201"/>
      <c r="H528" s="204">
        <v>-1.08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169</v>
      </c>
      <c r="AU528" s="210" t="s">
        <v>82</v>
      </c>
      <c r="AV528" s="13" t="s">
        <v>82</v>
      </c>
      <c r="AW528" s="13" t="s">
        <v>33</v>
      </c>
      <c r="AX528" s="13" t="s">
        <v>72</v>
      </c>
      <c r="AY528" s="210" t="s">
        <v>155</v>
      </c>
    </row>
    <row r="529" spans="1:65" s="14" customFormat="1">
      <c r="B529" s="211"/>
      <c r="C529" s="212"/>
      <c r="D529" s="193" t="s">
        <v>169</v>
      </c>
      <c r="E529" s="213" t="s">
        <v>19</v>
      </c>
      <c r="F529" s="214" t="s">
        <v>178</v>
      </c>
      <c r="G529" s="212"/>
      <c r="H529" s="215">
        <v>6.1520000000000001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169</v>
      </c>
      <c r="AU529" s="221" t="s">
        <v>82</v>
      </c>
      <c r="AV529" s="14" t="s">
        <v>163</v>
      </c>
      <c r="AW529" s="14" t="s">
        <v>33</v>
      </c>
      <c r="AX529" s="14" t="s">
        <v>80</v>
      </c>
      <c r="AY529" s="221" t="s">
        <v>155</v>
      </c>
    </row>
    <row r="530" spans="1:65" s="2" customFormat="1" ht="24.2" customHeight="1">
      <c r="A530" s="36"/>
      <c r="B530" s="37"/>
      <c r="C530" s="180" t="s">
        <v>568</v>
      </c>
      <c r="D530" s="180" t="s">
        <v>158</v>
      </c>
      <c r="E530" s="181" t="s">
        <v>569</v>
      </c>
      <c r="F530" s="182" t="s">
        <v>570</v>
      </c>
      <c r="G530" s="183" t="s">
        <v>274</v>
      </c>
      <c r="H530" s="184">
        <v>0.65300000000000002</v>
      </c>
      <c r="I530" s="185"/>
      <c r="J530" s="186">
        <f>ROUND(I530*H530,2)</f>
        <v>0</v>
      </c>
      <c r="K530" s="182" t="s">
        <v>162</v>
      </c>
      <c r="L530" s="41"/>
      <c r="M530" s="187" t="s">
        <v>19</v>
      </c>
      <c r="N530" s="188" t="s">
        <v>43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1.8</v>
      </c>
      <c r="T530" s="190">
        <f>S530*H530</f>
        <v>1.1754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163</v>
      </c>
      <c r="AT530" s="191" t="s">
        <v>158</v>
      </c>
      <c r="AU530" s="191" t="s">
        <v>82</v>
      </c>
      <c r="AY530" s="19" t="s">
        <v>155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9" t="s">
        <v>80</v>
      </c>
      <c r="BK530" s="192">
        <f>ROUND(I530*H530,2)</f>
        <v>0</v>
      </c>
      <c r="BL530" s="19" t="s">
        <v>163</v>
      </c>
      <c r="BM530" s="191" t="s">
        <v>571</v>
      </c>
    </row>
    <row r="531" spans="1:65" s="2" customFormat="1" ht="29.25">
      <c r="A531" s="36"/>
      <c r="B531" s="37"/>
      <c r="C531" s="38"/>
      <c r="D531" s="193" t="s">
        <v>165</v>
      </c>
      <c r="E531" s="38"/>
      <c r="F531" s="194" t="s">
        <v>572</v>
      </c>
      <c r="G531" s="38"/>
      <c r="H531" s="38"/>
      <c r="I531" s="195"/>
      <c r="J531" s="38"/>
      <c r="K531" s="38"/>
      <c r="L531" s="41"/>
      <c r="M531" s="196"/>
      <c r="N531" s="197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165</v>
      </c>
      <c r="AU531" s="19" t="s">
        <v>82</v>
      </c>
    </row>
    <row r="532" spans="1:65" s="2" customFormat="1">
      <c r="A532" s="36"/>
      <c r="B532" s="37"/>
      <c r="C532" s="38"/>
      <c r="D532" s="198" t="s">
        <v>167</v>
      </c>
      <c r="E532" s="38"/>
      <c r="F532" s="199" t="s">
        <v>573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167</v>
      </c>
      <c r="AU532" s="19" t="s">
        <v>82</v>
      </c>
    </row>
    <row r="533" spans="1:65" s="13" customFormat="1">
      <c r="B533" s="200"/>
      <c r="C533" s="201"/>
      <c r="D533" s="193" t="s">
        <v>169</v>
      </c>
      <c r="E533" s="202" t="s">
        <v>19</v>
      </c>
      <c r="F533" s="203" t="s">
        <v>574</v>
      </c>
      <c r="G533" s="201"/>
      <c r="H533" s="204">
        <v>1.1990000000000001</v>
      </c>
      <c r="I533" s="205"/>
      <c r="J533" s="201"/>
      <c r="K533" s="201"/>
      <c r="L533" s="206"/>
      <c r="M533" s="207"/>
      <c r="N533" s="208"/>
      <c r="O533" s="208"/>
      <c r="P533" s="208"/>
      <c r="Q533" s="208"/>
      <c r="R533" s="208"/>
      <c r="S533" s="208"/>
      <c r="T533" s="209"/>
      <c r="AT533" s="210" t="s">
        <v>169</v>
      </c>
      <c r="AU533" s="210" t="s">
        <v>82</v>
      </c>
      <c r="AV533" s="13" t="s">
        <v>82</v>
      </c>
      <c r="AW533" s="13" t="s">
        <v>33</v>
      </c>
      <c r="AX533" s="13" t="s">
        <v>72</v>
      </c>
      <c r="AY533" s="210" t="s">
        <v>155</v>
      </c>
    </row>
    <row r="534" spans="1:65" s="13" customFormat="1">
      <c r="B534" s="200"/>
      <c r="C534" s="201"/>
      <c r="D534" s="193" t="s">
        <v>169</v>
      </c>
      <c r="E534" s="202" t="s">
        <v>19</v>
      </c>
      <c r="F534" s="203" t="s">
        <v>575</v>
      </c>
      <c r="G534" s="201"/>
      <c r="H534" s="204">
        <v>-0.54600000000000004</v>
      </c>
      <c r="I534" s="205"/>
      <c r="J534" s="201"/>
      <c r="K534" s="201"/>
      <c r="L534" s="206"/>
      <c r="M534" s="207"/>
      <c r="N534" s="208"/>
      <c r="O534" s="208"/>
      <c r="P534" s="208"/>
      <c r="Q534" s="208"/>
      <c r="R534" s="208"/>
      <c r="S534" s="208"/>
      <c r="T534" s="209"/>
      <c r="AT534" s="210" t="s">
        <v>169</v>
      </c>
      <c r="AU534" s="210" t="s">
        <v>82</v>
      </c>
      <c r="AV534" s="13" t="s">
        <v>82</v>
      </c>
      <c r="AW534" s="13" t="s">
        <v>33</v>
      </c>
      <c r="AX534" s="13" t="s">
        <v>72</v>
      </c>
      <c r="AY534" s="210" t="s">
        <v>155</v>
      </c>
    </row>
    <row r="535" spans="1:65" s="14" customFormat="1">
      <c r="B535" s="211"/>
      <c r="C535" s="212"/>
      <c r="D535" s="193" t="s">
        <v>169</v>
      </c>
      <c r="E535" s="213" t="s">
        <v>19</v>
      </c>
      <c r="F535" s="214" t="s">
        <v>178</v>
      </c>
      <c r="G535" s="212"/>
      <c r="H535" s="215">
        <v>0.65300000000000002</v>
      </c>
      <c r="I535" s="216"/>
      <c r="J535" s="212"/>
      <c r="K535" s="212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169</v>
      </c>
      <c r="AU535" s="221" t="s">
        <v>82</v>
      </c>
      <c r="AV535" s="14" t="s">
        <v>163</v>
      </c>
      <c r="AW535" s="14" t="s">
        <v>33</v>
      </c>
      <c r="AX535" s="14" t="s">
        <v>80</v>
      </c>
      <c r="AY535" s="221" t="s">
        <v>155</v>
      </c>
    </row>
    <row r="536" spans="1:65" s="2" customFormat="1" ht="24.2" customHeight="1">
      <c r="A536" s="36"/>
      <c r="B536" s="37"/>
      <c r="C536" s="180" t="s">
        <v>576</v>
      </c>
      <c r="D536" s="180" t="s">
        <v>158</v>
      </c>
      <c r="E536" s="181" t="s">
        <v>577</v>
      </c>
      <c r="F536" s="182" t="s">
        <v>578</v>
      </c>
      <c r="G536" s="183" t="s">
        <v>425</v>
      </c>
      <c r="H536" s="184">
        <v>55</v>
      </c>
      <c r="I536" s="185"/>
      <c r="J536" s="186">
        <f>ROUND(I536*H536,2)</f>
        <v>0</v>
      </c>
      <c r="K536" s="182" t="s">
        <v>162</v>
      </c>
      <c r="L536" s="41"/>
      <c r="M536" s="187" t="s">
        <v>19</v>
      </c>
      <c r="N536" s="188" t="s">
        <v>43</v>
      </c>
      <c r="O536" s="66"/>
      <c r="P536" s="189">
        <f>O536*H536</f>
        <v>0</v>
      </c>
      <c r="Q536" s="189">
        <v>0</v>
      </c>
      <c r="R536" s="189">
        <f>Q536*H536</f>
        <v>0</v>
      </c>
      <c r="S536" s="189">
        <v>3.2000000000000001E-2</v>
      </c>
      <c r="T536" s="190">
        <f>S536*H536</f>
        <v>1.76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163</v>
      </c>
      <c r="AT536" s="191" t="s">
        <v>158</v>
      </c>
      <c r="AU536" s="191" t="s">
        <v>82</v>
      </c>
      <c r="AY536" s="19" t="s">
        <v>155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80</v>
      </c>
      <c r="BK536" s="192">
        <f>ROUND(I536*H536,2)</f>
        <v>0</v>
      </c>
      <c r="BL536" s="19" t="s">
        <v>163</v>
      </c>
      <c r="BM536" s="191" t="s">
        <v>579</v>
      </c>
    </row>
    <row r="537" spans="1:65" s="2" customFormat="1" ht="19.5">
      <c r="A537" s="36"/>
      <c r="B537" s="37"/>
      <c r="C537" s="38"/>
      <c r="D537" s="193" t="s">
        <v>165</v>
      </c>
      <c r="E537" s="38"/>
      <c r="F537" s="194" t="s">
        <v>580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165</v>
      </c>
      <c r="AU537" s="19" t="s">
        <v>82</v>
      </c>
    </row>
    <row r="538" spans="1:65" s="2" customFormat="1">
      <c r="A538" s="36"/>
      <c r="B538" s="37"/>
      <c r="C538" s="38"/>
      <c r="D538" s="198" t="s">
        <v>167</v>
      </c>
      <c r="E538" s="38"/>
      <c r="F538" s="199" t="s">
        <v>581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167</v>
      </c>
      <c r="AU538" s="19" t="s">
        <v>82</v>
      </c>
    </row>
    <row r="539" spans="1:65" s="15" customFormat="1">
      <c r="B539" s="232"/>
      <c r="C539" s="233"/>
      <c r="D539" s="193" t="s">
        <v>169</v>
      </c>
      <c r="E539" s="234" t="s">
        <v>19</v>
      </c>
      <c r="F539" s="235" t="s">
        <v>206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169</v>
      </c>
      <c r="AU539" s="241" t="s">
        <v>82</v>
      </c>
      <c r="AV539" s="15" t="s">
        <v>80</v>
      </c>
      <c r="AW539" s="15" t="s">
        <v>33</v>
      </c>
      <c r="AX539" s="15" t="s">
        <v>72</v>
      </c>
      <c r="AY539" s="241" t="s">
        <v>155</v>
      </c>
    </row>
    <row r="540" spans="1:65" s="13" customFormat="1">
      <c r="B540" s="200"/>
      <c r="C540" s="201"/>
      <c r="D540" s="193" t="s">
        <v>169</v>
      </c>
      <c r="E540" s="202" t="s">
        <v>19</v>
      </c>
      <c r="F540" s="203" t="s">
        <v>243</v>
      </c>
      <c r="G540" s="201"/>
      <c r="H540" s="204">
        <v>9</v>
      </c>
      <c r="I540" s="205"/>
      <c r="J540" s="201"/>
      <c r="K540" s="201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169</v>
      </c>
      <c r="AU540" s="210" t="s">
        <v>82</v>
      </c>
      <c r="AV540" s="13" t="s">
        <v>82</v>
      </c>
      <c r="AW540" s="13" t="s">
        <v>33</v>
      </c>
      <c r="AX540" s="13" t="s">
        <v>72</v>
      </c>
      <c r="AY540" s="210" t="s">
        <v>155</v>
      </c>
    </row>
    <row r="541" spans="1:65" s="15" customFormat="1">
      <c r="B541" s="232"/>
      <c r="C541" s="233"/>
      <c r="D541" s="193" t="s">
        <v>169</v>
      </c>
      <c r="E541" s="234" t="s">
        <v>19</v>
      </c>
      <c r="F541" s="235" t="s">
        <v>212</v>
      </c>
      <c r="G541" s="233"/>
      <c r="H541" s="234" t="s">
        <v>19</v>
      </c>
      <c r="I541" s="236"/>
      <c r="J541" s="233"/>
      <c r="K541" s="233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169</v>
      </c>
      <c r="AU541" s="241" t="s">
        <v>82</v>
      </c>
      <c r="AV541" s="15" t="s">
        <v>80</v>
      </c>
      <c r="AW541" s="15" t="s">
        <v>33</v>
      </c>
      <c r="AX541" s="15" t="s">
        <v>72</v>
      </c>
      <c r="AY541" s="241" t="s">
        <v>155</v>
      </c>
    </row>
    <row r="542" spans="1:65" s="13" customFormat="1">
      <c r="B542" s="200"/>
      <c r="C542" s="201"/>
      <c r="D542" s="193" t="s">
        <v>169</v>
      </c>
      <c r="E542" s="202" t="s">
        <v>19</v>
      </c>
      <c r="F542" s="203" t="s">
        <v>271</v>
      </c>
      <c r="G542" s="201"/>
      <c r="H542" s="204">
        <v>12</v>
      </c>
      <c r="I542" s="205"/>
      <c r="J542" s="201"/>
      <c r="K542" s="201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169</v>
      </c>
      <c r="AU542" s="210" t="s">
        <v>82</v>
      </c>
      <c r="AV542" s="13" t="s">
        <v>82</v>
      </c>
      <c r="AW542" s="13" t="s">
        <v>33</v>
      </c>
      <c r="AX542" s="13" t="s">
        <v>72</v>
      </c>
      <c r="AY542" s="210" t="s">
        <v>155</v>
      </c>
    </row>
    <row r="543" spans="1:65" s="15" customFormat="1">
      <c r="B543" s="232"/>
      <c r="C543" s="233"/>
      <c r="D543" s="193" t="s">
        <v>169</v>
      </c>
      <c r="E543" s="234" t="s">
        <v>19</v>
      </c>
      <c r="F543" s="235" t="s">
        <v>215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169</v>
      </c>
      <c r="AU543" s="241" t="s">
        <v>82</v>
      </c>
      <c r="AV543" s="15" t="s">
        <v>80</v>
      </c>
      <c r="AW543" s="15" t="s">
        <v>33</v>
      </c>
      <c r="AX543" s="15" t="s">
        <v>72</v>
      </c>
      <c r="AY543" s="241" t="s">
        <v>155</v>
      </c>
    </row>
    <row r="544" spans="1:65" s="13" customFormat="1">
      <c r="B544" s="200"/>
      <c r="C544" s="201"/>
      <c r="D544" s="193" t="s">
        <v>169</v>
      </c>
      <c r="E544" s="202" t="s">
        <v>19</v>
      </c>
      <c r="F544" s="203" t="s">
        <v>314</v>
      </c>
      <c r="G544" s="201"/>
      <c r="H544" s="204">
        <v>18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169</v>
      </c>
      <c r="AU544" s="210" t="s">
        <v>82</v>
      </c>
      <c r="AV544" s="13" t="s">
        <v>82</v>
      </c>
      <c r="AW544" s="13" t="s">
        <v>33</v>
      </c>
      <c r="AX544" s="13" t="s">
        <v>72</v>
      </c>
      <c r="AY544" s="210" t="s">
        <v>155</v>
      </c>
    </row>
    <row r="545" spans="1:65" s="15" customFormat="1">
      <c r="B545" s="232"/>
      <c r="C545" s="233"/>
      <c r="D545" s="193" t="s">
        <v>169</v>
      </c>
      <c r="E545" s="234" t="s">
        <v>19</v>
      </c>
      <c r="F545" s="235" t="s">
        <v>219</v>
      </c>
      <c r="G545" s="233"/>
      <c r="H545" s="234" t="s">
        <v>19</v>
      </c>
      <c r="I545" s="236"/>
      <c r="J545" s="233"/>
      <c r="K545" s="233"/>
      <c r="L545" s="237"/>
      <c r="M545" s="238"/>
      <c r="N545" s="239"/>
      <c r="O545" s="239"/>
      <c r="P545" s="239"/>
      <c r="Q545" s="239"/>
      <c r="R545" s="239"/>
      <c r="S545" s="239"/>
      <c r="T545" s="240"/>
      <c r="AT545" s="241" t="s">
        <v>169</v>
      </c>
      <c r="AU545" s="241" t="s">
        <v>82</v>
      </c>
      <c r="AV545" s="15" t="s">
        <v>80</v>
      </c>
      <c r="AW545" s="15" t="s">
        <v>33</v>
      </c>
      <c r="AX545" s="15" t="s">
        <v>72</v>
      </c>
      <c r="AY545" s="241" t="s">
        <v>155</v>
      </c>
    </row>
    <row r="546" spans="1:65" s="13" customFormat="1">
      <c r="B546" s="200"/>
      <c r="C546" s="201"/>
      <c r="D546" s="193" t="s">
        <v>169</v>
      </c>
      <c r="E546" s="202" t="s">
        <v>19</v>
      </c>
      <c r="F546" s="203" t="s">
        <v>300</v>
      </c>
      <c r="G546" s="201"/>
      <c r="H546" s="204">
        <v>16</v>
      </c>
      <c r="I546" s="205"/>
      <c r="J546" s="201"/>
      <c r="K546" s="201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169</v>
      </c>
      <c r="AU546" s="210" t="s">
        <v>82</v>
      </c>
      <c r="AV546" s="13" t="s">
        <v>82</v>
      </c>
      <c r="AW546" s="13" t="s">
        <v>33</v>
      </c>
      <c r="AX546" s="13" t="s">
        <v>72</v>
      </c>
      <c r="AY546" s="210" t="s">
        <v>155</v>
      </c>
    </row>
    <row r="547" spans="1:65" s="14" customFormat="1">
      <c r="B547" s="211"/>
      <c r="C547" s="212"/>
      <c r="D547" s="193" t="s">
        <v>169</v>
      </c>
      <c r="E547" s="213" t="s">
        <v>19</v>
      </c>
      <c r="F547" s="214" t="s">
        <v>178</v>
      </c>
      <c r="G547" s="212"/>
      <c r="H547" s="215">
        <v>55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169</v>
      </c>
      <c r="AU547" s="221" t="s">
        <v>82</v>
      </c>
      <c r="AV547" s="14" t="s">
        <v>163</v>
      </c>
      <c r="AW547" s="14" t="s">
        <v>33</v>
      </c>
      <c r="AX547" s="14" t="s">
        <v>80</v>
      </c>
      <c r="AY547" s="221" t="s">
        <v>155</v>
      </c>
    </row>
    <row r="548" spans="1:65" s="2" customFormat="1" ht="24.2" customHeight="1">
      <c r="A548" s="36"/>
      <c r="B548" s="37"/>
      <c r="C548" s="180" t="s">
        <v>582</v>
      </c>
      <c r="D548" s="180" t="s">
        <v>158</v>
      </c>
      <c r="E548" s="181" t="s">
        <v>583</v>
      </c>
      <c r="F548" s="182" t="s">
        <v>584</v>
      </c>
      <c r="G548" s="183" t="s">
        <v>233</v>
      </c>
      <c r="H548" s="184">
        <v>24.42</v>
      </c>
      <c r="I548" s="185"/>
      <c r="J548" s="186">
        <f>ROUND(I548*H548,2)</f>
        <v>0</v>
      </c>
      <c r="K548" s="182" t="s">
        <v>162</v>
      </c>
      <c r="L548" s="41"/>
      <c r="M548" s="187" t="s">
        <v>19</v>
      </c>
      <c r="N548" s="188" t="s">
        <v>43</v>
      </c>
      <c r="O548" s="66"/>
      <c r="P548" s="189">
        <f>O548*H548</f>
        <v>0</v>
      </c>
      <c r="Q548" s="189">
        <v>0</v>
      </c>
      <c r="R548" s="189">
        <f>Q548*H548</f>
        <v>0</v>
      </c>
      <c r="S548" s="189">
        <v>4.2000000000000003E-2</v>
      </c>
      <c r="T548" s="190">
        <f>S548*H548</f>
        <v>1.0256400000000001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163</v>
      </c>
      <c r="AT548" s="191" t="s">
        <v>158</v>
      </c>
      <c r="AU548" s="191" t="s">
        <v>82</v>
      </c>
      <c r="AY548" s="19" t="s">
        <v>155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163</v>
      </c>
      <c r="BM548" s="191" t="s">
        <v>585</v>
      </c>
    </row>
    <row r="549" spans="1:65" s="2" customFormat="1" ht="29.25">
      <c r="A549" s="36"/>
      <c r="B549" s="37"/>
      <c r="C549" s="38"/>
      <c r="D549" s="193" t="s">
        <v>165</v>
      </c>
      <c r="E549" s="38"/>
      <c r="F549" s="194" t="s">
        <v>586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165</v>
      </c>
      <c r="AU549" s="19" t="s">
        <v>82</v>
      </c>
    </row>
    <row r="550" spans="1:65" s="2" customFormat="1">
      <c r="A550" s="36"/>
      <c r="B550" s="37"/>
      <c r="C550" s="38"/>
      <c r="D550" s="198" t="s">
        <v>167</v>
      </c>
      <c r="E550" s="38"/>
      <c r="F550" s="199" t="s">
        <v>587</v>
      </c>
      <c r="G550" s="38"/>
      <c r="H550" s="38"/>
      <c r="I550" s="195"/>
      <c r="J550" s="38"/>
      <c r="K550" s="38"/>
      <c r="L550" s="41"/>
      <c r="M550" s="196"/>
      <c r="N550" s="197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167</v>
      </c>
      <c r="AU550" s="19" t="s">
        <v>82</v>
      </c>
    </row>
    <row r="551" spans="1:65" s="13" customFormat="1">
      <c r="B551" s="200"/>
      <c r="C551" s="201"/>
      <c r="D551" s="193" t="s">
        <v>169</v>
      </c>
      <c r="E551" s="202" t="s">
        <v>19</v>
      </c>
      <c r="F551" s="203" t="s">
        <v>588</v>
      </c>
      <c r="G551" s="201"/>
      <c r="H551" s="204">
        <v>3.32</v>
      </c>
      <c r="I551" s="205"/>
      <c r="J551" s="201"/>
      <c r="K551" s="201"/>
      <c r="L551" s="206"/>
      <c r="M551" s="207"/>
      <c r="N551" s="208"/>
      <c r="O551" s="208"/>
      <c r="P551" s="208"/>
      <c r="Q551" s="208"/>
      <c r="R551" s="208"/>
      <c r="S551" s="208"/>
      <c r="T551" s="209"/>
      <c r="AT551" s="210" t="s">
        <v>169</v>
      </c>
      <c r="AU551" s="210" t="s">
        <v>82</v>
      </c>
      <c r="AV551" s="13" t="s">
        <v>82</v>
      </c>
      <c r="AW551" s="13" t="s">
        <v>33</v>
      </c>
      <c r="AX551" s="13" t="s">
        <v>72</v>
      </c>
      <c r="AY551" s="210" t="s">
        <v>155</v>
      </c>
    </row>
    <row r="552" spans="1:65" s="13" customFormat="1">
      <c r="B552" s="200"/>
      <c r="C552" s="201"/>
      <c r="D552" s="193" t="s">
        <v>169</v>
      </c>
      <c r="E552" s="202" t="s">
        <v>19</v>
      </c>
      <c r="F552" s="203" t="s">
        <v>589</v>
      </c>
      <c r="G552" s="201"/>
      <c r="H552" s="204">
        <v>3.3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169</v>
      </c>
      <c r="AU552" s="210" t="s">
        <v>82</v>
      </c>
      <c r="AV552" s="13" t="s">
        <v>82</v>
      </c>
      <c r="AW552" s="13" t="s">
        <v>33</v>
      </c>
      <c r="AX552" s="13" t="s">
        <v>72</v>
      </c>
      <c r="AY552" s="210" t="s">
        <v>155</v>
      </c>
    </row>
    <row r="553" spans="1:65" s="13" customFormat="1">
      <c r="B553" s="200"/>
      <c r="C553" s="201"/>
      <c r="D553" s="193" t="s">
        <v>169</v>
      </c>
      <c r="E553" s="202" t="s">
        <v>19</v>
      </c>
      <c r="F553" s="203" t="s">
        <v>590</v>
      </c>
      <c r="G553" s="201"/>
      <c r="H553" s="204">
        <v>7.8</v>
      </c>
      <c r="I553" s="205"/>
      <c r="J553" s="201"/>
      <c r="K553" s="201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169</v>
      </c>
      <c r="AU553" s="210" t="s">
        <v>82</v>
      </c>
      <c r="AV553" s="13" t="s">
        <v>82</v>
      </c>
      <c r="AW553" s="13" t="s">
        <v>33</v>
      </c>
      <c r="AX553" s="13" t="s">
        <v>72</v>
      </c>
      <c r="AY553" s="210" t="s">
        <v>155</v>
      </c>
    </row>
    <row r="554" spans="1:65" s="13" customFormat="1">
      <c r="B554" s="200"/>
      <c r="C554" s="201"/>
      <c r="D554" s="193" t="s">
        <v>169</v>
      </c>
      <c r="E554" s="202" t="s">
        <v>19</v>
      </c>
      <c r="F554" s="203" t="s">
        <v>591</v>
      </c>
      <c r="G554" s="201"/>
      <c r="H554" s="204">
        <v>10</v>
      </c>
      <c r="I554" s="205"/>
      <c r="J554" s="201"/>
      <c r="K554" s="201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169</v>
      </c>
      <c r="AU554" s="210" t="s">
        <v>82</v>
      </c>
      <c r="AV554" s="13" t="s">
        <v>82</v>
      </c>
      <c r="AW554" s="13" t="s">
        <v>33</v>
      </c>
      <c r="AX554" s="13" t="s">
        <v>72</v>
      </c>
      <c r="AY554" s="210" t="s">
        <v>155</v>
      </c>
    </row>
    <row r="555" spans="1:65" s="14" customFormat="1">
      <c r="B555" s="211"/>
      <c r="C555" s="212"/>
      <c r="D555" s="193" t="s">
        <v>169</v>
      </c>
      <c r="E555" s="213" t="s">
        <v>19</v>
      </c>
      <c r="F555" s="214" t="s">
        <v>178</v>
      </c>
      <c r="G555" s="212"/>
      <c r="H555" s="215">
        <v>24.42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169</v>
      </c>
      <c r="AU555" s="221" t="s">
        <v>82</v>
      </c>
      <c r="AV555" s="14" t="s">
        <v>163</v>
      </c>
      <c r="AW555" s="14" t="s">
        <v>33</v>
      </c>
      <c r="AX555" s="14" t="s">
        <v>80</v>
      </c>
      <c r="AY555" s="221" t="s">
        <v>155</v>
      </c>
    </row>
    <row r="556" spans="1:65" s="2" customFormat="1" ht="24.2" customHeight="1">
      <c r="A556" s="36"/>
      <c r="B556" s="37"/>
      <c r="C556" s="180" t="s">
        <v>592</v>
      </c>
      <c r="D556" s="180" t="s">
        <v>158</v>
      </c>
      <c r="E556" s="181" t="s">
        <v>593</v>
      </c>
      <c r="F556" s="182" t="s">
        <v>594</v>
      </c>
      <c r="G556" s="183" t="s">
        <v>233</v>
      </c>
      <c r="H556" s="184">
        <v>7.25</v>
      </c>
      <c r="I556" s="185"/>
      <c r="J556" s="186">
        <f>ROUND(I556*H556,2)</f>
        <v>0</v>
      </c>
      <c r="K556" s="182" t="s">
        <v>162</v>
      </c>
      <c r="L556" s="41"/>
      <c r="M556" s="187" t="s">
        <v>19</v>
      </c>
      <c r="N556" s="188" t="s">
        <v>43</v>
      </c>
      <c r="O556" s="66"/>
      <c r="P556" s="189">
        <f>O556*H556</f>
        <v>0</v>
      </c>
      <c r="Q556" s="189">
        <v>2.7899999999999999E-3</v>
      </c>
      <c r="R556" s="189">
        <f>Q556*H556</f>
        <v>2.0227499999999999E-2</v>
      </c>
      <c r="S556" s="189">
        <v>5.6000000000000001E-2</v>
      </c>
      <c r="T556" s="190">
        <f>S556*H556</f>
        <v>0.40600000000000003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163</v>
      </c>
      <c r="AT556" s="191" t="s">
        <v>158</v>
      </c>
      <c r="AU556" s="191" t="s">
        <v>82</v>
      </c>
      <c r="AY556" s="19" t="s">
        <v>155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163</v>
      </c>
      <c r="BM556" s="191" t="s">
        <v>595</v>
      </c>
    </row>
    <row r="557" spans="1:65" s="2" customFormat="1" ht="29.25">
      <c r="A557" s="36"/>
      <c r="B557" s="37"/>
      <c r="C557" s="38"/>
      <c r="D557" s="193" t="s">
        <v>165</v>
      </c>
      <c r="E557" s="38"/>
      <c r="F557" s="194" t="s">
        <v>596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165</v>
      </c>
      <c r="AU557" s="19" t="s">
        <v>82</v>
      </c>
    </row>
    <row r="558" spans="1:65" s="2" customFormat="1">
      <c r="A558" s="36"/>
      <c r="B558" s="37"/>
      <c r="C558" s="38"/>
      <c r="D558" s="198" t="s">
        <v>167</v>
      </c>
      <c r="E558" s="38"/>
      <c r="F558" s="199" t="s">
        <v>597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167</v>
      </c>
      <c r="AU558" s="19" t="s">
        <v>82</v>
      </c>
    </row>
    <row r="559" spans="1:65" s="15" customFormat="1">
      <c r="B559" s="232"/>
      <c r="C559" s="233"/>
      <c r="D559" s="193" t="s">
        <v>169</v>
      </c>
      <c r="E559" s="234" t="s">
        <v>19</v>
      </c>
      <c r="F559" s="235" t="s">
        <v>206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169</v>
      </c>
      <c r="AU559" s="241" t="s">
        <v>82</v>
      </c>
      <c r="AV559" s="15" t="s">
        <v>80</v>
      </c>
      <c r="AW559" s="15" t="s">
        <v>33</v>
      </c>
      <c r="AX559" s="15" t="s">
        <v>72</v>
      </c>
      <c r="AY559" s="241" t="s">
        <v>155</v>
      </c>
    </row>
    <row r="560" spans="1:65" s="13" customFormat="1">
      <c r="B560" s="200"/>
      <c r="C560" s="201"/>
      <c r="D560" s="193" t="s">
        <v>169</v>
      </c>
      <c r="E560" s="202" t="s">
        <v>19</v>
      </c>
      <c r="F560" s="203" t="s">
        <v>598</v>
      </c>
      <c r="G560" s="201"/>
      <c r="H560" s="204">
        <v>3.25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169</v>
      </c>
      <c r="AU560" s="210" t="s">
        <v>82</v>
      </c>
      <c r="AV560" s="13" t="s">
        <v>82</v>
      </c>
      <c r="AW560" s="13" t="s">
        <v>33</v>
      </c>
      <c r="AX560" s="13" t="s">
        <v>72</v>
      </c>
      <c r="AY560" s="210" t="s">
        <v>155</v>
      </c>
    </row>
    <row r="561" spans="1:65" s="15" customFormat="1">
      <c r="B561" s="232"/>
      <c r="C561" s="233"/>
      <c r="D561" s="193" t="s">
        <v>169</v>
      </c>
      <c r="E561" s="234" t="s">
        <v>19</v>
      </c>
      <c r="F561" s="235" t="s">
        <v>212</v>
      </c>
      <c r="G561" s="233"/>
      <c r="H561" s="234" t="s">
        <v>19</v>
      </c>
      <c r="I561" s="236"/>
      <c r="J561" s="233"/>
      <c r="K561" s="233"/>
      <c r="L561" s="237"/>
      <c r="M561" s="238"/>
      <c r="N561" s="239"/>
      <c r="O561" s="239"/>
      <c r="P561" s="239"/>
      <c r="Q561" s="239"/>
      <c r="R561" s="239"/>
      <c r="S561" s="239"/>
      <c r="T561" s="240"/>
      <c r="AT561" s="241" t="s">
        <v>169</v>
      </c>
      <c r="AU561" s="241" t="s">
        <v>82</v>
      </c>
      <c r="AV561" s="15" t="s">
        <v>80</v>
      </c>
      <c r="AW561" s="15" t="s">
        <v>33</v>
      </c>
      <c r="AX561" s="15" t="s">
        <v>72</v>
      </c>
      <c r="AY561" s="241" t="s">
        <v>155</v>
      </c>
    </row>
    <row r="562" spans="1:65" s="13" customFormat="1">
      <c r="B562" s="200"/>
      <c r="C562" s="201"/>
      <c r="D562" s="193" t="s">
        <v>169</v>
      </c>
      <c r="E562" s="202" t="s">
        <v>19</v>
      </c>
      <c r="F562" s="203" t="s">
        <v>599</v>
      </c>
      <c r="G562" s="201"/>
      <c r="H562" s="204">
        <v>1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169</v>
      </c>
      <c r="AU562" s="210" t="s">
        <v>82</v>
      </c>
      <c r="AV562" s="13" t="s">
        <v>82</v>
      </c>
      <c r="AW562" s="13" t="s">
        <v>33</v>
      </c>
      <c r="AX562" s="13" t="s">
        <v>72</v>
      </c>
      <c r="AY562" s="210" t="s">
        <v>155</v>
      </c>
    </row>
    <row r="563" spans="1:65" s="15" customFormat="1">
      <c r="B563" s="232"/>
      <c r="C563" s="233"/>
      <c r="D563" s="193" t="s">
        <v>169</v>
      </c>
      <c r="E563" s="234" t="s">
        <v>19</v>
      </c>
      <c r="F563" s="235" t="s">
        <v>215</v>
      </c>
      <c r="G563" s="233"/>
      <c r="H563" s="234" t="s">
        <v>19</v>
      </c>
      <c r="I563" s="236"/>
      <c r="J563" s="233"/>
      <c r="K563" s="233"/>
      <c r="L563" s="237"/>
      <c r="M563" s="238"/>
      <c r="N563" s="239"/>
      <c r="O563" s="239"/>
      <c r="P563" s="239"/>
      <c r="Q563" s="239"/>
      <c r="R563" s="239"/>
      <c r="S563" s="239"/>
      <c r="T563" s="240"/>
      <c r="AT563" s="241" t="s">
        <v>169</v>
      </c>
      <c r="AU563" s="241" t="s">
        <v>82</v>
      </c>
      <c r="AV563" s="15" t="s">
        <v>80</v>
      </c>
      <c r="AW563" s="15" t="s">
        <v>33</v>
      </c>
      <c r="AX563" s="15" t="s">
        <v>72</v>
      </c>
      <c r="AY563" s="241" t="s">
        <v>155</v>
      </c>
    </row>
    <row r="564" spans="1:65" s="13" customFormat="1">
      <c r="B564" s="200"/>
      <c r="C564" s="201"/>
      <c r="D564" s="193" t="s">
        <v>169</v>
      </c>
      <c r="E564" s="202" t="s">
        <v>19</v>
      </c>
      <c r="F564" s="203" t="s">
        <v>600</v>
      </c>
      <c r="G564" s="201"/>
      <c r="H564" s="204">
        <v>1.5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169</v>
      </c>
      <c r="AU564" s="210" t="s">
        <v>82</v>
      </c>
      <c r="AV564" s="13" t="s">
        <v>82</v>
      </c>
      <c r="AW564" s="13" t="s">
        <v>33</v>
      </c>
      <c r="AX564" s="13" t="s">
        <v>72</v>
      </c>
      <c r="AY564" s="210" t="s">
        <v>155</v>
      </c>
    </row>
    <row r="565" spans="1:65" s="15" customFormat="1">
      <c r="B565" s="232"/>
      <c r="C565" s="233"/>
      <c r="D565" s="193" t="s">
        <v>169</v>
      </c>
      <c r="E565" s="234" t="s">
        <v>19</v>
      </c>
      <c r="F565" s="235" t="s">
        <v>219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169</v>
      </c>
      <c r="AU565" s="241" t="s">
        <v>82</v>
      </c>
      <c r="AV565" s="15" t="s">
        <v>80</v>
      </c>
      <c r="AW565" s="15" t="s">
        <v>33</v>
      </c>
      <c r="AX565" s="15" t="s">
        <v>72</v>
      </c>
      <c r="AY565" s="241" t="s">
        <v>155</v>
      </c>
    </row>
    <row r="566" spans="1:65" s="13" customFormat="1">
      <c r="B566" s="200"/>
      <c r="C566" s="201"/>
      <c r="D566" s="193" t="s">
        <v>169</v>
      </c>
      <c r="E566" s="202" t="s">
        <v>19</v>
      </c>
      <c r="F566" s="203" t="s">
        <v>600</v>
      </c>
      <c r="G566" s="201"/>
      <c r="H566" s="204">
        <v>1.5</v>
      </c>
      <c r="I566" s="205"/>
      <c r="J566" s="201"/>
      <c r="K566" s="201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169</v>
      </c>
      <c r="AU566" s="210" t="s">
        <v>82</v>
      </c>
      <c r="AV566" s="13" t="s">
        <v>82</v>
      </c>
      <c r="AW566" s="13" t="s">
        <v>33</v>
      </c>
      <c r="AX566" s="13" t="s">
        <v>72</v>
      </c>
      <c r="AY566" s="210" t="s">
        <v>155</v>
      </c>
    </row>
    <row r="567" spans="1:65" s="14" customFormat="1">
      <c r="B567" s="211"/>
      <c r="C567" s="212"/>
      <c r="D567" s="193" t="s">
        <v>169</v>
      </c>
      <c r="E567" s="213" t="s">
        <v>19</v>
      </c>
      <c r="F567" s="214" t="s">
        <v>178</v>
      </c>
      <c r="G567" s="212"/>
      <c r="H567" s="215">
        <v>7.25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169</v>
      </c>
      <c r="AU567" s="221" t="s">
        <v>82</v>
      </c>
      <c r="AV567" s="14" t="s">
        <v>163</v>
      </c>
      <c r="AW567" s="14" t="s">
        <v>33</v>
      </c>
      <c r="AX567" s="14" t="s">
        <v>80</v>
      </c>
      <c r="AY567" s="221" t="s">
        <v>155</v>
      </c>
    </row>
    <row r="568" spans="1:65" s="12" customFormat="1" ht="22.9" customHeight="1">
      <c r="B568" s="164"/>
      <c r="C568" s="165"/>
      <c r="D568" s="166" t="s">
        <v>71</v>
      </c>
      <c r="E568" s="178" t="s">
        <v>601</v>
      </c>
      <c r="F568" s="178" t="s">
        <v>602</v>
      </c>
      <c r="G568" s="165"/>
      <c r="H568" s="165"/>
      <c r="I568" s="168"/>
      <c r="J568" s="179">
        <f>BK568</f>
        <v>0</v>
      </c>
      <c r="K568" s="165"/>
      <c r="L568" s="170"/>
      <c r="M568" s="171"/>
      <c r="N568" s="172"/>
      <c r="O568" s="172"/>
      <c r="P568" s="173">
        <f>SUM(P569:P581)</f>
        <v>0</v>
      </c>
      <c r="Q568" s="172"/>
      <c r="R568" s="173">
        <f>SUM(R569:R581)</f>
        <v>0</v>
      </c>
      <c r="S568" s="172"/>
      <c r="T568" s="174">
        <f>SUM(T569:T581)</f>
        <v>0</v>
      </c>
      <c r="AR568" s="175" t="s">
        <v>80</v>
      </c>
      <c r="AT568" s="176" t="s">
        <v>71</v>
      </c>
      <c r="AU568" s="176" t="s">
        <v>80</v>
      </c>
      <c r="AY568" s="175" t="s">
        <v>155</v>
      </c>
      <c r="BK568" s="177">
        <f>SUM(BK569:BK581)</f>
        <v>0</v>
      </c>
    </row>
    <row r="569" spans="1:65" s="2" customFormat="1" ht="24.2" customHeight="1">
      <c r="A569" s="36"/>
      <c r="B569" s="37"/>
      <c r="C569" s="180" t="s">
        <v>603</v>
      </c>
      <c r="D569" s="180" t="s">
        <v>158</v>
      </c>
      <c r="E569" s="181" t="s">
        <v>604</v>
      </c>
      <c r="F569" s="182" t="s">
        <v>605</v>
      </c>
      <c r="G569" s="183" t="s">
        <v>161</v>
      </c>
      <c r="H569" s="184">
        <v>159.21700000000001</v>
      </c>
      <c r="I569" s="185"/>
      <c r="J569" s="186">
        <f>ROUND(I569*H569,2)</f>
        <v>0</v>
      </c>
      <c r="K569" s="182" t="s">
        <v>162</v>
      </c>
      <c r="L569" s="41"/>
      <c r="M569" s="187" t="s">
        <v>19</v>
      </c>
      <c r="N569" s="188" t="s">
        <v>43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163</v>
      </c>
      <c r="AT569" s="191" t="s">
        <v>158</v>
      </c>
      <c r="AU569" s="191" t="s">
        <v>82</v>
      </c>
      <c r="AY569" s="19" t="s">
        <v>155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9" t="s">
        <v>80</v>
      </c>
      <c r="BK569" s="192">
        <f>ROUND(I569*H569,2)</f>
        <v>0</v>
      </c>
      <c r="BL569" s="19" t="s">
        <v>163</v>
      </c>
      <c r="BM569" s="191" t="s">
        <v>606</v>
      </c>
    </row>
    <row r="570" spans="1:65" s="2" customFormat="1" ht="19.5">
      <c r="A570" s="36"/>
      <c r="B570" s="37"/>
      <c r="C570" s="38"/>
      <c r="D570" s="193" t="s">
        <v>165</v>
      </c>
      <c r="E570" s="38"/>
      <c r="F570" s="194" t="s">
        <v>607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165</v>
      </c>
      <c r="AU570" s="19" t="s">
        <v>82</v>
      </c>
    </row>
    <row r="571" spans="1:65" s="2" customFormat="1">
      <c r="A571" s="36"/>
      <c r="B571" s="37"/>
      <c r="C571" s="38"/>
      <c r="D571" s="198" t="s">
        <v>167</v>
      </c>
      <c r="E571" s="38"/>
      <c r="F571" s="199" t="s">
        <v>608</v>
      </c>
      <c r="G571" s="38"/>
      <c r="H571" s="38"/>
      <c r="I571" s="195"/>
      <c r="J571" s="38"/>
      <c r="K571" s="38"/>
      <c r="L571" s="41"/>
      <c r="M571" s="196"/>
      <c r="N571" s="197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167</v>
      </c>
      <c r="AU571" s="19" t="s">
        <v>82</v>
      </c>
    </row>
    <row r="572" spans="1:65" s="2" customFormat="1" ht="24.2" customHeight="1">
      <c r="A572" s="36"/>
      <c r="B572" s="37"/>
      <c r="C572" s="180" t="s">
        <v>609</v>
      </c>
      <c r="D572" s="180" t="s">
        <v>158</v>
      </c>
      <c r="E572" s="181" t="s">
        <v>610</v>
      </c>
      <c r="F572" s="182" t="s">
        <v>611</v>
      </c>
      <c r="G572" s="183" t="s">
        <v>161</v>
      </c>
      <c r="H572" s="184">
        <v>159.21700000000001</v>
      </c>
      <c r="I572" s="185"/>
      <c r="J572" s="186">
        <f>ROUND(I572*H572,2)</f>
        <v>0</v>
      </c>
      <c r="K572" s="182" t="s">
        <v>162</v>
      </c>
      <c r="L572" s="41"/>
      <c r="M572" s="187" t="s">
        <v>19</v>
      </c>
      <c r="N572" s="188" t="s">
        <v>43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163</v>
      </c>
      <c r="AT572" s="191" t="s">
        <v>158</v>
      </c>
      <c r="AU572" s="191" t="s">
        <v>82</v>
      </c>
      <c r="AY572" s="19" t="s">
        <v>155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80</v>
      </c>
      <c r="BK572" s="192">
        <f>ROUND(I572*H572,2)</f>
        <v>0</v>
      </c>
      <c r="BL572" s="19" t="s">
        <v>163</v>
      </c>
      <c r="BM572" s="191" t="s">
        <v>612</v>
      </c>
    </row>
    <row r="573" spans="1:65" s="2" customFormat="1" ht="19.5">
      <c r="A573" s="36"/>
      <c r="B573" s="37"/>
      <c r="C573" s="38"/>
      <c r="D573" s="193" t="s">
        <v>165</v>
      </c>
      <c r="E573" s="38"/>
      <c r="F573" s="194" t="s">
        <v>613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165</v>
      </c>
      <c r="AU573" s="19" t="s">
        <v>82</v>
      </c>
    </row>
    <row r="574" spans="1:65" s="2" customFormat="1">
      <c r="A574" s="36"/>
      <c r="B574" s="37"/>
      <c r="C574" s="38"/>
      <c r="D574" s="198" t="s">
        <v>167</v>
      </c>
      <c r="E574" s="38"/>
      <c r="F574" s="199" t="s">
        <v>614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167</v>
      </c>
      <c r="AU574" s="19" t="s">
        <v>82</v>
      </c>
    </row>
    <row r="575" spans="1:65" s="2" customFormat="1" ht="24.2" customHeight="1">
      <c r="A575" s="36"/>
      <c r="B575" s="37"/>
      <c r="C575" s="180" t="s">
        <v>615</v>
      </c>
      <c r="D575" s="180" t="s">
        <v>158</v>
      </c>
      <c r="E575" s="181" t="s">
        <v>616</v>
      </c>
      <c r="F575" s="182" t="s">
        <v>617</v>
      </c>
      <c r="G575" s="183" t="s">
        <v>161</v>
      </c>
      <c r="H575" s="184">
        <v>3980.4250000000002</v>
      </c>
      <c r="I575" s="185"/>
      <c r="J575" s="186">
        <f>ROUND(I575*H575,2)</f>
        <v>0</v>
      </c>
      <c r="K575" s="182" t="s">
        <v>162</v>
      </c>
      <c r="L575" s="41"/>
      <c r="M575" s="187" t="s">
        <v>19</v>
      </c>
      <c r="N575" s="188" t="s">
        <v>43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163</v>
      </c>
      <c r="AT575" s="191" t="s">
        <v>158</v>
      </c>
      <c r="AU575" s="191" t="s">
        <v>82</v>
      </c>
      <c r="AY575" s="19" t="s">
        <v>155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9" t="s">
        <v>80</v>
      </c>
      <c r="BK575" s="192">
        <f>ROUND(I575*H575,2)</f>
        <v>0</v>
      </c>
      <c r="BL575" s="19" t="s">
        <v>163</v>
      </c>
      <c r="BM575" s="191" t="s">
        <v>618</v>
      </c>
    </row>
    <row r="576" spans="1:65" s="2" customFormat="1" ht="29.25">
      <c r="A576" s="36"/>
      <c r="B576" s="37"/>
      <c r="C576" s="38"/>
      <c r="D576" s="193" t="s">
        <v>165</v>
      </c>
      <c r="E576" s="38"/>
      <c r="F576" s="194" t="s">
        <v>619</v>
      </c>
      <c r="G576" s="38"/>
      <c r="H576" s="38"/>
      <c r="I576" s="195"/>
      <c r="J576" s="38"/>
      <c r="K576" s="38"/>
      <c r="L576" s="41"/>
      <c r="M576" s="196"/>
      <c r="N576" s="197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165</v>
      </c>
      <c r="AU576" s="19" t="s">
        <v>82</v>
      </c>
    </row>
    <row r="577" spans="1:65" s="2" customFormat="1">
      <c r="A577" s="36"/>
      <c r="B577" s="37"/>
      <c r="C577" s="38"/>
      <c r="D577" s="198" t="s">
        <v>167</v>
      </c>
      <c r="E577" s="38"/>
      <c r="F577" s="199" t="s">
        <v>620</v>
      </c>
      <c r="G577" s="38"/>
      <c r="H577" s="38"/>
      <c r="I577" s="195"/>
      <c r="J577" s="38"/>
      <c r="K577" s="38"/>
      <c r="L577" s="41"/>
      <c r="M577" s="196"/>
      <c r="N577" s="197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167</v>
      </c>
      <c r="AU577" s="19" t="s">
        <v>82</v>
      </c>
    </row>
    <row r="578" spans="1:65" s="13" customFormat="1">
      <c r="B578" s="200"/>
      <c r="C578" s="201"/>
      <c r="D578" s="193" t="s">
        <v>169</v>
      </c>
      <c r="E578" s="202" t="s">
        <v>19</v>
      </c>
      <c r="F578" s="203" t="s">
        <v>621</v>
      </c>
      <c r="G578" s="201"/>
      <c r="H578" s="204">
        <v>3980.4250000000002</v>
      </c>
      <c r="I578" s="205"/>
      <c r="J578" s="201"/>
      <c r="K578" s="201"/>
      <c r="L578" s="206"/>
      <c r="M578" s="207"/>
      <c r="N578" s="208"/>
      <c r="O578" s="208"/>
      <c r="P578" s="208"/>
      <c r="Q578" s="208"/>
      <c r="R578" s="208"/>
      <c r="S578" s="208"/>
      <c r="T578" s="209"/>
      <c r="AT578" s="210" t="s">
        <v>169</v>
      </c>
      <c r="AU578" s="210" t="s">
        <v>82</v>
      </c>
      <c r="AV578" s="13" t="s">
        <v>82</v>
      </c>
      <c r="AW578" s="13" t="s">
        <v>33</v>
      </c>
      <c r="AX578" s="13" t="s">
        <v>80</v>
      </c>
      <c r="AY578" s="210" t="s">
        <v>155</v>
      </c>
    </row>
    <row r="579" spans="1:65" s="2" customFormat="1" ht="33" customHeight="1">
      <c r="A579" s="36"/>
      <c r="B579" s="37"/>
      <c r="C579" s="180" t="s">
        <v>622</v>
      </c>
      <c r="D579" s="180" t="s">
        <v>158</v>
      </c>
      <c r="E579" s="181" t="s">
        <v>623</v>
      </c>
      <c r="F579" s="182" t="s">
        <v>624</v>
      </c>
      <c r="G579" s="183" t="s">
        <v>161</v>
      </c>
      <c r="H579" s="184">
        <v>159.21700000000001</v>
      </c>
      <c r="I579" s="185"/>
      <c r="J579" s="186">
        <f>ROUND(I579*H579,2)</f>
        <v>0</v>
      </c>
      <c r="K579" s="182" t="s">
        <v>162</v>
      </c>
      <c r="L579" s="41"/>
      <c r="M579" s="187" t="s">
        <v>19</v>
      </c>
      <c r="N579" s="188" t="s">
        <v>43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163</v>
      </c>
      <c r="AT579" s="191" t="s">
        <v>158</v>
      </c>
      <c r="AU579" s="191" t="s">
        <v>82</v>
      </c>
      <c r="AY579" s="19" t="s">
        <v>155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9" t="s">
        <v>80</v>
      </c>
      <c r="BK579" s="192">
        <f>ROUND(I579*H579,2)</f>
        <v>0</v>
      </c>
      <c r="BL579" s="19" t="s">
        <v>163</v>
      </c>
      <c r="BM579" s="191" t="s">
        <v>625</v>
      </c>
    </row>
    <row r="580" spans="1:65" s="2" customFormat="1" ht="29.25">
      <c r="A580" s="36"/>
      <c r="B580" s="37"/>
      <c r="C580" s="38"/>
      <c r="D580" s="193" t="s">
        <v>165</v>
      </c>
      <c r="E580" s="38"/>
      <c r="F580" s="194" t="s">
        <v>626</v>
      </c>
      <c r="G580" s="38"/>
      <c r="H580" s="38"/>
      <c r="I580" s="195"/>
      <c r="J580" s="38"/>
      <c r="K580" s="38"/>
      <c r="L580" s="41"/>
      <c r="M580" s="196"/>
      <c r="N580" s="197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165</v>
      </c>
      <c r="AU580" s="19" t="s">
        <v>82</v>
      </c>
    </row>
    <row r="581" spans="1:65" s="2" customFormat="1">
      <c r="A581" s="36"/>
      <c r="B581" s="37"/>
      <c r="C581" s="38"/>
      <c r="D581" s="198" t="s">
        <v>167</v>
      </c>
      <c r="E581" s="38"/>
      <c r="F581" s="199" t="s">
        <v>627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167</v>
      </c>
      <c r="AU581" s="19" t="s">
        <v>82</v>
      </c>
    </row>
    <row r="582" spans="1:65" s="12" customFormat="1" ht="22.9" customHeight="1">
      <c r="B582" s="164"/>
      <c r="C582" s="165"/>
      <c r="D582" s="166" t="s">
        <v>71</v>
      </c>
      <c r="E582" s="178" t="s">
        <v>628</v>
      </c>
      <c r="F582" s="178" t="s">
        <v>629</v>
      </c>
      <c r="G582" s="165"/>
      <c r="H582" s="165"/>
      <c r="I582" s="168"/>
      <c r="J582" s="179">
        <f>BK582</f>
        <v>0</v>
      </c>
      <c r="K582" s="165"/>
      <c r="L582" s="170"/>
      <c r="M582" s="171"/>
      <c r="N582" s="172"/>
      <c r="O582" s="172"/>
      <c r="P582" s="173">
        <f>SUM(P583:P585)</f>
        <v>0</v>
      </c>
      <c r="Q582" s="172"/>
      <c r="R582" s="173">
        <f>SUM(R583:R585)</f>
        <v>0</v>
      </c>
      <c r="S582" s="172"/>
      <c r="T582" s="174">
        <f>SUM(T583:T585)</f>
        <v>0</v>
      </c>
      <c r="AR582" s="175" t="s">
        <v>80</v>
      </c>
      <c r="AT582" s="176" t="s">
        <v>71</v>
      </c>
      <c r="AU582" s="176" t="s">
        <v>80</v>
      </c>
      <c r="AY582" s="175" t="s">
        <v>155</v>
      </c>
      <c r="BK582" s="177">
        <f>SUM(BK583:BK585)</f>
        <v>0</v>
      </c>
    </row>
    <row r="583" spans="1:65" s="2" customFormat="1" ht="21.75" customHeight="1">
      <c r="A583" s="36"/>
      <c r="B583" s="37"/>
      <c r="C583" s="180" t="s">
        <v>630</v>
      </c>
      <c r="D583" s="180" t="s">
        <v>158</v>
      </c>
      <c r="E583" s="181" t="s">
        <v>631</v>
      </c>
      <c r="F583" s="182" t="s">
        <v>632</v>
      </c>
      <c r="G583" s="183" t="s">
        <v>161</v>
      </c>
      <c r="H583" s="184">
        <v>47.805</v>
      </c>
      <c r="I583" s="185"/>
      <c r="J583" s="186">
        <f>ROUND(I583*H583,2)</f>
        <v>0</v>
      </c>
      <c r="K583" s="182" t="s">
        <v>162</v>
      </c>
      <c r="L583" s="41"/>
      <c r="M583" s="187" t="s">
        <v>19</v>
      </c>
      <c r="N583" s="188" t="s">
        <v>43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163</v>
      </c>
      <c r="AT583" s="191" t="s">
        <v>158</v>
      </c>
      <c r="AU583" s="191" t="s">
        <v>82</v>
      </c>
      <c r="AY583" s="19" t="s">
        <v>155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80</v>
      </c>
      <c r="BK583" s="192">
        <f>ROUND(I583*H583,2)</f>
        <v>0</v>
      </c>
      <c r="BL583" s="19" t="s">
        <v>163</v>
      </c>
      <c r="BM583" s="191" t="s">
        <v>633</v>
      </c>
    </row>
    <row r="584" spans="1:65" s="2" customFormat="1" ht="39">
      <c r="A584" s="36"/>
      <c r="B584" s="37"/>
      <c r="C584" s="38"/>
      <c r="D584" s="193" t="s">
        <v>165</v>
      </c>
      <c r="E584" s="38"/>
      <c r="F584" s="194" t="s">
        <v>634</v>
      </c>
      <c r="G584" s="38"/>
      <c r="H584" s="38"/>
      <c r="I584" s="195"/>
      <c r="J584" s="38"/>
      <c r="K584" s="38"/>
      <c r="L584" s="41"/>
      <c r="M584" s="196"/>
      <c r="N584" s="197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165</v>
      </c>
      <c r="AU584" s="19" t="s">
        <v>82</v>
      </c>
    </row>
    <row r="585" spans="1:65" s="2" customFormat="1">
      <c r="A585" s="36"/>
      <c r="B585" s="37"/>
      <c r="C585" s="38"/>
      <c r="D585" s="198" t="s">
        <v>167</v>
      </c>
      <c r="E585" s="38"/>
      <c r="F585" s="199" t="s">
        <v>635</v>
      </c>
      <c r="G585" s="38"/>
      <c r="H585" s="38"/>
      <c r="I585" s="195"/>
      <c r="J585" s="38"/>
      <c r="K585" s="38"/>
      <c r="L585" s="41"/>
      <c r="M585" s="196"/>
      <c r="N585" s="19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167</v>
      </c>
      <c r="AU585" s="19" t="s">
        <v>82</v>
      </c>
    </row>
    <row r="586" spans="1:65" s="12" customFormat="1" ht="25.9" customHeight="1">
      <c r="B586" s="164"/>
      <c r="C586" s="165"/>
      <c r="D586" s="166" t="s">
        <v>71</v>
      </c>
      <c r="E586" s="167" t="s">
        <v>636</v>
      </c>
      <c r="F586" s="167" t="s">
        <v>637</v>
      </c>
      <c r="G586" s="165"/>
      <c r="H586" s="165"/>
      <c r="I586" s="168"/>
      <c r="J586" s="169">
        <f>BK586</f>
        <v>0</v>
      </c>
      <c r="K586" s="165"/>
      <c r="L586" s="170"/>
      <c r="M586" s="171"/>
      <c r="N586" s="172"/>
      <c r="O586" s="172"/>
      <c r="P586" s="173">
        <f>P587+P606+P756+P988+P1005+P1133+P1311+P1353</f>
        <v>0</v>
      </c>
      <c r="Q586" s="172"/>
      <c r="R586" s="173">
        <f>R587+R606+R756+R988+R1005+R1133+R1311+R1353</f>
        <v>42.381410039999992</v>
      </c>
      <c r="S586" s="172"/>
      <c r="T586" s="174">
        <f>T587+T606+T756+T988+T1005+T1133+T1311+T1353</f>
        <v>73.429895540000004</v>
      </c>
      <c r="AR586" s="175" t="s">
        <v>82</v>
      </c>
      <c r="AT586" s="176" t="s">
        <v>71</v>
      </c>
      <c r="AU586" s="176" t="s">
        <v>72</v>
      </c>
      <c r="AY586" s="175" t="s">
        <v>155</v>
      </c>
      <c r="BK586" s="177">
        <f>BK587+BK606+BK756+BK988+BK1005+BK1133+BK1311+BK1353</f>
        <v>0</v>
      </c>
    </row>
    <row r="587" spans="1:65" s="12" customFormat="1" ht="22.9" customHeight="1">
      <c r="B587" s="164"/>
      <c r="C587" s="165"/>
      <c r="D587" s="166" t="s">
        <v>71</v>
      </c>
      <c r="E587" s="178" t="s">
        <v>638</v>
      </c>
      <c r="F587" s="178" t="s">
        <v>639</v>
      </c>
      <c r="G587" s="165"/>
      <c r="H587" s="165"/>
      <c r="I587" s="168"/>
      <c r="J587" s="179">
        <f>BK587</f>
        <v>0</v>
      </c>
      <c r="K587" s="165"/>
      <c r="L587" s="170"/>
      <c r="M587" s="171"/>
      <c r="N587" s="172"/>
      <c r="O587" s="172"/>
      <c r="P587" s="173">
        <f>SUM(P588:P605)</f>
        <v>0</v>
      </c>
      <c r="Q587" s="172"/>
      <c r="R587" s="173">
        <f>SUM(R588:R605)</f>
        <v>1.7129999999999999E-2</v>
      </c>
      <c r="S587" s="172"/>
      <c r="T587" s="174">
        <f>SUM(T588:T605)</f>
        <v>0</v>
      </c>
      <c r="AR587" s="175" t="s">
        <v>82</v>
      </c>
      <c r="AT587" s="176" t="s">
        <v>71</v>
      </c>
      <c r="AU587" s="176" t="s">
        <v>80</v>
      </c>
      <c r="AY587" s="175" t="s">
        <v>155</v>
      </c>
      <c r="BK587" s="177">
        <f>SUM(BK588:BK605)</f>
        <v>0</v>
      </c>
    </row>
    <row r="588" spans="1:65" s="2" customFormat="1" ht="24.2" customHeight="1">
      <c r="A588" s="36"/>
      <c r="B588" s="37"/>
      <c r="C588" s="180" t="s">
        <v>640</v>
      </c>
      <c r="D588" s="180" t="s">
        <v>158</v>
      </c>
      <c r="E588" s="181" t="s">
        <v>641</v>
      </c>
      <c r="F588" s="182" t="s">
        <v>642</v>
      </c>
      <c r="G588" s="183" t="s">
        <v>202</v>
      </c>
      <c r="H588" s="184">
        <v>11.55</v>
      </c>
      <c r="I588" s="185"/>
      <c r="J588" s="186">
        <f>ROUND(I588*H588,2)</f>
        <v>0</v>
      </c>
      <c r="K588" s="182" t="s">
        <v>162</v>
      </c>
      <c r="L588" s="41"/>
      <c r="M588" s="187" t="s">
        <v>19</v>
      </c>
      <c r="N588" s="188" t="s">
        <v>43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300</v>
      </c>
      <c r="AT588" s="191" t="s">
        <v>158</v>
      </c>
      <c r="AU588" s="191" t="s">
        <v>82</v>
      </c>
      <c r="AY588" s="19" t="s">
        <v>155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300</v>
      </c>
      <c r="BM588" s="191" t="s">
        <v>643</v>
      </c>
    </row>
    <row r="589" spans="1:65" s="2" customFormat="1" ht="19.5">
      <c r="A589" s="36"/>
      <c r="B589" s="37"/>
      <c r="C589" s="38"/>
      <c r="D589" s="193" t="s">
        <v>165</v>
      </c>
      <c r="E589" s="38"/>
      <c r="F589" s="194" t="s">
        <v>644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165</v>
      </c>
      <c r="AU589" s="19" t="s">
        <v>82</v>
      </c>
    </row>
    <row r="590" spans="1:65" s="2" customFormat="1">
      <c r="A590" s="36"/>
      <c r="B590" s="37"/>
      <c r="C590" s="38"/>
      <c r="D590" s="198" t="s">
        <v>167</v>
      </c>
      <c r="E590" s="38"/>
      <c r="F590" s="199" t="s">
        <v>645</v>
      </c>
      <c r="G590" s="38"/>
      <c r="H590" s="38"/>
      <c r="I590" s="195"/>
      <c r="J590" s="38"/>
      <c r="K590" s="38"/>
      <c r="L590" s="41"/>
      <c r="M590" s="196"/>
      <c r="N590" s="197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167</v>
      </c>
      <c r="AU590" s="19" t="s">
        <v>82</v>
      </c>
    </row>
    <row r="591" spans="1:65" s="13" customFormat="1">
      <c r="B591" s="200"/>
      <c r="C591" s="201"/>
      <c r="D591" s="193" t="s">
        <v>169</v>
      </c>
      <c r="E591" s="202" t="s">
        <v>19</v>
      </c>
      <c r="F591" s="203" t="s">
        <v>646</v>
      </c>
      <c r="G591" s="201"/>
      <c r="H591" s="204">
        <v>9.75</v>
      </c>
      <c r="I591" s="205"/>
      <c r="J591" s="201"/>
      <c r="K591" s="201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169</v>
      </c>
      <c r="AU591" s="210" t="s">
        <v>82</v>
      </c>
      <c r="AV591" s="13" t="s">
        <v>82</v>
      </c>
      <c r="AW591" s="13" t="s">
        <v>33</v>
      </c>
      <c r="AX591" s="13" t="s">
        <v>72</v>
      </c>
      <c r="AY591" s="210" t="s">
        <v>155</v>
      </c>
    </row>
    <row r="592" spans="1:65" s="13" customFormat="1">
      <c r="B592" s="200"/>
      <c r="C592" s="201"/>
      <c r="D592" s="193" t="s">
        <v>169</v>
      </c>
      <c r="E592" s="202" t="s">
        <v>19</v>
      </c>
      <c r="F592" s="203" t="s">
        <v>647</v>
      </c>
      <c r="G592" s="201"/>
      <c r="H592" s="204">
        <v>1.8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169</v>
      </c>
      <c r="AU592" s="210" t="s">
        <v>82</v>
      </c>
      <c r="AV592" s="13" t="s">
        <v>82</v>
      </c>
      <c r="AW592" s="13" t="s">
        <v>33</v>
      </c>
      <c r="AX592" s="13" t="s">
        <v>72</v>
      </c>
      <c r="AY592" s="210" t="s">
        <v>155</v>
      </c>
    </row>
    <row r="593" spans="1:65" s="14" customFormat="1">
      <c r="B593" s="211"/>
      <c r="C593" s="212"/>
      <c r="D593" s="193" t="s">
        <v>169</v>
      </c>
      <c r="E593" s="213" t="s">
        <v>19</v>
      </c>
      <c r="F593" s="214" t="s">
        <v>178</v>
      </c>
      <c r="G593" s="212"/>
      <c r="H593" s="215">
        <v>11.55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169</v>
      </c>
      <c r="AU593" s="221" t="s">
        <v>82</v>
      </c>
      <c r="AV593" s="14" t="s">
        <v>163</v>
      </c>
      <c r="AW593" s="14" t="s">
        <v>33</v>
      </c>
      <c r="AX593" s="14" t="s">
        <v>80</v>
      </c>
      <c r="AY593" s="221" t="s">
        <v>155</v>
      </c>
    </row>
    <row r="594" spans="1:65" s="2" customFormat="1" ht="24.2" customHeight="1">
      <c r="A594" s="36"/>
      <c r="B594" s="37"/>
      <c r="C594" s="222" t="s">
        <v>648</v>
      </c>
      <c r="D594" s="222" t="s">
        <v>179</v>
      </c>
      <c r="E594" s="223" t="s">
        <v>649</v>
      </c>
      <c r="F594" s="224" t="s">
        <v>650</v>
      </c>
      <c r="G594" s="225" t="s">
        <v>274</v>
      </c>
      <c r="H594" s="226">
        <v>0.57099999999999995</v>
      </c>
      <c r="I594" s="227"/>
      <c r="J594" s="228">
        <f>ROUND(I594*H594,2)</f>
        <v>0</v>
      </c>
      <c r="K594" s="224" t="s">
        <v>162</v>
      </c>
      <c r="L594" s="229"/>
      <c r="M594" s="230" t="s">
        <v>19</v>
      </c>
      <c r="N594" s="231" t="s">
        <v>43</v>
      </c>
      <c r="O594" s="66"/>
      <c r="P594" s="189">
        <f>O594*H594</f>
        <v>0</v>
      </c>
      <c r="Q594" s="189">
        <v>0.03</v>
      </c>
      <c r="R594" s="189">
        <f>Q594*H594</f>
        <v>1.7129999999999999E-2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438</v>
      </c>
      <c r="AT594" s="191" t="s">
        <v>179</v>
      </c>
      <c r="AU594" s="191" t="s">
        <v>82</v>
      </c>
      <c r="AY594" s="19" t="s">
        <v>155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300</v>
      </c>
      <c r="BM594" s="191" t="s">
        <v>651</v>
      </c>
    </row>
    <row r="595" spans="1:65" s="2" customFormat="1">
      <c r="A595" s="36"/>
      <c r="B595" s="37"/>
      <c r="C595" s="38"/>
      <c r="D595" s="193" t="s">
        <v>165</v>
      </c>
      <c r="E595" s="38"/>
      <c r="F595" s="194" t="s">
        <v>650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165</v>
      </c>
      <c r="AU595" s="19" t="s">
        <v>82</v>
      </c>
    </row>
    <row r="596" spans="1:65" s="13" customFormat="1">
      <c r="B596" s="200"/>
      <c r="C596" s="201"/>
      <c r="D596" s="193" t="s">
        <v>169</v>
      </c>
      <c r="E596" s="202" t="s">
        <v>19</v>
      </c>
      <c r="F596" s="203" t="s">
        <v>652</v>
      </c>
      <c r="G596" s="201"/>
      <c r="H596" s="204">
        <v>7.1999999999999995E-2</v>
      </c>
      <c r="I596" s="205"/>
      <c r="J596" s="201"/>
      <c r="K596" s="201"/>
      <c r="L596" s="206"/>
      <c r="M596" s="207"/>
      <c r="N596" s="208"/>
      <c r="O596" s="208"/>
      <c r="P596" s="208"/>
      <c r="Q596" s="208"/>
      <c r="R596" s="208"/>
      <c r="S596" s="208"/>
      <c r="T596" s="209"/>
      <c r="AT596" s="210" t="s">
        <v>169</v>
      </c>
      <c r="AU596" s="210" t="s">
        <v>82</v>
      </c>
      <c r="AV596" s="13" t="s">
        <v>82</v>
      </c>
      <c r="AW596" s="13" t="s">
        <v>33</v>
      </c>
      <c r="AX596" s="13" t="s">
        <v>72</v>
      </c>
      <c r="AY596" s="210" t="s">
        <v>155</v>
      </c>
    </row>
    <row r="597" spans="1:65" s="13" customFormat="1">
      <c r="B597" s="200"/>
      <c r="C597" s="201"/>
      <c r="D597" s="193" t="s">
        <v>169</v>
      </c>
      <c r="E597" s="202" t="s">
        <v>19</v>
      </c>
      <c r="F597" s="203" t="s">
        <v>653</v>
      </c>
      <c r="G597" s="201"/>
      <c r="H597" s="204">
        <v>0.48799999999999999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169</v>
      </c>
      <c r="AU597" s="210" t="s">
        <v>82</v>
      </c>
      <c r="AV597" s="13" t="s">
        <v>82</v>
      </c>
      <c r="AW597" s="13" t="s">
        <v>33</v>
      </c>
      <c r="AX597" s="13" t="s">
        <v>72</v>
      </c>
      <c r="AY597" s="210" t="s">
        <v>155</v>
      </c>
    </row>
    <row r="598" spans="1:65" s="14" customFormat="1">
      <c r="B598" s="211"/>
      <c r="C598" s="212"/>
      <c r="D598" s="193" t="s">
        <v>169</v>
      </c>
      <c r="E598" s="213" t="s">
        <v>19</v>
      </c>
      <c r="F598" s="214" t="s">
        <v>178</v>
      </c>
      <c r="G598" s="212"/>
      <c r="H598" s="215">
        <v>0.56000000000000005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169</v>
      </c>
      <c r="AU598" s="221" t="s">
        <v>82</v>
      </c>
      <c r="AV598" s="14" t="s">
        <v>163</v>
      </c>
      <c r="AW598" s="14" t="s">
        <v>33</v>
      </c>
      <c r="AX598" s="14" t="s">
        <v>80</v>
      </c>
      <c r="AY598" s="221" t="s">
        <v>155</v>
      </c>
    </row>
    <row r="599" spans="1:65" s="13" customFormat="1">
      <c r="B599" s="200"/>
      <c r="C599" s="201"/>
      <c r="D599" s="193" t="s">
        <v>169</v>
      </c>
      <c r="E599" s="201"/>
      <c r="F599" s="203" t="s">
        <v>654</v>
      </c>
      <c r="G599" s="201"/>
      <c r="H599" s="204">
        <v>0.57099999999999995</v>
      </c>
      <c r="I599" s="205"/>
      <c r="J599" s="201"/>
      <c r="K599" s="201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169</v>
      </c>
      <c r="AU599" s="210" t="s">
        <v>82</v>
      </c>
      <c r="AV599" s="13" t="s">
        <v>82</v>
      </c>
      <c r="AW599" s="13" t="s">
        <v>4</v>
      </c>
      <c r="AX599" s="13" t="s">
        <v>80</v>
      </c>
      <c r="AY599" s="210" t="s">
        <v>155</v>
      </c>
    </row>
    <row r="600" spans="1:65" s="2" customFormat="1" ht="24.2" customHeight="1">
      <c r="A600" s="36"/>
      <c r="B600" s="37"/>
      <c r="C600" s="180" t="s">
        <v>484</v>
      </c>
      <c r="D600" s="180" t="s">
        <v>158</v>
      </c>
      <c r="E600" s="181" t="s">
        <v>655</v>
      </c>
      <c r="F600" s="182" t="s">
        <v>656</v>
      </c>
      <c r="G600" s="183" t="s">
        <v>161</v>
      </c>
      <c r="H600" s="184">
        <v>1.7000000000000001E-2</v>
      </c>
      <c r="I600" s="185"/>
      <c r="J600" s="186">
        <f>ROUND(I600*H600,2)</f>
        <v>0</v>
      </c>
      <c r="K600" s="182" t="s">
        <v>162</v>
      </c>
      <c r="L600" s="41"/>
      <c r="M600" s="187" t="s">
        <v>19</v>
      </c>
      <c r="N600" s="188" t="s">
        <v>43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300</v>
      </c>
      <c r="AT600" s="191" t="s">
        <v>158</v>
      </c>
      <c r="AU600" s="191" t="s">
        <v>82</v>
      </c>
      <c r="AY600" s="19" t="s">
        <v>155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300</v>
      </c>
      <c r="BM600" s="191" t="s">
        <v>657</v>
      </c>
    </row>
    <row r="601" spans="1:65" s="2" customFormat="1" ht="29.25">
      <c r="A601" s="36"/>
      <c r="B601" s="37"/>
      <c r="C601" s="38"/>
      <c r="D601" s="193" t="s">
        <v>165</v>
      </c>
      <c r="E601" s="38"/>
      <c r="F601" s="194" t="s">
        <v>658</v>
      </c>
      <c r="G601" s="38"/>
      <c r="H601" s="38"/>
      <c r="I601" s="195"/>
      <c r="J601" s="38"/>
      <c r="K601" s="38"/>
      <c r="L601" s="41"/>
      <c r="M601" s="196"/>
      <c r="N601" s="197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165</v>
      </c>
      <c r="AU601" s="19" t="s">
        <v>82</v>
      </c>
    </row>
    <row r="602" spans="1:65" s="2" customFormat="1">
      <c r="A602" s="36"/>
      <c r="B602" s="37"/>
      <c r="C602" s="38"/>
      <c r="D602" s="198" t="s">
        <v>167</v>
      </c>
      <c r="E602" s="38"/>
      <c r="F602" s="199" t="s">
        <v>659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167</v>
      </c>
      <c r="AU602" s="19" t="s">
        <v>82</v>
      </c>
    </row>
    <row r="603" spans="1:65" s="2" customFormat="1" ht="24.2" customHeight="1">
      <c r="A603" s="36"/>
      <c r="B603" s="37"/>
      <c r="C603" s="180" t="s">
        <v>660</v>
      </c>
      <c r="D603" s="180" t="s">
        <v>158</v>
      </c>
      <c r="E603" s="181" t="s">
        <v>661</v>
      </c>
      <c r="F603" s="182" t="s">
        <v>662</v>
      </c>
      <c r="G603" s="183" t="s">
        <v>161</v>
      </c>
      <c r="H603" s="184">
        <v>1.7000000000000001E-2</v>
      </c>
      <c r="I603" s="185"/>
      <c r="J603" s="186">
        <f>ROUND(I603*H603,2)</f>
        <v>0</v>
      </c>
      <c r="K603" s="182" t="s">
        <v>162</v>
      </c>
      <c r="L603" s="41"/>
      <c r="M603" s="187" t="s">
        <v>19</v>
      </c>
      <c r="N603" s="188" t="s">
        <v>43</v>
      </c>
      <c r="O603" s="66"/>
      <c r="P603" s="189">
        <f>O603*H603</f>
        <v>0</v>
      </c>
      <c r="Q603" s="189">
        <v>0</v>
      </c>
      <c r="R603" s="189">
        <f>Q603*H603</f>
        <v>0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300</v>
      </c>
      <c r="AT603" s="191" t="s">
        <v>158</v>
      </c>
      <c r="AU603" s="191" t="s">
        <v>82</v>
      </c>
      <c r="AY603" s="19" t="s">
        <v>155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80</v>
      </c>
      <c r="BK603" s="192">
        <f>ROUND(I603*H603,2)</f>
        <v>0</v>
      </c>
      <c r="BL603" s="19" t="s">
        <v>300</v>
      </c>
      <c r="BM603" s="191" t="s">
        <v>663</v>
      </c>
    </row>
    <row r="604" spans="1:65" s="2" customFormat="1" ht="29.25">
      <c r="A604" s="36"/>
      <c r="B604" s="37"/>
      <c r="C604" s="38"/>
      <c r="D604" s="193" t="s">
        <v>165</v>
      </c>
      <c r="E604" s="38"/>
      <c r="F604" s="194" t="s">
        <v>664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165</v>
      </c>
      <c r="AU604" s="19" t="s">
        <v>82</v>
      </c>
    </row>
    <row r="605" spans="1:65" s="2" customFormat="1">
      <c r="A605" s="36"/>
      <c r="B605" s="37"/>
      <c r="C605" s="38"/>
      <c r="D605" s="198" t="s">
        <v>167</v>
      </c>
      <c r="E605" s="38"/>
      <c r="F605" s="199" t="s">
        <v>665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167</v>
      </c>
      <c r="AU605" s="19" t="s">
        <v>82</v>
      </c>
    </row>
    <row r="606" spans="1:65" s="12" customFormat="1" ht="22.9" customHeight="1">
      <c r="B606" s="164"/>
      <c r="C606" s="165"/>
      <c r="D606" s="166" t="s">
        <v>71</v>
      </c>
      <c r="E606" s="178" t="s">
        <v>666</v>
      </c>
      <c r="F606" s="178" t="s">
        <v>667</v>
      </c>
      <c r="G606" s="165"/>
      <c r="H606" s="165"/>
      <c r="I606" s="168"/>
      <c r="J606" s="179">
        <f>BK606</f>
        <v>0</v>
      </c>
      <c r="K606" s="165"/>
      <c r="L606" s="170"/>
      <c r="M606" s="171"/>
      <c r="N606" s="172"/>
      <c r="O606" s="172"/>
      <c r="P606" s="173">
        <f>SUM(P607:P755)</f>
        <v>0</v>
      </c>
      <c r="Q606" s="172"/>
      <c r="R606" s="173">
        <f>SUM(R607:R755)</f>
        <v>5.3751800699999999</v>
      </c>
      <c r="S606" s="172"/>
      <c r="T606" s="174">
        <f>SUM(T607:T755)</f>
        <v>0.44057600000000002</v>
      </c>
      <c r="AR606" s="175" t="s">
        <v>82</v>
      </c>
      <c r="AT606" s="176" t="s">
        <v>71</v>
      </c>
      <c r="AU606" s="176" t="s">
        <v>80</v>
      </c>
      <c r="AY606" s="175" t="s">
        <v>155</v>
      </c>
      <c r="BK606" s="177">
        <f>SUM(BK607:BK755)</f>
        <v>0</v>
      </c>
    </row>
    <row r="607" spans="1:65" s="2" customFormat="1" ht="24.2" customHeight="1">
      <c r="A607" s="36"/>
      <c r="B607" s="37"/>
      <c r="C607" s="180" t="s">
        <v>668</v>
      </c>
      <c r="D607" s="180" t="s">
        <v>158</v>
      </c>
      <c r="E607" s="181" t="s">
        <v>669</v>
      </c>
      <c r="F607" s="182" t="s">
        <v>670</v>
      </c>
      <c r="G607" s="183" t="s">
        <v>202</v>
      </c>
      <c r="H607" s="184">
        <v>8.2420000000000009</v>
      </c>
      <c r="I607" s="185"/>
      <c r="J607" s="186">
        <f>ROUND(I607*H607,2)</f>
        <v>0</v>
      </c>
      <c r="K607" s="182" t="s">
        <v>162</v>
      </c>
      <c r="L607" s="41"/>
      <c r="M607" s="187" t="s">
        <v>19</v>
      </c>
      <c r="N607" s="188" t="s">
        <v>43</v>
      </c>
      <c r="O607" s="66"/>
      <c r="P607" s="189">
        <f>O607*H607</f>
        <v>0</v>
      </c>
      <c r="Q607" s="189">
        <v>2.5510000000000001E-2</v>
      </c>
      <c r="R607" s="189">
        <f>Q607*H607</f>
        <v>0.21025342000000002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300</v>
      </c>
      <c r="AT607" s="191" t="s">
        <v>158</v>
      </c>
      <c r="AU607" s="191" t="s">
        <v>82</v>
      </c>
      <c r="AY607" s="19" t="s">
        <v>155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300</v>
      </c>
      <c r="BM607" s="191" t="s">
        <v>671</v>
      </c>
    </row>
    <row r="608" spans="1:65" s="2" customFormat="1" ht="39">
      <c r="A608" s="36"/>
      <c r="B608" s="37"/>
      <c r="C608" s="38"/>
      <c r="D608" s="193" t="s">
        <v>165</v>
      </c>
      <c r="E608" s="38"/>
      <c r="F608" s="194" t="s">
        <v>672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165</v>
      </c>
      <c r="AU608" s="19" t="s">
        <v>82</v>
      </c>
    </row>
    <row r="609" spans="1:65" s="2" customFormat="1">
      <c r="A609" s="36"/>
      <c r="B609" s="37"/>
      <c r="C609" s="38"/>
      <c r="D609" s="198" t="s">
        <v>167</v>
      </c>
      <c r="E609" s="38"/>
      <c r="F609" s="199" t="s">
        <v>673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167</v>
      </c>
      <c r="AU609" s="19" t="s">
        <v>82</v>
      </c>
    </row>
    <row r="610" spans="1:65" s="15" customFormat="1">
      <c r="B610" s="232"/>
      <c r="C610" s="233"/>
      <c r="D610" s="193" t="s">
        <v>169</v>
      </c>
      <c r="E610" s="234" t="s">
        <v>19</v>
      </c>
      <c r="F610" s="235" t="s">
        <v>212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169</v>
      </c>
      <c r="AU610" s="241" t="s">
        <v>82</v>
      </c>
      <c r="AV610" s="15" t="s">
        <v>80</v>
      </c>
      <c r="AW610" s="15" t="s">
        <v>33</v>
      </c>
      <c r="AX610" s="15" t="s">
        <v>72</v>
      </c>
      <c r="AY610" s="241" t="s">
        <v>155</v>
      </c>
    </row>
    <row r="611" spans="1:65" s="13" customFormat="1">
      <c r="B611" s="200"/>
      <c r="C611" s="201"/>
      <c r="D611" s="193" t="s">
        <v>169</v>
      </c>
      <c r="E611" s="202" t="s">
        <v>19</v>
      </c>
      <c r="F611" s="203" t="s">
        <v>674</v>
      </c>
      <c r="G611" s="201"/>
      <c r="H611" s="204">
        <v>3.9260000000000002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169</v>
      </c>
      <c r="AU611" s="210" t="s">
        <v>82</v>
      </c>
      <c r="AV611" s="13" t="s">
        <v>82</v>
      </c>
      <c r="AW611" s="13" t="s">
        <v>33</v>
      </c>
      <c r="AX611" s="13" t="s">
        <v>72</v>
      </c>
      <c r="AY611" s="210" t="s">
        <v>155</v>
      </c>
    </row>
    <row r="612" spans="1:65" s="15" customFormat="1">
      <c r="B612" s="232"/>
      <c r="C612" s="233"/>
      <c r="D612" s="193" t="s">
        <v>169</v>
      </c>
      <c r="E612" s="234" t="s">
        <v>19</v>
      </c>
      <c r="F612" s="235" t="s">
        <v>215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169</v>
      </c>
      <c r="AU612" s="241" t="s">
        <v>82</v>
      </c>
      <c r="AV612" s="15" t="s">
        <v>80</v>
      </c>
      <c r="AW612" s="15" t="s">
        <v>33</v>
      </c>
      <c r="AX612" s="15" t="s">
        <v>72</v>
      </c>
      <c r="AY612" s="241" t="s">
        <v>155</v>
      </c>
    </row>
    <row r="613" spans="1:65" s="13" customFormat="1">
      <c r="B613" s="200"/>
      <c r="C613" s="201"/>
      <c r="D613" s="193" t="s">
        <v>169</v>
      </c>
      <c r="E613" s="202" t="s">
        <v>19</v>
      </c>
      <c r="F613" s="203" t="s">
        <v>675</v>
      </c>
      <c r="G613" s="201"/>
      <c r="H613" s="204">
        <v>6.1159999999999997</v>
      </c>
      <c r="I613" s="205"/>
      <c r="J613" s="201"/>
      <c r="K613" s="201"/>
      <c r="L613" s="206"/>
      <c r="M613" s="207"/>
      <c r="N613" s="208"/>
      <c r="O613" s="208"/>
      <c r="P613" s="208"/>
      <c r="Q613" s="208"/>
      <c r="R613" s="208"/>
      <c r="S613" s="208"/>
      <c r="T613" s="209"/>
      <c r="AT613" s="210" t="s">
        <v>169</v>
      </c>
      <c r="AU613" s="210" t="s">
        <v>82</v>
      </c>
      <c r="AV613" s="13" t="s">
        <v>82</v>
      </c>
      <c r="AW613" s="13" t="s">
        <v>33</v>
      </c>
      <c r="AX613" s="13" t="s">
        <v>72</v>
      </c>
      <c r="AY613" s="210" t="s">
        <v>155</v>
      </c>
    </row>
    <row r="614" spans="1:65" s="13" customFormat="1">
      <c r="B614" s="200"/>
      <c r="C614" s="201"/>
      <c r="D614" s="193" t="s">
        <v>169</v>
      </c>
      <c r="E614" s="202" t="s">
        <v>19</v>
      </c>
      <c r="F614" s="203" t="s">
        <v>214</v>
      </c>
      <c r="G614" s="201"/>
      <c r="H614" s="204">
        <v>-1.8</v>
      </c>
      <c r="I614" s="205"/>
      <c r="J614" s="201"/>
      <c r="K614" s="201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169</v>
      </c>
      <c r="AU614" s="210" t="s">
        <v>82</v>
      </c>
      <c r="AV614" s="13" t="s">
        <v>82</v>
      </c>
      <c r="AW614" s="13" t="s">
        <v>33</v>
      </c>
      <c r="AX614" s="13" t="s">
        <v>72</v>
      </c>
      <c r="AY614" s="210" t="s">
        <v>155</v>
      </c>
    </row>
    <row r="615" spans="1:65" s="14" customFormat="1">
      <c r="B615" s="211"/>
      <c r="C615" s="212"/>
      <c r="D615" s="193" t="s">
        <v>169</v>
      </c>
      <c r="E615" s="213" t="s">
        <v>19</v>
      </c>
      <c r="F615" s="214" t="s">
        <v>178</v>
      </c>
      <c r="G615" s="212"/>
      <c r="H615" s="215">
        <v>8.2420000000000009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169</v>
      </c>
      <c r="AU615" s="221" t="s">
        <v>82</v>
      </c>
      <c r="AV615" s="14" t="s">
        <v>163</v>
      </c>
      <c r="AW615" s="14" t="s">
        <v>33</v>
      </c>
      <c r="AX615" s="14" t="s">
        <v>80</v>
      </c>
      <c r="AY615" s="221" t="s">
        <v>155</v>
      </c>
    </row>
    <row r="616" spans="1:65" s="2" customFormat="1" ht="21.75" customHeight="1">
      <c r="A616" s="36"/>
      <c r="B616" s="37"/>
      <c r="C616" s="180" t="s">
        <v>676</v>
      </c>
      <c r="D616" s="180" t="s">
        <v>158</v>
      </c>
      <c r="E616" s="181" t="s">
        <v>677</v>
      </c>
      <c r="F616" s="182" t="s">
        <v>678</v>
      </c>
      <c r="G616" s="183" t="s">
        <v>202</v>
      </c>
      <c r="H616" s="184">
        <v>66.742000000000004</v>
      </c>
      <c r="I616" s="185"/>
      <c r="J616" s="186">
        <f>ROUND(I616*H616,2)</f>
        <v>0</v>
      </c>
      <c r="K616" s="182" t="s">
        <v>162</v>
      </c>
      <c r="L616" s="41"/>
      <c r="M616" s="187" t="s">
        <v>19</v>
      </c>
      <c r="N616" s="188" t="s">
        <v>43</v>
      </c>
      <c r="O616" s="66"/>
      <c r="P616" s="189">
        <f>O616*H616</f>
        <v>0</v>
      </c>
      <c r="Q616" s="189">
        <v>2.0000000000000001E-4</v>
      </c>
      <c r="R616" s="189">
        <f>Q616*H616</f>
        <v>1.3348400000000002E-2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300</v>
      </c>
      <c r="AT616" s="191" t="s">
        <v>158</v>
      </c>
      <c r="AU616" s="191" t="s">
        <v>82</v>
      </c>
      <c r="AY616" s="19" t="s">
        <v>155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9" t="s">
        <v>80</v>
      </c>
      <c r="BK616" s="192">
        <f>ROUND(I616*H616,2)</f>
        <v>0</v>
      </c>
      <c r="BL616" s="19" t="s">
        <v>300</v>
      </c>
      <c r="BM616" s="191" t="s">
        <v>679</v>
      </c>
    </row>
    <row r="617" spans="1:65" s="2" customFormat="1" ht="29.25">
      <c r="A617" s="36"/>
      <c r="B617" s="37"/>
      <c r="C617" s="38"/>
      <c r="D617" s="193" t="s">
        <v>165</v>
      </c>
      <c r="E617" s="38"/>
      <c r="F617" s="194" t="s">
        <v>680</v>
      </c>
      <c r="G617" s="38"/>
      <c r="H617" s="38"/>
      <c r="I617" s="195"/>
      <c r="J617" s="38"/>
      <c r="K617" s="38"/>
      <c r="L617" s="41"/>
      <c r="M617" s="196"/>
      <c r="N617" s="197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165</v>
      </c>
      <c r="AU617" s="19" t="s">
        <v>82</v>
      </c>
    </row>
    <row r="618" spans="1:65" s="2" customFormat="1">
      <c r="A618" s="36"/>
      <c r="B618" s="37"/>
      <c r="C618" s="38"/>
      <c r="D618" s="198" t="s">
        <v>167</v>
      </c>
      <c r="E618" s="38"/>
      <c r="F618" s="199" t="s">
        <v>681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167</v>
      </c>
      <c r="AU618" s="19" t="s">
        <v>82</v>
      </c>
    </row>
    <row r="619" spans="1:65" s="2" customFormat="1" ht="33" customHeight="1">
      <c r="A619" s="36"/>
      <c r="B619" s="37"/>
      <c r="C619" s="180" t="s">
        <v>682</v>
      </c>
      <c r="D619" s="180" t="s">
        <v>158</v>
      </c>
      <c r="E619" s="181" t="s">
        <v>683</v>
      </c>
      <c r="F619" s="182" t="s">
        <v>684</v>
      </c>
      <c r="G619" s="183" t="s">
        <v>202</v>
      </c>
      <c r="H619" s="184">
        <v>18.75</v>
      </c>
      <c r="I619" s="185"/>
      <c r="J619" s="186">
        <f>ROUND(I619*H619,2)</f>
        <v>0</v>
      </c>
      <c r="K619" s="182" t="s">
        <v>162</v>
      </c>
      <c r="L619" s="41"/>
      <c r="M619" s="187" t="s">
        <v>19</v>
      </c>
      <c r="N619" s="188" t="s">
        <v>43</v>
      </c>
      <c r="O619" s="66"/>
      <c r="P619" s="189">
        <f>O619*H619</f>
        <v>0</v>
      </c>
      <c r="Q619" s="189">
        <v>4.589E-2</v>
      </c>
      <c r="R619" s="189">
        <f>Q619*H619</f>
        <v>0.86043749999999997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300</v>
      </c>
      <c r="AT619" s="191" t="s">
        <v>158</v>
      </c>
      <c r="AU619" s="191" t="s">
        <v>82</v>
      </c>
      <c r="AY619" s="19" t="s">
        <v>155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9" t="s">
        <v>80</v>
      </c>
      <c r="BK619" s="192">
        <f>ROUND(I619*H619,2)</f>
        <v>0</v>
      </c>
      <c r="BL619" s="19" t="s">
        <v>300</v>
      </c>
      <c r="BM619" s="191" t="s">
        <v>685</v>
      </c>
    </row>
    <row r="620" spans="1:65" s="2" customFormat="1" ht="48.75">
      <c r="A620" s="36"/>
      <c r="B620" s="37"/>
      <c r="C620" s="38"/>
      <c r="D620" s="193" t="s">
        <v>165</v>
      </c>
      <c r="E620" s="38"/>
      <c r="F620" s="194" t="s">
        <v>686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165</v>
      </c>
      <c r="AU620" s="19" t="s">
        <v>82</v>
      </c>
    </row>
    <row r="621" spans="1:65" s="2" customFormat="1">
      <c r="A621" s="36"/>
      <c r="B621" s="37"/>
      <c r="C621" s="38"/>
      <c r="D621" s="198" t="s">
        <v>167</v>
      </c>
      <c r="E621" s="38"/>
      <c r="F621" s="199" t="s">
        <v>687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167</v>
      </c>
      <c r="AU621" s="19" t="s">
        <v>82</v>
      </c>
    </row>
    <row r="622" spans="1:65" s="15" customFormat="1">
      <c r="B622" s="232"/>
      <c r="C622" s="233"/>
      <c r="D622" s="193" t="s">
        <v>169</v>
      </c>
      <c r="E622" s="234" t="s">
        <v>19</v>
      </c>
      <c r="F622" s="235" t="s">
        <v>212</v>
      </c>
      <c r="G622" s="233"/>
      <c r="H622" s="234" t="s">
        <v>19</v>
      </c>
      <c r="I622" s="236"/>
      <c r="J622" s="233"/>
      <c r="K622" s="233"/>
      <c r="L622" s="237"/>
      <c r="M622" s="238"/>
      <c r="N622" s="239"/>
      <c r="O622" s="239"/>
      <c r="P622" s="239"/>
      <c r="Q622" s="239"/>
      <c r="R622" s="239"/>
      <c r="S622" s="239"/>
      <c r="T622" s="240"/>
      <c r="AT622" s="241" t="s">
        <v>169</v>
      </c>
      <c r="AU622" s="241" t="s">
        <v>82</v>
      </c>
      <c r="AV622" s="15" t="s">
        <v>80</v>
      </c>
      <c r="AW622" s="15" t="s">
        <v>33</v>
      </c>
      <c r="AX622" s="15" t="s">
        <v>72</v>
      </c>
      <c r="AY622" s="241" t="s">
        <v>155</v>
      </c>
    </row>
    <row r="623" spans="1:65" s="13" customFormat="1">
      <c r="B623" s="200"/>
      <c r="C623" s="201"/>
      <c r="D623" s="193" t="s">
        <v>169</v>
      </c>
      <c r="E623" s="202" t="s">
        <v>19</v>
      </c>
      <c r="F623" s="203" t="s">
        <v>688</v>
      </c>
      <c r="G623" s="201"/>
      <c r="H623" s="204">
        <v>3.5619999999999998</v>
      </c>
      <c r="I623" s="205"/>
      <c r="J623" s="201"/>
      <c r="K623" s="201"/>
      <c r="L623" s="206"/>
      <c r="M623" s="207"/>
      <c r="N623" s="208"/>
      <c r="O623" s="208"/>
      <c r="P623" s="208"/>
      <c r="Q623" s="208"/>
      <c r="R623" s="208"/>
      <c r="S623" s="208"/>
      <c r="T623" s="209"/>
      <c r="AT623" s="210" t="s">
        <v>169</v>
      </c>
      <c r="AU623" s="210" t="s">
        <v>82</v>
      </c>
      <c r="AV623" s="13" t="s">
        <v>82</v>
      </c>
      <c r="AW623" s="13" t="s">
        <v>33</v>
      </c>
      <c r="AX623" s="13" t="s">
        <v>72</v>
      </c>
      <c r="AY623" s="210" t="s">
        <v>155</v>
      </c>
    </row>
    <row r="624" spans="1:65" s="13" customFormat="1">
      <c r="B624" s="200"/>
      <c r="C624" s="201"/>
      <c r="D624" s="193" t="s">
        <v>169</v>
      </c>
      <c r="E624" s="202" t="s">
        <v>19</v>
      </c>
      <c r="F624" s="203" t="s">
        <v>689</v>
      </c>
      <c r="G624" s="201"/>
      <c r="H624" s="204">
        <v>5.0140000000000002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169</v>
      </c>
      <c r="AU624" s="210" t="s">
        <v>82</v>
      </c>
      <c r="AV624" s="13" t="s">
        <v>82</v>
      </c>
      <c r="AW624" s="13" t="s">
        <v>33</v>
      </c>
      <c r="AX624" s="13" t="s">
        <v>72</v>
      </c>
      <c r="AY624" s="210" t="s">
        <v>155</v>
      </c>
    </row>
    <row r="625" spans="1:65" s="15" customFormat="1">
      <c r="B625" s="232"/>
      <c r="C625" s="233"/>
      <c r="D625" s="193" t="s">
        <v>169</v>
      </c>
      <c r="E625" s="234" t="s">
        <v>19</v>
      </c>
      <c r="F625" s="235" t="s">
        <v>215</v>
      </c>
      <c r="G625" s="233"/>
      <c r="H625" s="234" t="s">
        <v>19</v>
      </c>
      <c r="I625" s="236"/>
      <c r="J625" s="233"/>
      <c r="K625" s="233"/>
      <c r="L625" s="237"/>
      <c r="M625" s="238"/>
      <c r="N625" s="239"/>
      <c r="O625" s="239"/>
      <c r="P625" s="239"/>
      <c r="Q625" s="239"/>
      <c r="R625" s="239"/>
      <c r="S625" s="239"/>
      <c r="T625" s="240"/>
      <c r="AT625" s="241" t="s">
        <v>169</v>
      </c>
      <c r="AU625" s="241" t="s">
        <v>82</v>
      </c>
      <c r="AV625" s="15" t="s">
        <v>80</v>
      </c>
      <c r="AW625" s="15" t="s">
        <v>33</v>
      </c>
      <c r="AX625" s="15" t="s">
        <v>72</v>
      </c>
      <c r="AY625" s="241" t="s">
        <v>155</v>
      </c>
    </row>
    <row r="626" spans="1:65" s="13" customFormat="1">
      <c r="B626" s="200"/>
      <c r="C626" s="201"/>
      <c r="D626" s="193" t="s">
        <v>169</v>
      </c>
      <c r="E626" s="202" t="s">
        <v>19</v>
      </c>
      <c r="F626" s="203" t="s">
        <v>690</v>
      </c>
      <c r="G626" s="201"/>
      <c r="H626" s="204">
        <v>5.0869999999999997</v>
      </c>
      <c r="I626" s="205"/>
      <c r="J626" s="201"/>
      <c r="K626" s="201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169</v>
      </c>
      <c r="AU626" s="210" t="s">
        <v>82</v>
      </c>
      <c r="AV626" s="13" t="s">
        <v>82</v>
      </c>
      <c r="AW626" s="13" t="s">
        <v>33</v>
      </c>
      <c r="AX626" s="13" t="s">
        <v>72</v>
      </c>
      <c r="AY626" s="210" t="s">
        <v>155</v>
      </c>
    </row>
    <row r="627" spans="1:65" s="15" customFormat="1">
      <c r="B627" s="232"/>
      <c r="C627" s="233"/>
      <c r="D627" s="193" t="s">
        <v>169</v>
      </c>
      <c r="E627" s="234" t="s">
        <v>19</v>
      </c>
      <c r="F627" s="235" t="s">
        <v>219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169</v>
      </c>
      <c r="AU627" s="241" t="s">
        <v>82</v>
      </c>
      <c r="AV627" s="15" t="s">
        <v>80</v>
      </c>
      <c r="AW627" s="15" t="s">
        <v>33</v>
      </c>
      <c r="AX627" s="15" t="s">
        <v>72</v>
      </c>
      <c r="AY627" s="241" t="s">
        <v>155</v>
      </c>
    </row>
    <row r="628" spans="1:65" s="13" customFormat="1">
      <c r="B628" s="200"/>
      <c r="C628" s="201"/>
      <c r="D628" s="193" t="s">
        <v>169</v>
      </c>
      <c r="E628" s="202" t="s">
        <v>19</v>
      </c>
      <c r="F628" s="203" t="s">
        <v>690</v>
      </c>
      <c r="G628" s="201"/>
      <c r="H628" s="204">
        <v>5.0869999999999997</v>
      </c>
      <c r="I628" s="205"/>
      <c r="J628" s="201"/>
      <c r="K628" s="201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169</v>
      </c>
      <c r="AU628" s="210" t="s">
        <v>82</v>
      </c>
      <c r="AV628" s="13" t="s">
        <v>82</v>
      </c>
      <c r="AW628" s="13" t="s">
        <v>33</v>
      </c>
      <c r="AX628" s="13" t="s">
        <v>72</v>
      </c>
      <c r="AY628" s="210" t="s">
        <v>155</v>
      </c>
    </row>
    <row r="629" spans="1:65" s="14" customFormat="1">
      <c r="B629" s="211"/>
      <c r="C629" s="212"/>
      <c r="D629" s="193" t="s">
        <v>169</v>
      </c>
      <c r="E629" s="213" t="s">
        <v>19</v>
      </c>
      <c r="F629" s="214" t="s">
        <v>178</v>
      </c>
      <c r="G629" s="212"/>
      <c r="H629" s="215">
        <v>18.75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169</v>
      </c>
      <c r="AU629" s="221" t="s">
        <v>82</v>
      </c>
      <c r="AV629" s="14" t="s">
        <v>163</v>
      </c>
      <c r="AW629" s="14" t="s">
        <v>33</v>
      </c>
      <c r="AX629" s="14" t="s">
        <v>80</v>
      </c>
      <c r="AY629" s="221" t="s">
        <v>155</v>
      </c>
    </row>
    <row r="630" spans="1:65" s="2" customFormat="1" ht="33" customHeight="1">
      <c r="A630" s="36"/>
      <c r="B630" s="37"/>
      <c r="C630" s="180" t="s">
        <v>691</v>
      </c>
      <c r="D630" s="180" t="s">
        <v>158</v>
      </c>
      <c r="E630" s="181" t="s">
        <v>692</v>
      </c>
      <c r="F630" s="182" t="s">
        <v>693</v>
      </c>
      <c r="G630" s="183" t="s">
        <v>202</v>
      </c>
      <c r="H630" s="184">
        <v>39.375</v>
      </c>
      <c r="I630" s="185"/>
      <c r="J630" s="186">
        <f>ROUND(I630*H630,2)</f>
        <v>0</v>
      </c>
      <c r="K630" s="182" t="s">
        <v>162</v>
      </c>
      <c r="L630" s="41"/>
      <c r="M630" s="187" t="s">
        <v>19</v>
      </c>
      <c r="N630" s="188" t="s">
        <v>43</v>
      </c>
      <c r="O630" s="66"/>
      <c r="P630" s="189">
        <f>O630*H630</f>
        <v>0</v>
      </c>
      <c r="Q630" s="189">
        <v>4.7300000000000002E-2</v>
      </c>
      <c r="R630" s="189">
        <f>Q630*H630</f>
        <v>1.8624375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300</v>
      </c>
      <c r="AT630" s="191" t="s">
        <v>158</v>
      </c>
      <c r="AU630" s="191" t="s">
        <v>82</v>
      </c>
      <c r="AY630" s="19" t="s">
        <v>155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9" t="s">
        <v>80</v>
      </c>
      <c r="BK630" s="192">
        <f>ROUND(I630*H630,2)</f>
        <v>0</v>
      </c>
      <c r="BL630" s="19" t="s">
        <v>300</v>
      </c>
      <c r="BM630" s="191" t="s">
        <v>694</v>
      </c>
    </row>
    <row r="631" spans="1:65" s="2" customFormat="1" ht="48.75">
      <c r="A631" s="36"/>
      <c r="B631" s="37"/>
      <c r="C631" s="38"/>
      <c r="D631" s="193" t="s">
        <v>165</v>
      </c>
      <c r="E631" s="38"/>
      <c r="F631" s="194" t="s">
        <v>695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165</v>
      </c>
      <c r="AU631" s="19" t="s">
        <v>82</v>
      </c>
    </row>
    <row r="632" spans="1:65" s="2" customFormat="1">
      <c r="A632" s="36"/>
      <c r="B632" s="37"/>
      <c r="C632" s="38"/>
      <c r="D632" s="198" t="s">
        <v>167</v>
      </c>
      <c r="E632" s="38"/>
      <c r="F632" s="199" t="s">
        <v>696</v>
      </c>
      <c r="G632" s="38"/>
      <c r="H632" s="38"/>
      <c r="I632" s="195"/>
      <c r="J632" s="38"/>
      <c r="K632" s="38"/>
      <c r="L632" s="41"/>
      <c r="M632" s="196"/>
      <c r="N632" s="197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167</v>
      </c>
      <c r="AU632" s="19" t="s">
        <v>82</v>
      </c>
    </row>
    <row r="633" spans="1:65" s="15" customFormat="1">
      <c r="B633" s="232"/>
      <c r="C633" s="233"/>
      <c r="D633" s="193" t="s">
        <v>169</v>
      </c>
      <c r="E633" s="234" t="s">
        <v>19</v>
      </c>
      <c r="F633" s="235" t="s">
        <v>212</v>
      </c>
      <c r="G633" s="233"/>
      <c r="H633" s="234" t="s">
        <v>19</v>
      </c>
      <c r="I633" s="236"/>
      <c r="J633" s="233"/>
      <c r="K633" s="233"/>
      <c r="L633" s="237"/>
      <c r="M633" s="238"/>
      <c r="N633" s="239"/>
      <c r="O633" s="239"/>
      <c r="P633" s="239"/>
      <c r="Q633" s="239"/>
      <c r="R633" s="239"/>
      <c r="S633" s="239"/>
      <c r="T633" s="240"/>
      <c r="AT633" s="241" t="s">
        <v>169</v>
      </c>
      <c r="AU633" s="241" t="s">
        <v>82</v>
      </c>
      <c r="AV633" s="15" t="s">
        <v>80</v>
      </c>
      <c r="AW633" s="15" t="s">
        <v>33</v>
      </c>
      <c r="AX633" s="15" t="s">
        <v>72</v>
      </c>
      <c r="AY633" s="241" t="s">
        <v>155</v>
      </c>
    </row>
    <row r="634" spans="1:65" s="13" customFormat="1">
      <c r="B634" s="200"/>
      <c r="C634" s="201"/>
      <c r="D634" s="193" t="s">
        <v>169</v>
      </c>
      <c r="E634" s="202" t="s">
        <v>19</v>
      </c>
      <c r="F634" s="203" t="s">
        <v>697</v>
      </c>
      <c r="G634" s="201"/>
      <c r="H634" s="204">
        <v>14.385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169</v>
      </c>
      <c r="AU634" s="210" t="s">
        <v>82</v>
      </c>
      <c r="AV634" s="13" t="s">
        <v>82</v>
      </c>
      <c r="AW634" s="13" t="s">
        <v>33</v>
      </c>
      <c r="AX634" s="13" t="s">
        <v>72</v>
      </c>
      <c r="AY634" s="210" t="s">
        <v>155</v>
      </c>
    </row>
    <row r="635" spans="1:65" s="13" customFormat="1">
      <c r="B635" s="200"/>
      <c r="C635" s="201"/>
      <c r="D635" s="193" t="s">
        <v>169</v>
      </c>
      <c r="E635" s="202" t="s">
        <v>19</v>
      </c>
      <c r="F635" s="203" t="s">
        <v>698</v>
      </c>
      <c r="G635" s="201"/>
      <c r="H635" s="204">
        <v>-1.4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169</v>
      </c>
      <c r="AU635" s="210" t="s">
        <v>82</v>
      </c>
      <c r="AV635" s="13" t="s">
        <v>82</v>
      </c>
      <c r="AW635" s="13" t="s">
        <v>33</v>
      </c>
      <c r="AX635" s="13" t="s">
        <v>72</v>
      </c>
      <c r="AY635" s="210" t="s">
        <v>155</v>
      </c>
    </row>
    <row r="636" spans="1:65" s="16" customFormat="1">
      <c r="B636" s="242"/>
      <c r="C636" s="243"/>
      <c r="D636" s="193" t="s">
        <v>169</v>
      </c>
      <c r="E636" s="244" t="s">
        <v>19</v>
      </c>
      <c r="F636" s="245" t="s">
        <v>211</v>
      </c>
      <c r="G636" s="243"/>
      <c r="H636" s="246">
        <v>12.984999999999999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AT636" s="252" t="s">
        <v>169</v>
      </c>
      <c r="AU636" s="252" t="s">
        <v>82</v>
      </c>
      <c r="AV636" s="16" t="s">
        <v>156</v>
      </c>
      <c r="AW636" s="16" t="s">
        <v>33</v>
      </c>
      <c r="AX636" s="16" t="s">
        <v>72</v>
      </c>
      <c r="AY636" s="252" t="s">
        <v>155</v>
      </c>
    </row>
    <row r="637" spans="1:65" s="15" customFormat="1">
      <c r="B637" s="232"/>
      <c r="C637" s="233"/>
      <c r="D637" s="193" t="s">
        <v>169</v>
      </c>
      <c r="E637" s="234" t="s">
        <v>19</v>
      </c>
      <c r="F637" s="235" t="s">
        <v>215</v>
      </c>
      <c r="G637" s="233"/>
      <c r="H637" s="234" t="s">
        <v>19</v>
      </c>
      <c r="I637" s="236"/>
      <c r="J637" s="233"/>
      <c r="K637" s="233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169</v>
      </c>
      <c r="AU637" s="241" t="s">
        <v>82</v>
      </c>
      <c r="AV637" s="15" t="s">
        <v>80</v>
      </c>
      <c r="AW637" s="15" t="s">
        <v>33</v>
      </c>
      <c r="AX637" s="15" t="s">
        <v>72</v>
      </c>
      <c r="AY637" s="241" t="s">
        <v>155</v>
      </c>
    </row>
    <row r="638" spans="1:65" s="13" customFormat="1">
      <c r="B638" s="200"/>
      <c r="C638" s="201"/>
      <c r="D638" s="193" t="s">
        <v>169</v>
      </c>
      <c r="E638" s="202" t="s">
        <v>19</v>
      </c>
      <c r="F638" s="203" t="s">
        <v>699</v>
      </c>
      <c r="G638" s="201"/>
      <c r="H638" s="204">
        <v>14.595000000000001</v>
      </c>
      <c r="I638" s="205"/>
      <c r="J638" s="201"/>
      <c r="K638" s="201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169</v>
      </c>
      <c r="AU638" s="210" t="s">
        <v>82</v>
      </c>
      <c r="AV638" s="13" t="s">
        <v>82</v>
      </c>
      <c r="AW638" s="13" t="s">
        <v>33</v>
      </c>
      <c r="AX638" s="13" t="s">
        <v>72</v>
      </c>
      <c r="AY638" s="210" t="s">
        <v>155</v>
      </c>
    </row>
    <row r="639" spans="1:65" s="13" customFormat="1">
      <c r="B639" s="200"/>
      <c r="C639" s="201"/>
      <c r="D639" s="193" t="s">
        <v>169</v>
      </c>
      <c r="E639" s="202" t="s">
        <v>19</v>
      </c>
      <c r="F639" s="203" t="s">
        <v>698</v>
      </c>
      <c r="G639" s="201"/>
      <c r="H639" s="204">
        <v>-1.4</v>
      </c>
      <c r="I639" s="205"/>
      <c r="J639" s="201"/>
      <c r="K639" s="201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169</v>
      </c>
      <c r="AU639" s="210" t="s">
        <v>82</v>
      </c>
      <c r="AV639" s="13" t="s">
        <v>82</v>
      </c>
      <c r="AW639" s="13" t="s">
        <v>33</v>
      </c>
      <c r="AX639" s="13" t="s">
        <v>72</v>
      </c>
      <c r="AY639" s="210" t="s">
        <v>155</v>
      </c>
    </row>
    <row r="640" spans="1:65" s="16" customFormat="1">
      <c r="B640" s="242"/>
      <c r="C640" s="243"/>
      <c r="D640" s="193" t="s">
        <v>169</v>
      </c>
      <c r="E640" s="244" t="s">
        <v>19</v>
      </c>
      <c r="F640" s="245" t="s">
        <v>211</v>
      </c>
      <c r="G640" s="243"/>
      <c r="H640" s="246">
        <v>13.195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AT640" s="252" t="s">
        <v>169</v>
      </c>
      <c r="AU640" s="252" t="s">
        <v>82</v>
      </c>
      <c r="AV640" s="16" t="s">
        <v>156</v>
      </c>
      <c r="AW640" s="16" t="s">
        <v>33</v>
      </c>
      <c r="AX640" s="16" t="s">
        <v>72</v>
      </c>
      <c r="AY640" s="252" t="s">
        <v>155</v>
      </c>
    </row>
    <row r="641" spans="1:65" s="15" customFormat="1">
      <c r="B641" s="232"/>
      <c r="C641" s="233"/>
      <c r="D641" s="193" t="s">
        <v>169</v>
      </c>
      <c r="E641" s="234" t="s">
        <v>19</v>
      </c>
      <c r="F641" s="235" t="s">
        <v>219</v>
      </c>
      <c r="G641" s="233"/>
      <c r="H641" s="234" t="s">
        <v>19</v>
      </c>
      <c r="I641" s="236"/>
      <c r="J641" s="233"/>
      <c r="K641" s="233"/>
      <c r="L641" s="237"/>
      <c r="M641" s="238"/>
      <c r="N641" s="239"/>
      <c r="O641" s="239"/>
      <c r="P641" s="239"/>
      <c r="Q641" s="239"/>
      <c r="R641" s="239"/>
      <c r="S641" s="239"/>
      <c r="T641" s="240"/>
      <c r="AT641" s="241" t="s">
        <v>169</v>
      </c>
      <c r="AU641" s="241" t="s">
        <v>82</v>
      </c>
      <c r="AV641" s="15" t="s">
        <v>80</v>
      </c>
      <c r="AW641" s="15" t="s">
        <v>33</v>
      </c>
      <c r="AX641" s="15" t="s">
        <v>72</v>
      </c>
      <c r="AY641" s="241" t="s">
        <v>155</v>
      </c>
    </row>
    <row r="642" spans="1:65" s="13" customFormat="1">
      <c r="B642" s="200"/>
      <c r="C642" s="201"/>
      <c r="D642" s="193" t="s">
        <v>169</v>
      </c>
      <c r="E642" s="202" t="s">
        <v>19</v>
      </c>
      <c r="F642" s="203" t="s">
        <v>699</v>
      </c>
      <c r="G642" s="201"/>
      <c r="H642" s="204">
        <v>14.595000000000001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169</v>
      </c>
      <c r="AU642" s="210" t="s">
        <v>82</v>
      </c>
      <c r="AV642" s="13" t="s">
        <v>82</v>
      </c>
      <c r="AW642" s="13" t="s">
        <v>33</v>
      </c>
      <c r="AX642" s="13" t="s">
        <v>72</v>
      </c>
      <c r="AY642" s="210" t="s">
        <v>155</v>
      </c>
    </row>
    <row r="643" spans="1:65" s="13" customFormat="1">
      <c r="B643" s="200"/>
      <c r="C643" s="201"/>
      <c r="D643" s="193" t="s">
        <v>169</v>
      </c>
      <c r="E643" s="202" t="s">
        <v>19</v>
      </c>
      <c r="F643" s="203" t="s">
        <v>698</v>
      </c>
      <c r="G643" s="201"/>
      <c r="H643" s="204">
        <v>-1.4</v>
      </c>
      <c r="I643" s="205"/>
      <c r="J643" s="201"/>
      <c r="K643" s="201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169</v>
      </c>
      <c r="AU643" s="210" t="s">
        <v>82</v>
      </c>
      <c r="AV643" s="13" t="s">
        <v>82</v>
      </c>
      <c r="AW643" s="13" t="s">
        <v>33</v>
      </c>
      <c r="AX643" s="13" t="s">
        <v>72</v>
      </c>
      <c r="AY643" s="210" t="s">
        <v>155</v>
      </c>
    </row>
    <row r="644" spans="1:65" s="16" customFormat="1">
      <c r="B644" s="242"/>
      <c r="C644" s="243"/>
      <c r="D644" s="193" t="s">
        <v>169</v>
      </c>
      <c r="E644" s="244" t="s">
        <v>19</v>
      </c>
      <c r="F644" s="245" t="s">
        <v>211</v>
      </c>
      <c r="G644" s="243"/>
      <c r="H644" s="246">
        <v>13.195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169</v>
      </c>
      <c r="AU644" s="252" t="s">
        <v>82</v>
      </c>
      <c r="AV644" s="16" t="s">
        <v>156</v>
      </c>
      <c r="AW644" s="16" t="s">
        <v>33</v>
      </c>
      <c r="AX644" s="16" t="s">
        <v>72</v>
      </c>
      <c r="AY644" s="252" t="s">
        <v>155</v>
      </c>
    </row>
    <row r="645" spans="1:65" s="14" customFormat="1">
      <c r="B645" s="211"/>
      <c r="C645" s="212"/>
      <c r="D645" s="193" t="s">
        <v>169</v>
      </c>
      <c r="E645" s="213" t="s">
        <v>19</v>
      </c>
      <c r="F645" s="214" t="s">
        <v>178</v>
      </c>
      <c r="G645" s="212"/>
      <c r="H645" s="215">
        <v>39.375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169</v>
      </c>
      <c r="AU645" s="221" t="s">
        <v>82</v>
      </c>
      <c r="AV645" s="14" t="s">
        <v>163</v>
      </c>
      <c r="AW645" s="14" t="s">
        <v>33</v>
      </c>
      <c r="AX645" s="14" t="s">
        <v>80</v>
      </c>
      <c r="AY645" s="221" t="s">
        <v>155</v>
      </c>
    </row>
    <row r="646" spans="1:65" s="2" customFormat="1" ht="37.9" customHeight="1">
      <c r="A646" s="36"/>
      <c r="B646" s="37"/>
      <c r="C646" s="180" t="s">
        <v>700</v>
      </c>
      <c r="D646" s="180" t="s">
        <v>158</v>
      </c>
      <c r="E646" s="181" t="s">
        <v>701</v>
      </c>
      <c r="F646" s="182" t="s">
        <v>702</v>
      </c>
      <c r="G646" s="183" t="s">
        <v>202</v>
      </c>
      <c r="H646" s="184">
        <v>23.184000000000001</v>
      </c>
      <c r="I646" s="185"/>
      <c r="J646" s="186">
        <f>ROUND(I646*H646,2)</f>
        <v>0</v>
      </c>
      <c r="K646" s="182" t="s">
        <v>162</v>
      </c>
      <c r="L646" s="41"/>
      <c r="M646" s="187" t="s">
        <v>19</v>
      </c>
      <c r="N646" s="188" t="s">
        <v>43</v>
      </c>
      <c r="O646" s="66"/>
      <c r="P646" s="189">
        <f>O646*H646</f>
        <v>0</v>
      </c>
      <c r="Q646" s="189">
        <v>2.963E-2</v>
      </c>
      <c r="R646" s="189">
        <f>Q646*H646</f>
        <v>0.68694191999999998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300</v>
      </c>
      <c r="AT646" s="191" t="s">
        <v>158</v>
      </c>
      <c r="AU646" s="191" t="s">
        <v>82</v>
      </c>
      <c r="AY646" s="19" t="s">
        <v>155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300</v>
      </c>
      <c r="BM646" s="191" t="s">
        <v>703</v>
      </c>
    </row>
    <row r="647" spans="1:65" s="2" customFormat="1" ht="39">
      <c r="A647" s="36"/>
      <c r="B647" s="37"/>
      <c r="C647" s="38"/>
      <c r="D647" s="193" t="s">
        <v>165</v>
      </c>
      <c r="E647" s="38"/>
      <c r="F647" s="194" t="s">
        <v>704</v>
      </c>
      <c r="G647" s="38"/>
      <c r="H647" s="38"/>
      <c r="I647" s="195"/>
      <c r="J647" s="38"/>
      <c r="K647" s="38"/>
      <c r="L647" s="41"/>
      <c r="M647" s="196"/>
      <c r="N647" s="197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165</v>
      </c>
      <c r="AU647" s="19" t="s">
        <v>82</v>
      </c>
    </row>
    <row r="648" spans="1:65" s="2" customFormat="1">
      <c r="A648" s="36"/>
      <c r="B648" s="37"/>
      <c r="C648" s="38"/>
      <c r="D648" s="198" t="s">
        <v>167</v>
      </c>
      <c r="E648" s="38"/>
      <c r="F648" s="199" t="s">
        <v>705</v>
      </c>
      <c r="G648" s="38"/>
      <c r="H648" s="38"/>
      <c r="I648" s="195"/>
      <c r="J648" s="38"/>
      <c r="K648" s="38"/>
      <c r="L648" s="41"/>
      <c r="M648" s="196"/>
      <c r="N648" s="197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167</v>
      </c>
      <c r="AU648" s="19" t="s">
        <v>82</v>
      </c>
    </row>
    <row r="649" spans="1:65" s="15" customFormat="1">
      <c r="B649" s="232"/>
      <c r="C649" s="233"/>
      <c r="D649" s="193" t="s">
        <v>169</v>
      </c>
      <c r="E649" s="234" t="s">
        <v>19</v>
      </c>
      <c r="F649" s="235" t="s">
        <v>206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169</v>
      </c>
      <c r="AU649" s="241" t="s">
        <v>82</v>
      </c>
      <c r="AV649" s="15" t="s">
        <v>80</v>
      </c>
      <c r="AW649" s="15" t="s">
        <v>33</v>
      </c>
      <c r="AX649" s="15" t="s">
        <v>72</v>
      </c>
      <c r="AY649" s="241" t="s">
        <v>155</v>
      </c>
    </row>
    <row r="650" spans="1:65" s="13" customFormat="1">
      <c r="B650" s="200"/>
      <c r="C650" s="201"/>
      <c r="D650" s="193" t="s">
        <v>169</v>
      </c>
      <c r="E650" s="202" t="s">
        <v>19</v>
      </c>
      <c r="F650" s="203" t="s">
        <v>706</v>
      </c>
      <c r="G650" s="201"/>
      <c r="H650" s="204">
        <v>4.32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169</v>
      </c>
      <c r="AU650" s="210" t="s">
        <v>82</v>
      </c>
      <c r="AV650" s="13" t="s">
        <v>82</v>
      </c>
      <c r="AW650" s="13" t="s">
        <v>33</v>
      </c>
      <c r="AX650" s="13" t="s">
        <v>72</v>
      </c>
      <c r="AY650" s="210" t="s">
        <v>155</v>
      </c>
    </row>
    <row r="651" spans="1:65" s="16" customFormat="1">
      <c r="B651" s="242"/>
      <c r="C651" s="243"/>
      <c r="D651" s="193" t="s">
        <v>169</v>
      </c>
      <c r="E651" s="244" t="s">
        <v>19</v>
      </c>
      <c r="F651" s="245" t="s">
        <v>211</v>
      </c>
      <c r="G651" s="243"/>
      <c r="H651" s="246">
        <v>4.32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AT651" s="252" t="s">
        <v>169</v>
      </c>
      <c r="AU651" s="252" t="s">
        <v>82</v>
      </c>
      <c r="AV651" s="16" t="s">
        <v>156</v>
      </c>
      <c r="AW651" s="16" t="s">
        <v>33</v>
      </c>
      <c r="AX651" s="16" t="s">
        <v>72</v>
      </c>
      <c r="AY651" s="252" t="s">
        <v>155</v>
      </c>
    </row>
    <row r="652" spans="1:65" s="15" customFormat="1">
      <c r="B652" s="232"/>
      <c r="C652" s="233"/>
      <c r="D652" s="193" t="s">
        <v>169</v>
      </c>
      <c r="E652" s="234" t="s">
        <v>19</v>
      </c>
      <c r="F652" s="235" t="s">
        <v>212</v>
      </c>
      <c r="G652" s="233"/>
      <c r="H652" s="234" t="s">
        <v>19</v>
      </c>
      <c r="I652" s="236"/>
      <c r="J652" s="233"/>
      <c r="K652" s="233"/>
      <c r="L652" s="237"/>
      <c r="M652" s="238"/>
      <c r="N652" s="239"/>
      <c r="O652" s="239"/>
      <c r="P652" s="239"/>
      <c r="Q652" s="239"/>
      <c r="R652" s="239"/>
      <c r="S652" s="239"/>
      <c r="T652" s="240"/>
      <c r="AT652" s="241" t="s">
        <v>169</v>
      </c>
      <c r="AU652" s="241" t="s">
        <v>82</v>
      </c>
      <c r="AV652" s="15" t="s">
        <v>80</v>
      </c>
      <c r="AW652" s="15" t="s">
        <v>33</v>
      </c>
      <c r="AX652" s="15" t="s">
        <v>72</v>
      </c>
      <c r="AY652" s="241" t="s">
        <v>155</v>
      </c>
    </row>
    <row r="653" spans="1:65" s="13" customFormat="1">
      <c r="B653" s="200"/>
      <c r="C653" s="201"/>
      <c r="D653" s="193" t="s">
        <v>169</v>
      </c>
      <c r="E653" s="202" t="s">
        <v>19</v>
      </c>
      <c r="F653" s="203" t="s">
        <v>707</v>
      </c>
      <c r="G653" s="201"/>
      <c r="H653" s="204">
        <v>2.7240000000000002</v>
      </c>
      <c r="I653" s="205"/>
      <c r="J653" s="201"/>
      <c r="K653" s="201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169</v>
      </c>
      <c r="AU653" s="210" t="s">
        <v>82</v>
      </c>
      <c r="AV653" s="13" t="s">
        <v>82</v>
      </c>
      <c r="AW653" s="13" t="s">
        <v>33</v>
      </c>
      <c r="AX653" s="13" t="s">
        <v>72</v>
      </c>
      <c r="AY653" s="210" t="s">
        <v>155</v>
      </c>
    </row>
    <row r="654" spans="1:65" s="13" customFormat="1">
      <c r="B654" s="200"/>
      <c r="C654" s="201"/>
      <c r="D654" s="193" t="s">
        <v>169</v>
      </c>
      <c r="E654" s="202" t="s">
        <v>19</v>
      </c>
      <c r="F654" s="203" t="s">
        <v>708</v>
      </c>
      <c r="G654" s="201"/>
      <c r="H654" s="204">
        <v>2.2440000000000002</v>
      </c>
      <c r="I654" s="205"/>
      <c r="J654" s="201"/>
      <c r="K654" s="201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169</v>
      </c>
      <c r="AU654" s="210" t="s">
        <v>82</v>
      </c>
      <c r="AV654" s="13" t="s">
        <v>82</v>
      </c>
      <c r="AW654" s="13" t="s">
        <v>33</v>
      </c>
      <c r="AX654" s="13" t="s">
        <v>72</v>
      </c>
      <c r="AY654" s="210" t="s">
        <v>155</v>
      </c>
    </row>
    <row r="655" spans="1:65" s="16" customFormat="1">
      <c r="B655" s="242"/>
      <c r="C655" s="243"/>
      <c r="D655" s="193" t="s">
        <v>169</v>
      </c>
      <c r="E655" s="244" t="s">
        <v>19</v>
      </c>
      <c r="F655" s="245" t="s">
        <v>211</v>
      </c>
      <c r="G655" s="243"/>
      <c r="H655" s="246">
        <v>4.968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AT655" s="252" t="s">
        <v>169</v>
      </c>
      <c r="AU655" s="252" t="s">
        <v>82</v>
      </c>
      <c r="AV655" s="16" t="s">
        <v>156</v>
      </c>
      <c r="AW655" s="16" t="s">
        <v>33</v>
      </c>
      <c r="AX655" s="16" t="s">
        <v>72</v>
      </c>
      <c r="AY655" s="252" t="s">
        <v>155</v>
      </c>
    </row>
    <row r="656" spans="1:65" s="15" customFormat="1">
      <c r="B656" s="232"/>
      <c r="C656" s="233"/>
      <c r="D656" s="193" t="s">
        <v>169</v>
      </c>
      <c r="E656" s="234" t="s">
        <v>19</v>
      </c>
      <c r="F656" s="235" t="s">
        <v>215</v>
      </c>
      <c r="G656" s="233"/>
      <c r="H656" s="234" t="s">
        <v>19</v>
      </c>
      <c r="I656" s="236"/>
      <c r="J656" s="233"/>
      <c r="K656" s="233"/>
      <c r="L656" s="237"/>
      <c r="M656" s="238"/>
      <c r="N656" s="239"/>
      <c r="O656" s="239"/>
      <c r="P656" s="239"/>
      <c r="Q656" s="239"/>
      <c r="R656" s="239"/>
      <c r="S656" s="239"/>
      <c r="T656" s="240"/>
      <c r="AT656" s="241" t="s">
        <v>169</v>
      </c>
      <c r="AU656" s="241" t="s">
        <v>82</v>
      </c>
      <c r="AV656" s="15" t="s">
        <v>80</v>
      </c>
      <c r="AW656" s="15" t="s">
        <v>33</v>
      </c>
      <c r="AX656" s="15" t="s">
        <v>72</v>
      </c>
      <c r="AY656" s="241" t="s">
        <v>155</v>
      </c>
    </row>
    <row r="657" spans="1:65" s="13" customFormat="1">
      <c r="B657" s="200"/>
      <c r="C657" s="201"/>
      <c r="D657" s="193" t="s">
        <v>169</v>
      </c>
      <c r="E657" s="202" t="s">
        <v>19</v>
      </c>
      <c r="F657" s="203" t="s">
        <v>709</v>
      </c>
      <c r="G657" s="201"/>
      <c r="H657" s="204">
        <v>1.08</v>
      </c>
      <c r="I657" s="205"/>
      <c r="J657" s="201"/>
      <c r="K657" s="201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169</v>
      </c>
      <c r="AU657" s="210" t="s">
        <v>82</v>
      </c>
      <c r="AV657" s="13" t="s">
        <v>82</v>
      </c>
      <c r="AW657" s="13" t="s">
        <v>33</v>
      </c>
      <c r="AX657" s="13" t="s">
        <v>72</v>
      </c>
      <c r="AY657" s="210" t="s">
        <v>155</v>
      </c>
    </row>
    <row r="658" spans="1:65" s="13" customFormat="1">
      <c r="B658" s="200"/>
      <c r="C658" s="201"/>
      <c r="D658" s="193" t="s">
        <v>169</v>
      </c>
      <c r="E658" s="202" t="s">
        <v>19</v>
      </c>
      <c r="F658" s="203" t="s">
        <v>707</v>
      </c>
      <c r="G658" s="201"/>
      <c r="H658" s="204">
        <v>2.7240000000000002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169</v>
      </c>
      <c r="AU658" s="210" t="s">
        <v>82</v>
      </c>
      <c r="AV658" s="13" t="s">
        <v>82</v>
      </c>
      <c r="AW658" s="13" t="s">
        <v>33</v>
      </c>
      <c r="AX658" s="13" t="s">
        <v>72</v>
      </c>
      <c r="AY658" s="210" t="s">
        <v>155</v>
      </c>
    </row>
    <row r="659" spans="1:65" s="13" customFormat="1">
      <c r="B659" s="200"/>
      <c r="C659" s="201"/>
      <c r="D659" s="193" t="s">
        <v>169</v>
      </c>
      <c r="E659" s="202" t="s">
        <v>19</v>
      </c>
      <c r="F659" s="203" t="s">
        <v>708</v>
      </c>
      <c r="G659" s="201"/>
      <c r="H659" s="204">
        <v>2.2440000000000002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169</v>
      </c>
      <c r="AU659" s="210" t="s">
        <v>82</v>
      </c>
      <c r="AV659" s="13" t="s">
        <v>82</v>
      </c>
      <c r="AW659" s="13" t="s">
        <v>33</v>
      </c>
      <c r="AX659" s="13" t="s">
        <v>72</v>
      </c>
      <c r="AY659" s="210" t="s">
        <v>155</v>
      </c>
    </row>
    <row r="660" spans="1:65" s="13" customFormat="1">
      <c r="B660" s="200"/>
      <c r="C660" s="201"/>
      <c r="D660" s="193" t="s">
        <v>169</v>
      </c>
      <c r="E660" s="202" t="s">
        <v>19</v>
      </c>
      <c r="F660" s="203" t="s">
        <v>285</v>
      </c>
      <c r="G660" s="201"/>
      <c r="H660" s="204">
        <v>1.8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169</v>
      </c>
      <c r="AU660" s="210" t="s">
        <v>82</v>
      </c>
      <c r="AV660" s="13" t="s">
        <v>82</v>
      </c>
      <c r="AW660" s="13" t="s">
        <v>33</v>
      </c>
      <c r="AX660" s="13" t="s">
        <v>72</v>
      </c>
      <c r="AY660" s="210" t="s">
        <v>155</v>
      </c>
    </row>
    <row r="661" spans="1:65" s="16" customFormat="1">
      <c r="B661" s="242"/>
      <c r="C661" s="243"/>
      <c r="D661" s="193" t="s">
        <v>169</v>
      </c>
      <c r="E661" s="244" t="s">
        <v>19</v>
      </c>
      <c r="F661" s="245" t="s">
        <v>211</v>
      </c>
      <c r="G661" s="243"/>
      <c r="H661" s="246">
        <v>7.8479999999999999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169</v>
      </c>
      <c r="AU661" s="252" t="s">
        <v>82</v>
      </c>
      <c r="AV661" s="16" t="s">
        <v>156</v>
      </c>
      <c r="AW661" s="16" t="s">
        <v>33</v>
      </c>
      <c r="AX661" s="16" t="s">
        <v>72</v>
      </c>
      <c r="AY661" s="252" t="s">
        <v>155</v>
      </c>
    </row>
    <row r="662" spans="1:65" s="15" customFormat="1">
      <c r="B662" s="232"/>
      <c r="C662" s="233"/>
      <c r="D662" s="193" t="s">
        <v>169</v>
      </c>
      <c r="E662" s="234" t="s">
        <v>19</v>
      </c>
      <c r="F662" s="235" t="s">
        <v>219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169</v>
      </c>
      <c r="AU662" s="241" t="s">
        <v>82</v>
      </c>
      <c r="AV662" s="15" t="s">
        <v>80</v>
      </c>
      <c r="AW662" s="15" t="s">
        <v>33</v>
      </c>
      <c r="AX662" s="15" t="s">
        <v>72</v>
      </c>
      <c r="AY662" s="241" t="s">
        <v>155</v>
      </c>
    </row>
    <row r="663" spans="1:65" s="13" customFormat="1">
      <c r="B663" s="200"/>
      <c r="C663" s="201"/>
      <c r="D663" s="193" t="s">
        <v>169</v>
      </c>
      <c r="E663" s="202" t="s">
        <v>19</v>
      </c>
      <c r="F663" s="203" t="s">
        <v>709</v>
      </c>
      <c r="G663" s="201"/>
      <c r="H663" s="204">
        <v>1.08</v>
      </c>
      <c r="I663" s="205"/>
      <c r="J663" s="201"/>
      <c r="K663" s="201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169</v>
      </c>
      <c r="AU663" s="210" t="s">
        <v>82</v>
      </c>
      <c r="AV663" s="13" t="s">
        <v>82</v>
      </c>
      <c r="AW663" s="13" t="s">
        <v>33</v>
      </c>
      <c r="AX663" s="13" t="s">
        <v>72</v>
      </c>
      <c r="AY663" s="210" t="s">
        <v>155</v>
      </c>
    </row>
    <row r="664" spans="1:65" s="13" customFormat="1">
      <c r="B664" s="200"/>
      <c r="C664" s="201"/>
      <c r="D664" s="193" t="s">
        <v>169</v>
      </c>
      <c r="E664" s="202" t="s">
        <v>19</v>
      </c>
      <c r="F664" s="203" t="s">
        <v>707</v>
      </c>
      <c r="G664" s="201"/>
      <c r="H664" s="204">
        <v>2.7240000000000002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169</v>
      </c>
      <c r="AU664" s="210" t="s">
        <v>82</v>
      </c>
      <c r="AV664" s="13" t="s">
        <v>82</v>
      </c>
      <c r="AW664" s="13" t="s">
        <v>33</v>
      </c>
      <c r="AX664" s="13" t="s">
        <v>72</v>
      </c>
      <c r="AY664" s="210" t="s">
        <v>155</v>
      </c>
    </row>
    <row r="665" spans="1:65" s="13" customFormat="1">
      <c r="B665" s="200"/>
      <c r="C665" s="201"/>
      <c r="D665" s="193" t="s">
        <v>169</v>
      </c>
      <c r="E665" s="202" t="s">
        <v>19</v>
      </c>
      <c r="F665" s="203" t="s">
        <v>708</v>
      </c>
      <c r="G665" s="201"/>
      <c r="H665" s="204">
        <v>2.2440000000000002</v>
      </c>
      <c r="I665" s="205"/>
      <c r="J665" s="201"/>
      <c r="K665" s="201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169</v>
      </c>
      <c r="AU665" s="210" t="s">
        <v>82</v>
      </c>
      <c r="AV665" s="13" t="s">
        <v>82</v>
      </c>
      <c r="AW665" s="13" t="s">
        <v>33</v>
      </c>
      <c r="AX665" s="13" t="s">
        <v>72</v>
      </c>
      <c r="AY665" s="210" t="s">
        <v>155</v>
      </c>
    </row>
    <row r="666" spans="1:65" s="16" customFormat="1">
      <c r="B666" s="242"/>
      <c r="C666" s="243"/>
      <c r="D666" s="193" t="s">
        <v>169</v>
      </c>
      <c r="E666" s="244" t="s">
        <v>19</v>
      </c>
      <c r="F666" s="245" t="s">
        <v>211</v>
      </c>
      <c r="G666" s="243"/>
      <c r="H666" s="246">
        <v>6.048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AT666" s="252" t="s">
        <v>169</v>
      </c>
      <c r="AU666" s="252" t="s">
        <v>82</v>
      </c>
      <c r="AV666" s="16" t="s">
        <v>156</v>
      </c>
      <c r="AW666" s="16" t="s">
        <v>33</v>
      </c>
      <c r="AX666" s="16" t="s">
        <v>72</v>
      </c>
      <c r="AY666" s="252" t="s">
        <v>155</v>
      </c>
    </row>
    <row r="667" spans="1:65" s="14" customFormat="1">
      <c r="B667" s="211"/>
      <c r="C667" s="212"/>
      <c r="D667" s="193" t="s">
        <v>169</v>
      </c>
      <c r="E667" s="213" t="s">
        <v>19</v>
      </c>
      <c r="F667" s="214" t="s">
        <v>178</v>
      </c>
      <c r="G667" s="212"/>
      <c r="H667" s="215">
        <v>23.184000000000001</v>
      </c>
      <c r="I667" s="216"/>
      <c r="J667" s="212"/>
      <c r="K667" s="212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169</v>
      </c>
      <c r="AU667" s="221" t="s">
        <v>82</v>
      </c>
      <c r="AV667" s="14" t="s">
        <v>163</v>
      </c>
      <c r="AW667" s="14" t="s">
        <v>33</v>
      </c>
      <c r="AX667" s="14" t="s">
        <v>80</v>
      </c>
      <c r="AY667" s="221" t="s">
        <v>155</v>
      </c>
    </row>
    <row r="668" spans="1:65" s="2" customFormat="1" ht="16.5" customHeight="1">
      <c r="A668" s="36"/>
      <c r="B668" s="37"/>
      <c r="C668" s="180" t="s">
        <v>710</v>
      </c>
      <c r="D668" s="180" t="s">
        <v>158</v>
      </c>
      <c r="E668" s="181" t="s">
        <v>711</v>
      </c>
      <c r="F668" s="182" t="s">
        <v>712</v>
      </c>
      <c r="G668" s="183" t="s">
        <v>202</v>
      </c>
      <c r="H668" s="184">
        <v>23.184000000000001</v>
      </c>
      <c r="I668" s="185"/>
      <c r="J668" s="186">
        <f>ROUND(I668*H668,2)</f>
        <v>0</v>
      </c>
      <c r="K668" s="182" t="s">
        <v>162</v>
      </c>
      <c r="L668" s="41"/>
      <c r="M668" s="187" t="s">
        <v>19</v>
      </c>
      <c r="N668" s="188" t="s">
        <v>43</v>
      </c>
      <c r="O668" s="66"/>
      <c r="P668" s="189">
        <f>O668*H668</f>
        <v>0</v>
      </c>
      <c r="Q668" s="189">
        <v>1E-4</v>
      </c>
      <c r="R668" s="189">
        <f>Q668*H668</f>
        <v>2.3184000000000004E-3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300</v>
      </c>
      <c r="AT668" s="191" t="s">
        <v>158</v>
      </c>
      <c r="AU668" s="191" t="s">
        <v>82</v>
      </c>
      <c r="AY668" s="19" t="s">
        <v>155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80</v>
      </c>
      <c r="BK668" s="192">
        <f>ROUND(I668*H668,2)</f>
        <v>0</v>
      </c>
      <c r="BL668" s="19" t="s">
        <v>300</v>
      </c>
      <c r="BM668" s="191" t="s">
        <v>713</v>
      </c>
    </row>
    <row r="669" spans="1:65" s="2" customFormat="1" ht="29.25">
      <c r="A669" s="36"/>
      <c r="B669" s="37"/>
      <c r="C669" s="38"/>
      <c r="D669" s="193" t="s">
        <v>165</v>
      </c>
      <c r="E669" s="38"/>
      <c r="F669" s="194" t="s">
        <v>714</v>
      </c>
      <c r="G669" s="38"/>
      <c r="H669" s="38"/>
      <c r="I669" s="195"/>
      <c r="J669" s="38"/>
      <c r="K669" s="38"/>
      <c r="L669" s="41"/>
      <c r="M669" s="196"/>
      <c r="N669" s="197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165</v>
      </c>
      <c r="AU669" s="19" t="s">
        <v>82</v>
      </c>
    </row>
    <row r="670" spans="1:65" s="2" customFormat="1">
      <c r="A670" s="36"/>
      <c r="B670" s="37"/>
      <c r="C670" s="38"/>
      <c r="D670" s="198" t="s">
        <v>167</v>
      </c>
      <c r="E670" s="38"/>
      <c r="F670" s="199" t="s">
        <v>715</v>
      </c>
      <c r="G670" s="38"/>
      <c r="H670" s="38"/>
      <c r="I670" s="195"/>
      <c r="J670" s="38"/>
      <c r="K670" s="38"/>
      <c r="L670" s="41"/>
      <c r="M670" s="196"/>
      <c r="N670" s="197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167</v>
      </c>
      <c r="AU670" s="19" t="s">
        <v>82</v>
      </c>
    </row>
    <row r="671" spans="1:65" s="2" customFormat="1" ht="24.2" customHeight="1">
      <c r="A671" s="36"/>
      <c r="B671" s="37"/>
      <c r="C671" s="180" t="s">
        <v>716</v>
      </c>
      <c r="D671" s="180" t="s">
        <v>158</v>
      </c>
      <c r="E671" s="181" t="s">
        <v>717</v>
      </c>
      <c r="F671" s="182" t="s">
        <v>718</v>
      </c>
      <c r="G671" s="183" t="s">
        <v>202</v>
      </c>
      <c r="H671" s="184">
        <v>25.6</v>
      </c>
      <c r="I671" s="185"/>
      <c r="J671" s="186">
        <f>ROUND(I671*H671,2)</f>
        <v>0</v>
      </c>
      <c r="K671" s="182" t="s">
        <v>162</v>
      </c>
      <c r="L671" s="41"/>
      <c r="M671" s="187" t="s">
        <v>19</v>
      </c>
      <c r="N671" s="188" t="s">
        <v>43</v>
      </c>
      <c r="O671" s="66"/>
      <c r="P671" s="189">
        <f>O671*H671</f>
        <v>0</v>
      </c>
      <c r="Q671" s="189">
        <v>0</v>
      </c>
      <c r="R671" s="189">
        <f>Q671*H671</f>
        <v>0</v>
      </c>
      <c r="S671" s="189">
        <v>1.721E-2</v>
      </c>
      <c r="T671" s="190">
        <f>S671*H671</f>
        <v>0.44057600000000002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1" t="s">
        <v>300</v>
      </c>
      <c r="AT671" s="191" t="s">
        <v>158</v>
      </c>
      <c r="AU671" s="191" t="s">
        <v>82</v>
      </c>
      <c r="AY671" s="19" t="s">
        <v>155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9" t="s">
        <v>80</v>
      </c>
      <c r="BK671" s="192">
        <f>ROUND(I671*H671,2)</f>
        <v>0</v>
      </c>
      <c r="BL671" s="19" t="s">
        <v>300</v>
      </c>
      <c r="BM671" s="191" t="s">
        <v>719</v>
      </c>
    </row>
    <row r="672" spans="1:65" s="2" customFormat="1" ht="29.25">
      <c r="A672" s="36"/>
      <c r="B672" s="37"/>
      <c r="C672" s="38"/>
      <c r="D672" s="193" t="s">
        <v>165</v>
      </c>
      <c r="E672" s="38"/>
      <c r="F672" s="194" t="s">
        <v>720</v>
      </c>
      <c r="G672" s="38"/>
      <c r="H672" s="38"/>
      <c r="I672" s="195"/>
      <c r="J672" s="38"/>
      <c r="K672" s="38"/>
      <c r="L672" s="41"/>
      <c r="M672" s="196"/>
      <c r="N672" s="197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165</v>
      </c>
      <c r="AU672" s="19" t="s">
        <v>82</v>
      </c>
    </row>
    <row r="673" spans="1:65" s="2" customFormat="1">
      <c r="A673" s="36"/>
      <c r="B673" s="37"/>
      <c r="C673" s="38"/>
      <c r="D673" s="198" t="s">
        <v>167</v>
      </c>
      <c r="E673" s="38"/>
      <c r="F673" s="199" t="s">
        <v>721</v>
      </c>
      <c r="G673" s="38"/>
      <c r="H673" s="38"/>
      <c r="I673" s="195"/>
      <c r="J673" s="38"/>
      <c r="K673" s="38"/>
      <c r="L673" s="41"/>
      <c r="M673" s="196"/>
      <c r="N673" s="197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167</v>
      </c>
      <c r="AU673" s="19" t="s">
        <v>82</v>
      </c>
    </row>
    <row r="674" spans="1:65" s="15" customFormat="1">
      <c r="B674" s="232"/>
      <c r="C674" s="233"/>
      <c r="D674" s="193" t="s">
        <v>169</v>
      </c>
      <c r="E674" s="234" t="s">
        <v>19</v>
      </c>
      <c r="F674" s="235" t="s">
        <v>722</v>
      </c>
      <c r="G674" s="233"/>
      <c r="H674" s="234" t="s">
        <v>19</v>
      </c>
      <c r="I674" s="236"/>
      <c r="J674" s="233"/>
      <c r="K674" s="233"/>
      <c r="L674" s="237"/>
      <c r="M674" s="238"/>
      <c r="N674" s="239"/>
      <c r="O674" s="239"/>
      <c r="P674" s="239"/>
      <c r="Q674" s="239"/>
      <c r="R674" s="239"/>
      <c r="S674" s="239"/>
      <c r="T674" s="240"/>
      <c r="AT674" s="241" t="s">
        <v>169</v>
      </c>
      <c r="AU674" s="241" t="s">
        <v>82</v>
      </c>
      <c r="AV674" s="15" t="s">
        <v>80</v>
      </c>
      <c r="AW674" s="15" t="s">
        <v>33</v>
      </c>
      <c r="AX674" s="15" t="s">
        <v>72</v>
      </c>
      <c r="AY674" s="241" t="s">
        <v>155</v>
      </c>
    </row>
    <row r="675" spans="1:65" s="13" customFormat="1">
      <c r="B675" s="200"/>
      <c r="C675" s="201"/>
      <c r="D675" s="193" t="s">
        <v>169</v>
      </c>
      <c r="E675" s="202" t="s">
        <v>19</v>
      </c>
      <c r="F675" s="203" t="s">
        <v>723</v>
      </c>
      <c r="G675" s="201"/>
      <c r="H675" s="204">
        <v>11.6</v>
      </c>
      <c r="I675" s="205"/>
      <c r="J675" s="201"/>
      <c r="K675" s="201"/>
      <c r="L675" s="206"/>
      <c r="M675" s="207"/>
      <c r="N675" s="208"/>
      <c r="O675" s="208"/>
      <c r="P675" s="208"/>
      <c r="Q675" s="208"/>
      <c r="R675" s="208"/>
      <c r="S675" s="208"/>
      <c r="T675" s="209"/>
      <c r="AT675" s="210" t="s">
        <v>169</v>
      </c>
      <c r="AU675" s="210" t="s">
        <v>82</v>
      </c>
      <c r="AV675" s="13" t="s">
        <v>82</v>
      </c>
      <c r="AW675" s="13" t="s">
        <v>33</v>
      </c>
      <c r="AX675" s="13" t="s">
        <v>72</v>
      </c>
      <c r="AY675" s="210" t="s">
        <v>155</v>
      </c>
    </row>
    <row r="676" spans="1:65" s="15" customFormat="1">
      <c r="B676" s="232"/>
      <c r="C676" s="233"/>
      <c r="D676" s="193" t="s">
        <v>169</v>
      </c>
      <c r="E676" s="234" t="s">
        <v>19</v>
      </c>
      <c r="F676" s="235" t="s">
        <v>724</v>
      </c>
      <c r="G676" s="233"/>
      <c r="H676" s="234" t="s">
        <v>19</v>
      </c>
      <c r="I676" s="236"/>
      <c r="J676" s="233"/>
      <c r="K676" s="233"/>
      <c r="L676" s="237"/>
      <c r="M676" s="238"/>
      <c r="N676" s="239"/>
      <c r="O676" s="239"/>
      <c r="P676" s="239"/>
      <c r="Q676" s="239"/>
      <c r="R676" s="239"/>
      <c r="S676" s="239"/>
      <c r="T676" s="240"/>
      <c r="AT676" s="241" t="s">
        <v>169</v>
      </c>
      <c r="AU676" s="241" t="s">
        <v>82</v>
      </c>
      <c r="AV676" s="15" t="s">
        <v>80</v>
      </c>
      <c r="AW676" s="15" t="s">
        <v>33</v>
      </c>
      <c r="AX676" s="15" t="s">
        <v>72</v>
      </c>
      <c r="AY676" s="241" t="s">
        <v>155</v>
      </c>
    </row>
    <row r="677" spans="1:65" s="13" customFormat="1">
      <c r="B677" s="200"/>
      <c r="C677" s="201"/>
      <c r="D677" s="193" t="s">
        <v>169</v>
      </c>
      <c r="E677" s="202" t="s">
        <v>19</v>
      </c>
      <c r="F677" s="203" t="s">
        <v>286</v>
      </c>
      <c r="G677" s="201"/>
      <c r="H677" s="204">
        <v>14</v>
      </c>
      <c r="I677" s="205"/>
      <c r="J677" s="201"/>
      <c r="K677" s="201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169</v>
      </c>
      <c r="AU677" s="210" t="s">
        <v>82</v>
      </c>
      <c r="AV677" s="13" t="s">
        <v>82</v>
      </c>
      <c r="AW677" s="13" t="s">
        <v>33</v>
      </c>
      <c r="AX677" s="13" t="s">
        <v>72</v>
      </c>
      <c r="AY677" s="210" t="s">
        <v>155</v>
      </c>
    </row>
    <row r="678" spans="1:65" s="14" customFormat="1">
      <c r="B678" s="211"/>
      <c r="C678" s="212"/>
      <c r="D678" s="193" t="s">
        <v>169</v>
      </c>
      <c r="E678" s="213" t="s">
        <v>19</v>
      </c>
      <c r="F678" s="214" t="s">
        <v>178</v>
      </c>
      <c r="G678" s="212"/>
      <c r="H678" s="215">
        <v>25.6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169</v>
      </c>
      <c r="AU678" s="221" t="s">
        <v>82</v>
      </c>
      <c r="AV678" s="14" t="s">
        <v>163</v>
      </c>
      <c r="AW678" s="14" t="s">
        <v>33</v>
      </c>
      <c r="AX678" s="14" t="s">
        <v>80</v>
      </c>
      <c r="AY678" s="221" t="s">
        <v>155</v>
      </c>
    </row>
    <row r="679" spans="1:65" s="2" customFormat="1" ht="16.5" customHeight="1">
      <c r="A679" s="36"/>
      <c r="B679" s="37"/>
      <c r="C679" s="180" t="s">
        <v>725</v>
      </c>
      <c r="D679" s="180" t="s">
        <v>158</v>
      </c>
      <c r="E679" s="181" t="s">
        <v>726</v>
      </c>
      <c r="F679" s="182" t="s">
        <v>727</v>
      </c>
      <c r="G679" s="183" t="s">
        <v>425</v>
      </c>
      <c r="H679" s="184">
        <v>3</v>
      </c>
      <c r="I679" s="185"/>
      <c r="J679" s="186">
        <f>ROUND(I679*H679,2)</f>
        <v>0</v>
      </c>
      <c r="K679" s="182" t="s">
        <v>162</v>
      </c>
      <c r="L679" s="41"/>
      <c r="M679" s="187" t="s">
        <v>19</v>
      </c>
      <c r="N679" s="188" t="s">
        <v>43</v>
      </c>
      <c r="O679" s="66"/>
      <c r="P679" s="189">
        <f>O679*H679</f>
        <v>0</v>
      </c>
      <c r="Q679" s="189">
        <v>2.2000000000000001E-4</v>
      </c>
      <c r="R679" s="189">
        <f>Q679*H679</f>
        <v>6.6E-4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300</v>
      </c>
      <c r="AT679" s="191" t="s">
        <v>158</v>
      </c>
      <c r="AU679" s="191" t="s">
        <v>82</v>
      </c>
      <c r="AY679" s="19" t="s">
        <v>155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80</v>
      </c>
      <c r="BK679" s="192">
        <f>ROUND(I679*H679,2)</f>
        <v>0</v>
      </c>
      <c r="BL679" s="19" t="s">
        <v>300</v>
      </c>
      <c r="BM679" s="191" t="s">
        <v>728</v>
      </c>
    </row>
    <row r="680" spans="1:65" s="2" customFormat="1" ht="19.5">
      <c r="A680" s="36"/>
      <c r="B680" s="37"/>
      <c r="C680" s="38"/>
      <c r="D680" s="193" t="s">
        <v>165</v>
      </c>
      <c r="E680" s="38"/>
      <c r="F680" s="194" t="s">
        <v>729</v>
      </c>
      <c r="G680" s="38"/>
      <c r="H680" s="38"/>
      <c r="I680" s="195"/>
      <c r="J680" s="38"/>
      <c r="K680" s="38"/>
      <c r="L680" s="41"/>
      <c r="M680" s="196"/>
      <c r="N680" s="19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165</v>
      </c>
      <c r="AU680" s="19" t="s">
        <v>82</v>
      </c>
    </row>
    <row r="681" spans="1:65" s="2" customFormat="1">
      <c r="A681" s="36"/>
      <c r="B681" s="37"/>
      <c r="C681" s="38"/>
      <c r="D681" s="198" t="s">
        <v>167</v>
      </c>
      <c r="E681" s="38"/>
      <c r="F681" s="199" t="s">
        <v>730</v>
      </c>
      <c r="G681" s="38"/>
      <c r="H681" s="38"/>
      <c r="I681" s="195"/>
      <c r="J681" s="38"/>
      <c r="K681" s="38"/>
      <c r="L681" s="41"/>
      <c r="M681" s="196"/>
      <c r="N681" s="19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167</v>
      </c>
      <c r="AU681" s="19" t="s">
        <v>82</v>
      </c>
    </row>
    <row r="682" spans="1:65" s="2" customFormat="1" ht="33" customHeight="1">
      <c r="A682" s="36"/>
      <c r="B682" s="37"/>
      <c r="C682" s="222" t="s">
        <v>731</v>
      </c>
      <c r="D682" s="222" t="s">
        <v>179</v>
      </c>
      <c r="E682" s="223" t="s">
        <v>732</v>
      </c>
      <c r="F682" s="224" t="s">
        <v>733</v>
      </c>
      <c r="G682" s="225" t="s">
        <v>425</v>
      </c>
      <c r="H682" s="226">
        <v>3</v>
      </c>
      <c r="I682" s="227"/>
      <c r="J682" s="228">
        <f>ROUND(I682*H682,2)</f>
        <v>0</v>
      </c>
      <c r="K682" s="224" t="s">
        <v>162</v>
      </c>
      <c r="L682" s="229"/>
      <c r="M682" s="230" t="s">
        <v>19</v>
      </c>
      <c r="N682" s="231" t="s">
        <v>43</v>
      </c>
      <c r="O682" s="66"/>
      <c r="P682" s="189">
        <f>O682*H682</f>
        <v>0</v>
      </c>
      <c r="Q682" s="189">
        <v>1.753E-2</v>
      </c>
      <c r="R682" s="189">
        <f>Q682*H682</f>
        <v>5.2589999999999998E-2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438</v>
      </c>
      <c r="AT682" s="191" t="s">
        <v>179</v>
      </c>
      <c r="AU682" s="191" t="s">
        <v>82</v>
      </c>
      <c r="AY682" s="19" t="s">
        <v>155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9" t="s">
        <v>80</v>
      </c>
      <c r="BK682" s="192">
        <f>ROUND(I682*H682,2)</f>
        <v>0</v>
      </c>
      <c r="BL682" s="19" t="s">
        <v>300</v>
      </c>
      <c r="BM682" s="191" t="s">
        <v>734</v>
      </c>
    </row>
    <row r="683" spans="1:65" s="2" customFormat="1" ht="19.5">
      <c r="A683" s="36"/>
      <c r="B683" s="37"/>
      <c r="C683" s="38"/>
      <c r="D683" s="193" t="s">
        <v>165</v>
      </c>
      <c r="E683" s="38"/>
      <c r="F683" s="194" t="s">
        <v>733</v>
      </c>
      <c r="G683" s="38"/>
      <c r="H683" s="38"/>
      <c r="I683" s="195"/>
      <c r="J683" s="38"/>
      <c r="K683" s="38"/>
      <c r="L683" s="41"/>
      <c r="M683" s="196"/>
      <c r="N683" s="197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165</v>
      </c>
      <c r="AU683" s="19" t="s">
        <v>82</v>
      </c>
    </row>
    <row r="684" spans="1:65" s="2" customFormat="1" ht="24.2" customHeight="1">
      <c r="A684" s="36"/>
      <c r="B684" s="37"/>
      <c r="C684" s="180" t="s">
        <v>735</v>
      </c>
      <c r="D684" s="180" t="s">
        <v>158</v>
      </c>
      <c r="E684" s="181" t="s">
        <v>736</v>
      </c>
      <c r="F684" s="182" t="s">
        <v>737</v>
      </c>
      <c r="G684" s="183" t="s">
        <v>425</v>
      </c>
      <c r="H684" s="184">
        <v>3</v>
      </c>
      <c r="I684" s="185"/>
      <c r="J684" s="186">
        <f>ROUND(I684*H684,2)</f>
        <v>0</v>
      </c>
      <c r="K684" s="182" t="s">
        <v>162</v>
      </c>
      <c r="L684" s="41"/>
      <c r="M684" s="187" t="s">
        <v>19</v>
      </c>
      <c r="N684" s="188" t="s">
        <v>43</v>
      </c>
      <c r="O684" s="66"/>
      <c r="P684" s="189">
        <f>O684*H684</f>
        <v>0</v>
      </c>
      <c r="Q684" s="189">
        <v>5.28E-3</v>
      </c>
      <c r="R684" s="189">
        <f>Q684*H684</f>
        <v>1.584E-2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300</v>
      </c>
      <c r="AT684" s="191" t="s">
        <v>158</v>
      </c>
      <c r="AU684" s="191" t="s">
        <v>82</v>
      </c>
      <c r="AY684" s="19" t="s">
        <v>155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300</v>
      </c>
      <c r="BM684" s="191" t="s">
        <v>738</v>
      </c>
    </row>
    <row r="685" spans="1:65" s="2" customFormat="1" ht="29.25">
      <c r="A685" s="36"/>
      <c r="B685" s="37"/>
      <c r="C685" s="38"/>
      <c r="D685" s="193" t="s">
        <v>165</v>
      </c>
      <c r="E685" s="38"/>
      <c r="F685" s="194" t="s">
        <v>739</v>
      </c>
      <c r="G685" s="38"/>
      <c r="H685" s="38"/>
      <c r="I685" s="195"/>
      <c r="J685" s="38"/>
      <c r="K685" s="38"/>
      <c r="L685" s="41"/>
      <c r="M685" s="196"/>
      <c r="N685" s="197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165</v>
      </c>
      <c r="AU685" s="19" t="s">
        <v>82</v>
      </c>
    </row>
    <row r="686" spans="1:65" s="2" customFormat="1">
      <c r="A686" s="36"/>
      <c r="B686" s="37"/>
      <c r="C686" s="38"/>
      <c r="D686" s="198" t="s">
        <v>167</v>
      </c>
      <c r="E686" s="38"/>
      <c r="F686" s="199" t="s">
        <v>740</v>
      </c>
      <c r="G686" s="38"/>
      <c r="H686" s="38"/>
      <c r="I686" s="195"/>
      <c r="J686" s="38"/>
      <c r="K686" s="38"/>
      <c r="L686" s="41"/>
      <c r="M686" s="196"/>
      <c r="N686" s="197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167</v>
      </c>
      <c r="AU686" s="19" t="s">
        <v>82</v>
      </c>
    </row>
    <row r="687" spans="1:65" s="2" customFormat="1" ht="24.2" customHeight="1">
      <c r="A687" s="36"/>
      <c r="B687" s="37"/>
      <c r="C687" s="180" t="s">
        <v>741</v>
      </c>
      <c r="D687" s="180" t="s">
        <v>158</v>
      </c>
      <c r="E687" s="181" t="s">
        <v>742</v>
      </c>
      <c r="F687" s="182" t="s">
        <v>743</v>
      </c>
      <c r="G687" s="183" t="s">
        <v>202</v>
      </c>
      <c r="H687" s="184">
        <v>45.906999999999996</v>
      </c>
      <c r="I687" s="185"/>
      <c r="J687" s="186">
        <f>ROUND(I687*H687,2)</f>
        <v>0</v>
      </c>
      <c r="K687" s="182" t="s">
        <v>162</v>
      </c>
      <c r="L687" s="41"/>
      <c r="M687" s="187" t="s">
        <v>19</v>
      </c>
      <c r="N687" s="188" t="s">
        <v>43</v>
      </c>
      <c r="O687" s="66"/>
      <c r="P687" s="189">
        <f>O687*H687</f>
        <v>0</v>
      </c>
      <c r="Q687" s="189">
        <v>1.7100000000000001E-2</v>
      </c>
      <c r="R687" s="189">
        <f>Q687*H687</f>
        <v>0.78500969999999992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300</v>
      </c>
      <c r="AT687" s="191" t="s">
        <v>158</v>
      </c>
      <c r="AU687" s="191" t="s">
        <v>82</v>
      </c>
      <c r="AY687" s="19" t="s">
        <v>155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9" t="s">
        <v>80</v>
      </c>
      <c r="BK687" s="192">
        <f>ROUND(I687*H687,2)</f>
        <v>0</v>
      </c>
      <c r="BL687" s="19" t="s">
        <v>300</v>
      </c>
      <c r="BM687" s="191" t="s">
        <v>744</v>
      </c>
    </row>
    <row r="688" spans="1:65" s="2" customFormat="1" ht="19.5">
      <c r="A688" s="36"/>
      <c r="B688" s="37"/>
      <c r="C688" s="38"/>
      <c r="D688" s="193" t="s">
        <v>165</v>
      </c>
      <c r="E688" s="38"/>
      <c r="F688" s="194" t="s">
        <v>745</v>
      </c>
      <c r="G688" s="38"/>
      <c r="H688" s="38"/>
      <c r="I688" s="195"/>
      <c r="J688" s="38"/>
      <c r="K688" s="38"/>
      <c r="L688" s="41"/>
      <c r="M688" s="196"/>
      <c r="N688" s="197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165</v>
      </c>
      <c r="AU688" s="19" t="s">
        <v>82</v>
      </c>
    </row>
    <row r="689" spans="1:51" s="2" customFormat="1">
      <c r="A689" s="36"/>
      <c r="B689" s="37"/>
      <c r="C689" s="38"/>
      <c r="D689" s="198" t="s">
        <v>167</v>
      </c>
      <c r="E689" s="38"/>
      <c r="F689" s="199" t="s">
        <v>746</v>
      </c>
      <c r="G689" s="38"/>
      <c r="H689" s="38"/>
      <c r="I689" s="195"/>
      <c r="J689" s="38"/>
      <c r="K689" s="38"/>
      <c r="L689" s="41"/>
      <c r="M689" s="196"/>
      <c r="N689" s="197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167</v>
      </c>
      <c r="AU689" s="19" t="s">
        <v>82</v>
      </c>
    </row>
    <row r="690" spans="1:51" s="15" customFormat="1">
      <c r="B690" s="232"/>
      <c r="C690" s="233"/>
      <c r="D690" s="193" t="s">
        <v>169</v>
      </c>
      <c r="E690" s="234" t="s">
        <v>19</v>
      </c>
      <c r="F690" s="235" t="s">
        <v>206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169</v>
      </c>
      <c r="AU690" s="241" t="s">
        <v>82</v>
      </c>
      <c r="AV690" s="15" t="s">
        <v>80</v>
      </c>
      <c r="AW690" s="15" t="s">
        <v>33</v>
      </c>
      <c r="AX690" s="15" t="s">
        <v>72</v>
      </c>
      <c r="AY690" s="241" t="s">
        <v>155</v>
      </c>
    </row>
    <row r="691" spans="1:51" s="13" customFormat="1">
      <c r="B691" s="200"/>
      <c r="C691" s="201"/>
      <c r="D691" s="193" t="s">
        <v>169</v>
      </c>
      <c r="E691" s="202" t="s">
        <v>19</v>
      </c>
      <c r="F691" s="203" t="s">
        <v>747</v>
      </c>
      <c r="G691" s="201"/>
      <c r="H691" s="204">
        <v>3.895</v>
      </c>
      <c r="I691" s="205"/>
      <c r="J691" s="201"/>
      <c r="K691" s="201"/>
      <c r="L691" s="206"/>
      <c r="M691" s="207"/>
      <c r="N691" s="208"/>
      <c r="O691" s="208"/>
      <c r="P691" s="208"/>
      <c r="Q691" s="208"/>
      <c r="R691" s="208"/>
      <c r="S691" s="208"/>
      <c r="T691" s="209"/>
      <c r="AT691" s="210" t="s">
        <v>169</v>
      </c>
      <c r="AU691" s="210" t="s">
        <v>82</v>
      </c>
      <c r="AV691" s="13" t="s">
        <v>82</v>
      </c>
      <c r="AW691" s="13" t="s">
        <v>33</v>
      </c>
      <c r="AX691" s="13" t="s">
        <v>72</v>
      </c>
      <c r="AY691" s="210" t="s">
        <v>155</v>
      </c>
    </row>
    <row r="692" spans="1:51" s="13" customFormat="1">
      <c r="B692" s="200"/>
      <c r="C692" s="201"/>
      <c r="D692" s="193" t="s">
        <v>169</v>
      </c>
      <c r="E692" s="202" t="s">
        <v>19</v>
      </c>
      <c r="F692" s="203" t="s">
        <v>698</v>
      </c>
      <c r="G692" s="201"/>
      <c r="H692" s="204">
        <v>-1.4</v>
      </c>
      <c r="I692" s="205"/>
      <c r="J692" s="201"/>
      <c r="K692" s="201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169</v>
      </c>
      <c r="AU692" s="210" t="s">
        <v>82</v>
      </c>
      <c r="AV692" s="13" t="s">
        <v>82</v>
      </c>
      <c r="AW692" s="13" t="s">
        <v>33</v>
      </c>
      <c r="AX692" s="13" t="s">
        <v>72</v>
      </c>
      <c r="AY692" s="210" t="s">
        <v>155</v>
      </c>
    </row>
    <row r="693" spans="1:51" s="16" customFormat="1">
      <c r="B693" s="242"/>
      <c r="C693" s="243"/>
      <c r="D693" s="193" t="s">
        <v>169</v>
      </c>
      <c r="E693" s="244" t="s">
        <v>19</v>
      </c>
      <c r="F693" s="245" t="s">
        <v>211</v>
      </c>
      <c r="G693" s="243"/>
      <c r="H693" s="246">
        <v>2.4950000000000001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AT693" s="252" t="s">
        <v>169</v>
      </c>
      <c r="AU693" s="252" t="s">
        <v>82</v>
      </c>
      <c r="AV693" s="16" t="s">
        <v>156</v>
      </c>
      <c r="AW693" s="16" t="s">
        <v>33</v>
      </c>
      <c r="AX693" s="16" t="s">
        <v>72</v>
      </c>
      <c r="AY693" s="252" t="s">
        <v>155</v>
      </c>
    </row>
    <row r="694" spans="1:51" s="15" customFormat="1">
      <c r="B694" s="232"/>
      <c r="C694" s="233"/>
      <c r="D694" s="193" t="s">
        <v>169</v>
      </c>
      <c r="E694" s="234" t="s">
        <v>19</v>
      </c>
      <c r="F694" s="235" t="s">
        <v>212</v>
      </c>
      <c r="G694" s="233"/>
      <c r="H694" s="234" t="s">
        <v>19</v>
      </c>
      <c r="I694" s="236"/>
      <c r="J694" s="233"/>
      <c r="K694" s="233"/>
      <c r="L694" s="237"/>
      <c r="M694" s="238"/>
      <c r="N694" s="239"/>
      <c r="O694" s="239"/>
      <c r="P694" s="239"/>
      <c r="Q694" s="239"/>
      <c r="R694" s="239"/>
      <c r="S694" s="239"/>
      <c r="T694" s="240"/>
      <c r="AT694" s="241" t="s">
        <v>169</v>
      </c>
      <c r="AU694" s="241" t="s">
        <v>82</v>
      </c>
      <c r="AV694" s="15" t="s">
        <v>80</v>
      </c>
      <c r="AW694" s="15" t="s">
        <v>33</v>
      </c>
      <c r="AX694" s="15" t="s">
        <v>72</v>
      </c>
      <c r="AY694" s="241" t="s">
        <v>155</v>
      </c>
    </row>
    <row r="695" spans="1:51" s="13" customFormat="1">
      <c r="B695" s="200"/>
      <c r="C695" s="201"/>
      <c r="D695" s="193" t="s">
        <v>169</v>
      </c>
      <c r="E695" s="202" t="s">
        <v>19</v>
      </c>
      <c r="F695" s="203" t="s">
        <v>748</v>
      </c>
      <c r="G695" s="201"/>
      <c r="H695" s="204">
        <v>3.8029999999999999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169</v>
      </c>
      <c r="AU695" s="210" t="s">
        <v>82</v>
      </c>
      <c r="AV695" s="13" t="s">
        <v>82</v>
      </c>
      <c r="AW695" s="13" t="s">
        <v>33</v>
      </c>
      <c r="AX695" s="13" t="s">
        <v>72</v>
      </c>
      <c r="AY695" s="210" t="s">
        <v>155</v>
      </c>
    </row>
    <row r="696" spans="1:51" s="13" customFormat="1">
      <c r="B696" s="200"/>
      <c r="C696" s="201"/>
      <c r="D696" s="193" t="s">
        <v>169</v>
      </c>
      <c r="E696" s="202" t="s">
        <v>19</v>
      </c>
      <c r="F696" s="203" t="s">
        <v>749</v>
      </c>
      <c r="G696" s="201"/>
      <c r="H696" s="204">
        <v>3.8340000000000001</v>
      </c>
      <c r="I696" s="205"/>
      <c r="J696" s="201"/>
      <c r="K696" s="201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169</v>
      </c>
      <c r="AU696" s="210" t="s">
        <v>82</v>
      </c>
      <c r="AV696" s="13" t="s">
        <v>82</v>
      </c>
      <c r="AW696" s="13" t="s">
        <v>33</v>
      </c>
      <c r="AX696" s="13" t="s">
        <v>72</v>
      </c>
      <c r="AY696" s="210" t="s">
        <v>155</v>
      </c>
    </row>
    <row r="697" spans="1:51" s="13" customFormat="1">
      <c r="B697" s="200"/>
      <c r="C697" s="201"/>
      <c r="D697" s="193" t="s">
        <v>169</v>
      </c>
      <c r="E697" s="202" t="s">
        <v>19</v>
      </c>
      <c r="F697" s="203" t="s">
        <v>750</v>
      </c>
      <c r="G697" s="201"/>
      <c r="H697" s="204">
        <v>-2.8</v>
      </c>
      <c r="I697" s="205"/>
      <c r="J697" s="201"/>
      <c r="K697" s="201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169</v>
      </c>
      <c r="AU697" s="210" t="s">
        <v>82</v>
      </c>
      <c r="AV697" s="13" t="s">
        <v>82</v>
      </c>
      <c r="AW697" s="13" t="s">
        <v>33</v>
      </c>
      <c r="AX697" s="13" t="s">
        <v>72</v>
      </c>
      <c r="AY697" s="210" t="s">
        <v>155</v>
      </c>
    </row>
    <row r="698" spans="1:51" s="13" customFormat="1">
      <c r="B698" s="200"/>
      <c r="C698" s="201"/>
      <c r="D698" s="193" t="s">
        <v>169</v>
      </c>
      <c r="E698" s="202" t="s">
        <v>19</v>
      </c>
      <c r="F698" s="203" t="s">
        <v>751</v>
      </c>
      <c r="G698" s="201"/>
      <c r="H698" s="204">
        <v>5.2169999999999996</v>
      </c>
      <c r="I698" s="205"/>
      <c r="J698" s="201"/>
      <c r="K698" s="201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169</v>
      </c>
      <c r="AU698" s="210" t="s">
        <v>82</v>
      </c>
      <c r="AV698" s="13" t="s">
        <v>82</v>
      </c>
      <c r="AW698" s="13" t="s">
        <v>33</v>
      </c>
      <c r="AX698" s="13" t="s">
        <v>72</v>
      </c>
      <c r="AY698" s="210" t="s">
        <v>155</v>
      </c>
    </row>
    <row r="699" spans="1:51" s="13" customFormat="1">
      <c r="B699" s="200"/>
      <c r="C699" s="201"/>
      <c r="D699" s="193" t="s">
        <v>169</v>
      </c>
      <c r="E699" s="202" t="s">
        <v>19</v>
      </c>
      <c r="F699" s="203" t="s">
        <v>752</v>
      </c>
      <c r="G699" s="201"/>
      <c r="H699" s="204">
        <v>4.5919999999999996</v>
      </c>
      <c r="I699" s="205"/>
      <c r="J699" s="201"/>
      <c r="K699" s="201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169</v>
      </c>
      <c r="AU699" s="210" t="s">
        <v>82</v>
      </c>
      <c r="AV699" s="13" t="s">
        <v>82</v>
      </c>
      <c r="AW699" s="13" t="s">
        <v>33</v>
      </c>
      <c r="AX699" s="13" t="s">
        <v>72</v>
      </c>
      <c r="AY699" s="210" t="s">
        <v>155</v>
      </c>
    </row>
    <row r="700" spans="1:51" s="13" customFormat="1">
      <c r="B700" s="200"/>
      <c r="C700" s="201"/>
      <c r="D700" s="193" t="s">
        <v>169</v>
      </c>
      <c r="E700" s="202" t="s">
        <v>19</v>
      </c>
      <c r="F700" s="203" t="s">
        <v>750</v>
      </c>
      <c r="G700" s="201"/>
      <c r="H700" s="204">
        <v>-2.8</v>
      </c>
      <c r="I700" s="205"/>
      <c r="J700" s="201"/>
      <c r="K700" s="201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169</v>
      </c>
      <c r="AU700" s="210" t="s">
        <v>82</v>
      </c>
      <c r="AV700" s="13" t="s">
        <v>82</v>
      </c>
      <c r="AW700" s="13" t="s">
        <v>33</v>
      </c>
      <c r="AX700" s="13" t="s">
        <v>72</v>
      </c>
      <c r="AY700" s="210" t="s">
        <v>155</v>
      </c>
    </row>
    <row r="701" spans="1:51" s="13" customFormat="1">
      <c r="B701" s="200"/>
      <c r="C701" s="201"/>
      <c r="D701" s="193" t="s">
        <v>169</v>
      </c>
      <c r="E701" s="202" t="s">
        <v>19</v>
      </c>
      <c r="F701" s="203" t="s">
        <v>753</v>
      </c>
      <c r="G701" s="201"/>
      <c r="H701" s="204">
        <v>2.0499999999999998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169</v>
      </c>
      <c r="AU701" s="210" t="s">
        <v>82</v>
      </c>
      <c r="AV701" s="13" t="s">
        <v>82</v>
      </c>
      <c r="AW701" s="13" t="s">
        <v>33</v>
      </c>
      <c r="AX701" s="13" t="s">
        <v>72</v>
      </c>
      <c r="AY701" s="210" t="s">
        <v>155</v>
      </c>
    </row>
    <row r="702" spans="1:51" s="16" customFormat="1">
      <c r="B702" s="242"/>
      <c r="C702" s="243"/>
      <c r="D702" s="193" t="s">
        <v>169</v>
      </c>
      <c r="E702" s="244" t="s">
        <v>19</v>
      </c>
      <c r="F702" s="245" t="s">
        <v>211</v>
      </c>
      <c r="G702" s="243"/>
      <c r="H702" s="246">
        <v>13.896000000000001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AT702" s="252" t="s">
        <v>169</v>
      </c>
      <c r="AU702" s="252" t="s">
        <v>82</v>
      </c>
      <c r="AV702" s="16" t="s">
        <v>156</v>
      </c>
      <c r="AW702" s="16" t="s">
        <v>33</v>
      </c>
      <c r="AX702" s="16" t="s">
        <v>72</v>
      </c>
      <c r="AY702" s="252" t="s">
        <v>155</v>
      </c>
    </row>
    <row r="703" spans="1:51" s="15" customFormat="1">
      <c r="B703" s="232"/>
      <c r="C703" s="233"/>
      <c r="D703" s="193" t="s">
        <v>169</v>
      </c>
      <c r="E703" s="234" t="s">
        <v>19</v>
      </c>
      <c r="F703" s="235" t="s">
        <v>215</v>
      </c>
      <c r="G703" s="233"/>
      <c r="H703" s="234" t="s">
        <v>19</v>
      </c>
      <c r="I703" s="236"/>
      <c r="J703" s="233"/>
      <c r="K703" s="233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169</v>
      </c>
      <c r="AU703" s="241" t="s">
        <v>82</v>
      </c>
      <c r="AV703" s="15" t="s">
        <v>80</v>
      </c>
      <c r="AW703" s="15" t="s">
        <v>33</v>
      </c>
      <c r="AX703" s="15" t="s">
        <v>72</v>
      </c>
      <c r="AY703" s="241" t="s">
        <v>155</v>
      </c>
    </row>
    <row r="704" spans="1:51" s="13" customFormat="1">
      <c r="B704" s="200"/>
      <c r="C704" s="201"/>
      <c r="D704" s="193" t="s">
        <v>169</v>
      </c>
      <c r="E704" s="202" t="s">
        <v>19</v>
      </c>
      <c r="F704" s="203" t="s">
        <v>754</v>
      </c>
      <c r="G704" s="201"/>
      <c r="H704" s="204">
        <v>3.7519999999999998</v>
      </c>
      <c r="I704" s="205"/>
      <c r="J704" s="201"/>
      <c r="K704" s="201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169</v>
      </c>
      <c r="AU704" s="210" t="s">
        <v>82</v>
      </c>
      <c r="AV704" s="13" t="s">
        <v>82</v>
      </c>
      <c r="AW704" s="13" t="s">
        <v>33</v>
      </c>
      <c r="AX704" s="13" t="s">
        <v>72</v>
      </c>
      <c r="AY704" s="210" t="s">
        <v>155</v>
      </c>
    </row>
    <row r="705" spans="2:51" s="13" customFormat="1">
      <c r="B705" s="200"/>
      <c r="C705" s="201"/>
      <c r="D705" s="193" t="s">
        <v>169</v>
      </c>
      <c r="E705" s="202" t="s">
        <v>19</v>
      </c>
      <c r="F705" s="203" t="s">
        <v>749</v>
      </c>
      <c r="G705" s="201"/>
      <c r="H705" s="204">
        <v>3.8340000000000001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169</v>
      </c>
      <c r="AU705" s="210" t="s">
        <v>82</v>
      </c>
      <c r="AV705" s="13" t="s">
        <v>82</v>
      </c>
      <c r="AW705" s="13" t="s">
        <v>33</v>
      </c>
      <c r="AX705" s="13" t="s">
        <v>72</v>
      </c>
      <c r="AY705" s="210" t="s">
        <v>155</v>
      </c>
    </row>
    <row r="706" spans="2:51" s="13" customFormat="1">
      <c r="B706" s="200"/>
      <c r="C706" s="201"/>
      <c r="D706" s="193" t="s">
        <v>169</v>
      </c>
      <c r="E706" s="202" t="s">
        <v>19</v>
      </c>
      <c r="F706" s="203" t="s">
        <v>750</v>
      </c>
      <c r="G706" s="201"/>
      <c r="H706" s="204">
        <v>-2.8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169</v>
      </c>
      <c r="AU706" s="210" t="s">
        <v>82</v>
      </c>
      <c r="AV706" s="13" t="s">
        <v>82</v>
      </c>
      <c r="AW706" s="13" t="s">
        <v>33</v>
      </c>
      <c r="AX706" s="13" t="s">
        <v>72</v>
      </c>
      <c r="AY706" s="210" t="s">
        <v>155</v>
      </c>
    </row>
    <row r="707" spans="2:51" s="13" customFormat="1">
      <c r="B707" s="200"/>
      <c r="C707" s="201"/>
      <c r="D707" s="193" t="s">
        <v>169</v>
      </c>
      <c r="E707" s="202" t="s">
        <v>19</v>
      </c>
      <c r="F707" s="203" t="s">
        <v>755</v>
      </c>
      <c r="G707" s="201"/>
      <c r="H707" s="204">
        <v>5.1660000000000004</v>
      </c>
      <c r="I707" s="205"/>
      <c r="J707" s="201"/>
      <c r="K707" s="201"/>
      <c r="L707" s="206"/>
      <c r="M707" s="207"/>
      <c r="N707" s="208"/>
      <c r="O707" s="208"/>
      <c r="P707" s="208"/>
      <c r="Q707" s="208"/>
      <c r="R707" s="208"/>
      <c r="S707" s="208"/>
      <c r="T707" s="209"/>
      <c r="AT707" s="210" t="s">
        <v>169</v>
      </c>
      <c r="AU707" s="210" t="s">
        <v>82</v>
      </c>
      <c r="AV707" s="13" t="s">
        <v>82</v>
      </c>
      <c r="AW707" s="13" t="s">
        <v>33</v>
      </c>
      <c r="AX707" s="13" t="s">
        <v>72</v>
      </c>
      <c r="AY707" s="210" t="s">
        <v>155</v>
      </c>
    </row>
    <row r="708" spans="2:51" s="13" customFormat="1">
      <c r="B708" s="200"/>
      <c r="C708" s="201"/>
      <c r="D708" s="193" t="s">
        <v>169</v>
      </c>
      <c r="E708" s="202" t="s">
        <v>19</v>
      </c>
      <c r="F708" s="203" t="s">
        <v>756</v>
      </c>
      <c r="G708" s="201"/>
      <c r="H708" s="204">
        <v>4.6539999999999999</v>
      </c>
      <c r="I708" s="205"/>
      <c r="J708" s="201"/>
      <c r="K708" s="201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169</v>
      </c>
      <c r="AU708" s="210" t="s">
        <v>82</v>
      </c>
      <c r="AV708" s="13" t="s">
        <v>82</v>
      </c>
      <c r="AW708" s="13" t="s">
        <v>33</v>
      </c>
      <c r="AX708" s="13" t="s">
        <v>72</v>
      </c>
      <c r="AY708" s="210" t="s">
        <v>155</v>
      </c>
    </row>
    <row r="709" spans="2:51" s="13" customFormat="1">
      <c r="B709" s="200"/>
      <c r="C709" s="201"/>
      <c r="D709" s="193" t="s">
        <v>169</v>
      </c>
      <c r="E709" s="202" t="s">
        <v>19</v>
      </c>
      <c r="F709" s="203" t="s">
        <v>750</v>
      </c>
      <c r="G709" s="201"/>
      <c r="H709" s="204">
        <v>-2.8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169</v>
      </c>
      <c r="AU709" s="210" t="s">
        <v>82</v>
      </c>
      <c r="AV709" s="13" t="s">
        <v>82</v>
      </c>
      <c r="AW709" s="13" t="s">
        <v>33</v>
      </c>
      <c r="AX709" s="13" t="s">
        <v>72</v>
      </c>
      <c r="AY709" s="210" t="s">
        <v>155</v>
      </c>
    </row>
    <row r="710" spans="2:51" s="13" customFormat="1">
      <c r="B710" s="200"/>
      <c r="C710" s="201"/>
      <c r="D710" s="193" t="s">
        <v>169</v>
      </c>
      <c r="E710" s="202" t="s">
        <v>19</v>
      </c>
      <c r="F710" s="203" t="s">
        <v>757</v>
      </c>
      <c r="G710" s="201"/>
      <c r="H710" s="204">
        <v>3.0750000000000002</v>
      </c>
      <c r="I710" s="205"/>
      <c r="J710" s="201"/>
      <c r="K710" s="201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169</v>
      </c>
      <c r="AU710" s="210" t="s">
        <v>82</v>
      </c>
      <c r="AV710" s="13" t="s">
        <v>82</v>
      </c>
      <c r="AW710" s="13" t="s">
        <v>33</v>
      </c>
      <c r="AX710" s="13" t="s">
        <v>72</v>
      </c>
      <c r="AY710" s="210" t="s">
        <v>155</v>
      </c>
    </row>
    <row r="711" spans="2:51" s="16" customFormat="1">
      <c r="B711" s="242"/>
      <c r="C711" s="243"/>
      <c r="D711" s="193" t="s">
        <v>169</v>
      </c>
      <c r="E711" s="244" t="s">
        <v>19</v>
      </c>
      <c r="F711" s="245" t="s">
        <v>211</v>
      </c>
      <c r="G711" s="243"/>
      <c r="H711" s="246">
        <v>14.881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169</v>
      </c>
      <c r="AU711" s="252" t="s">
        <v>82</v>
      </c>
      <c r="AV711" s="16" t="s">
        <v>156</v>
      </c>
      <c r="AW711" s="16" t="s">
        <v>33</v>
      </c>
      <c r="AX711" s="16" t="s">
        <v>72</v>
      </c>
      <c r="AY711" s="252" t="s">
        <v>155</v>
      </c>
    </row>
    <row r="712" spans="2:51" s="15" customFormat="1">
      <c r="B712" s="232"/>
      <c r="C712" s="233"/>
      <c r="D712" s="193" t="s">
        <v>169</v>
      </c>
      <c r="E712" s="234" t="s">
        <v>19</v>
      </c>
      <c r="F712" s="235" t="s">
        <v>219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169</v>
      </c>
      <c r="AU712" s="241" t="s">
        <v>82</v>
      </c>
      <c r="AV712" s="15" t="s">
        <v>80</v>
      </c>
      <c r="AW712" s="15" t="s">
        <v>33</v>
      </c>
      <c r="AX712" s="15" t="s">
        <v>72</v>
      </c>
      <c r="AY712" s="241" t="s">
        <v>155</v>
      </c>
    </row>
    <row r="713" spans="2:51" s="13" customFormat="1">
      <c r="B713" s="200"/>
      <c r="C713" s="201"/>
      <c r="D713" s="193" t="s">
        <v>169</v>
      </c>
      <c r="E713" s="202" t="s">
        <v>19</v>
      </c>
      <c r="F713" s="203" t="s">
        <v>754</v>
      </c>
      <c r="G713" s="201"/>
      <c r="H713" s="204">
        <v>3.7519999999999998</v>
      </c>
      <c r="I713" s="205"/>
      <c r="J713" s="201"/>
      <c r="K713" s="201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169</v>
      </c>
      <c r="AU713" s="210" t="s">
        <v>82</v>
      </c>
      <c r="AV713" s="13" t="s">
        <v>82</v>
      </c>
      <c r="AW713" s="13" t="s">
        <v>33</v>
      </c>
      <c r="AX713" s="13" t="s">
        <v>72</v>
      </c>
      <c r="AY713" s="210" t="s">
        <v>155</v>
      </c>
    </row>
    <row r="714" spans="2:51" s="13" customFormat="1">
      <c r="B714" s="200"/>
      <c r="C714" s="201"/>
      <c r="D714" s="193" t="s">
        <v>169</v>
      </c>
      <c r="E714" s="202" t="s">
        <v>19</v>
      </c>
      <c r="F714" s="203" t="s">
        <v>749</v>
      </c>
      <c r="G714" s="201"/>
      <c r="H714" s="204">
        <v>3.8340000000000001</v>
      </c>
      <c r="I714" s="205"/>
      <c r="J714" s="201"/>
      <c r="K714" s="201"/>
      <c r="L714" s="206"/>
      <c r="M714" s="207"/>
      <c r="N714" s="208"/>
      <c r="O714" s="208"/>
      <c r="P714" s="208"/>
      <c r="Q714" s="208"/>
      <c r="R714" s="208"/>
      <c r="S714" s="208"/>
      <c r="T714" s="209"/>
      <c r="AT714" s="210" t="s">
        <v>169</v>
      </c>
      <c r="AU714" s="210" t="s">
        <v>82</v>
      </c>
      <c r="AV714" s="13" t="s">
        <v>82</v>
      </c>
      <c r="AW714" s="13" t="s">
        <v>33</v>
      </c>
      <c r="AX714" s="13" t="s">
        <v>72</v>
      </c>
      <c r="AY714" s="210" t="s">
        <v>155</v>
      </c>
    </row>
    <row r="715" spans="2:51" s="13" customFormat="1">
      <c r="B715" s="200"/>
      <c r="C715" s="201"/>
      <c r="D715" s="193" t="s">
        <v>169</v>
      </c>
      <c r="E715" s="202" t="s">
        <v>19</v>
      </c>
      <c r="F715" s="203" t="s">
        <v>750</v>
      </c>
      <c r="G715" s="201"/>
      <c r="H715" s="204">
        <v>-2.8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169</v>
      </c>
      <c r="AU715" s="210" t="s">
        <v>82</v>
      </c>
      <c r="AV715" s="13" t="s">
        <v>82</v>
      </c>
      <c r="AW715" s="13" t="s">
        <v>33</v>
      </c>
      <c r="AX715" s="13" t="s">
        <v>72</v>
      </c>
      <c r="AY715" s="210" t="s">
        <v>155</v>
      </c>
    </row>
    <row r="716" spans="2:51" s="13" customFormat="1">
      <c r="B716" s="200"/>
      <c r="C716" s="201"/>
      <c r="D716" s="193" t="s">
        <v>169</v>
      </c>
      <c r="E716" s="202" t="s">
        <v>19</v>
      </c>
      <c r="F716" s="203" t="s">
        <v>758</v>
      </c>
      <c r="G716" s="201"/>
      <c r="H716" s="204">
        <v>4.92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169</v>
      </c>
      <c r="AU716" s="210" t="s">
        <v>82</v>
      </c>
      <c r="AV716" s="13" t="s">
        <v>82</v>
      </c>
      <c r="AW716" s="13" t="s">
        <v>33</v>
      </c>
      <c r="AX716" s="13" t="s">
        <v>72</v>
      </c>
      <c r="AY716" s="210" t="s">
        <v>155</v>
      </c>
    </row>
    <row r="717" spans="2:51" s="13" customFormat="1">
      <c r="B717" s="200"/>
      <c r="C717" s="201"/>
      <c r="D717" s="193" t="s">
        <v>169</v>
      </c>
      <c r="E717" s="202" t="s">
        <v>19</v>
      </c>
      <c r="F717" s="203" t="s">
        <v>756</v>
      </c>
      <c r="G717" s="201"/>
      <c r="H717" s="204">
        <v>4.6539999999999999</v>
      </c>
      <c r="I717" s="205"/>
      <c r="J717" s="201"/>
      <c r="K717" s="201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169</v>
      </c>
      <c r="AU717" s="210" t="s">
        <v>82</v>
      </c>
      <c r="AV717" s="13" t="s">
        <v>82</v>
      </c>
      <c r="AW717" s="13" t="s">
        <v>33</v>
      </c>
      <c r="AX717" s="13" t="s">
        <v>72</v>
      </c>
      <c r="AY717" s="210" t="s">
        <v>155</v>
      </c>
    </row>
    <row r="718" spans="2:51" s="13" customFormat="1">
      <c r="B718" s="200"/>
      <c r="C718" s="201"/>
      <c r="D718" s="193" t="s">
        <v>169</v>
      </c>
      <c r="E718" s="202" t="s">
        <v>19</v>
      </c>
      <c r="F718" s="203" t="s">
        <v>750</v>
      </c>
      <c r="G718" s="201"/>
      <c r="H718" s="204">
        <v>-2.8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169</v>
      </c>
      <c r="AU718" s="210" t="s">
        <v>82</v>
      </c>
      <c r="AV718" s="13" t="s">
        <v>82</v>
      </c>
      <c r="AW718" s="13" t="s">
        <v>33</v>
      </c>
      <c r="AX718" s="13" t="s">
        <v>72</v>
      </c>
      <c r="AY718" s="210" t="s">
        <v>155</v>
      </c>
    </row>
    <row r="719" spans="2:51" s="13" customFormat="1">
      <c r="B719" s="200"/>
      <c r="C719" s="201"/>
      <c r="D719" s="193" t="s">
        <v>169</v>
      </c>
      <c r="E719" s="202" t="s">
        <v>19</v>
      </c>
      <c r="F719" s="203" t="s">
        <v>757</v>
      </c>
      <c r="G719" s="201"/>
      <c r="H719" s="204">
        <v>3.0750000000000002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169</v>
      </c>
      <c r="AU719" s="210" t="s">
        <v>82</v>
      </c>
      <c r="AV719" s="13" t="s">
        <v>82</v>
      </c>
      <c r="AW719" s="13" t="s">
        <v>33</v>
      </c>
      <c r="AX719" s="13" t="s">
        <v>72</v>
      </c>
      <c r="AY719" s="210" t="s">
        <v>155</v>
      </c>
    </row>
    <row r="720" spans="2:51" s="16" customFormat="1">
      <c r="B720" s="242"/>
      <c r="C720" s="243"/>
      <c r="D720" s="193" t="s">
        <v>169</v>
      </c>
      <c r="E720" s="244" t="s">
        <v>19</v>
      </c>
      <c r="F720" s="245" t="s">
        <v>211</v>
      </c>
      <c r="G720" s="243"/>
      <c r="H720" s="246">
        <v>14.635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169</v>
      </c>
      <c r="AU720" s="252" t="s">
        <v>82</v>
      </c>
      <c r="AV720" s="16" t="s">
        <v>156</v>
      </c>
      <c r="AW720" s="16" t="s">
        <v>33</v>
      </c>
      <c r="AX720" s="16" t="s">
        <v>72</v>
      </c>
      <c r="AY720" s="252" t="s">
        <v>155</v>
      </c>
    </row>
    <row r="721" spans="1:65" s="14" customFormat="1">
      <c r="B721" s="211"/>
      <c r="C721" s="212"/>
      <c r="D721" s="193" t="s">
        <v>169</v>
      </c>
      <c r="E721" s="213" t="s">
        <v>19</v>
      </c>
      <c r="F721" s="214" t="s">
        <v>178</v>
      </c>
      <c r="G721" s="212"/>
      <c r="H721" s="215">
        <v>45.906999999999996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169</v>
      </c>
      <c r="AU721" s="221" t="s">
        <v>82</v>
      </c>
      <c r="AV721" s="14" t="s">
        <v>163</v>
      </c>
      <c r="AW721" s="14" t="s">
        <v>33</v>
      </c>
      <c r="AX721" s="14" t="s">
        <v>80</v>
      </c>
      <c r="AY721" s="221" t="s">
        <v>155</v>
      </c>
    </row>
    <row r="722" spans="1:65" s="2" customFormat="1" ht="33" customHeight="1">
      <c r="A722" s="36"/>
      <c r="B722" s="37"/>
      <c r="C722" s="180" t="s">
        <v>759</v>
      </c>
      <c r="D722" s="180" t="s">
        <v>158</v>
      </c>
      <c r="E722" s="181" t="s">
        <v>760</v>
      </c>
      <c r="F722" s="182" t="s">
        <v>761</v>
      </c>
      <c r="G722" s="183" t="s">
        <v>425</v>
      </c>
      <c r="H722" s="184">
        <v>13</v>
      </c>
      <c r="I722" s="185"/>
      <c r="J722" s="186">
        <f>ROUND(I722*H722,2)</f>
        <v>0</v>
      </c>
      <c r="K722" s="182" t="s">
        <v>162</v>
      </c>
      <c r="L722" s="41"/>
      <c r="M722" s="187" t="s">
        <v>19</v>
      </c>
      <c r="N722" s="188" t="s">
        <v>43</v>
      </c>
      <c r="O722" s="66"/>
      <c r="P722" s="189">
        <f>O722*H722</f>
        <v>0</v>
      </c>
      <c r="Q722" s="189">
        <v>2.5739999999999999E-2</v>
      </c>
      <c r="R722" s="189">
        <f>Q722*H722</f>
        <v>0.33461999999999997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300</v>
      </c>
      <c r="AT722" s="191" t="s">
        <v>158</v>
      </c>
      <c r="AU722" s="191" t="s">
        <v>82</v>
      </c>
      <c r="AY722" s="19" t="s">
        <v>155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9" t="s">
        <v>80</v>
      </c>
      <c r="BK722" s="192">
        <f>ROUND(I722*H722,2)</f>
        <v>0</v>
      </c>
      <c r="BL722" s="19" t="s">
        <v>300</v>
      </c>
      <c r="BM722" s="191" t="s">
        <v>762</v>
      </c>
    </row>
    <row r="723" spans="1:65" s="2" customFormat="1" ht="39">
      <c r="A723" s="36"/>
      <c r="B723" s="37"/>
      <c r="C723" s="38"/>
      <c r="D723" s="193" t="s">
        <v>165</v>
      </c>
      <c r="E723" s="38"/>
      <c r="F723" s="194" t="s">
        <v>763</v>
      </c>
      <c r="G723" s="38"/>
      <c r="H723" s="38"/>
      <c r="I723" s="195"/>
      <c r="J723" s="38"/>
      <c r="K723" s="38"/>
      <c r="L723" s="41"/>
      <c r="M723" s="196"/>
      <c r="N723" s="197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165</v>
      </c>
      <c r="AU723" s="19" t="s">
        <v>82</v>
      </c>
    </row>
    <row r="724" spans="1:65" s="2" customFormat="1">
      <c r="A724" s="36"/>
      <c r="B724" s="37"/>
      <c r="C724" s="38"/>
      <c r="D724" s="198" t="s">
        <v>167</v>
      </c>
      <c r="E724" s="38"/>
      <c r="F724" s="199" t="s">
        <v>764</v>
      </c>
      <c r="G724" s="38"/>
      <c r="H724" s="38"/>
      <c r="I724" s="195"/>
      <c r="J724" s="38"/>
      <c r="K724" s="38"/>
      <c r="L724" s="41"/>
      <c r="M724" s="196"/>
      <c r="N724" s="197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167</v>
      </c>
      <c r="AU724" s="19" t="s">
        <v>82</v>
      </c>
    </row>
    <row r="725" spans="1:65" s="15" customFormat="1">
      <c r="B725" s="232"/>
      <c r="C725" s="233"/>
      <c r="D725" s="193" t="s">
        <v>169</v>
      </c>
      <c r="E725" s="234" t="s">
        <v>19</v>
      </c>
      <c r="F725" s="235" t="s">
        <v>206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169</v>
      </c>
      <c r="AU725" s="241" t="s">
        <v>82</v>
      </c>
      <c r="AV725" s="15" t="s">
        <v>80</v>
      </c>
      <c r="AW725" s="15" t="s">
        <v>33</v>
      </c>
      <c r="AX725" s="15" t="s">
        <v>72</v>
      </c>
      <c r="AY725" s="241" t="s">
        <v>155</v>
      </c>
    </row>
    <row r="726" spans="1:65" s="13" customFormat="1">
      <c r="B726" s="200"/>
      <c r="C726" s="201"/>
      <c r="D726" s="193" t="s">
        <v>169</v>
      </c>
      <c r="E726" s="202" t="s">
        <v>19</v>
      </c>
      <c r="F726" s="203" t="s">
        <v>80</v>
      </c>
      <c r="G726" s="201"/>
      <c r="H726" s="204">
        <v>1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169</v>
      </c>
      <c r="AU726" s="210" t="s">
        <v>82</v>
      </c>
      <c r="AV726" s="13" t="s">
        <v>82</v>
      </c>
      <c r="AW726" s="13" t="s">
        <v>33</v>
      </c>
      <c r="AX726" s="13" t="s">
        <v>72</v>
      </c>
      <c r="AY726" s="210" t="s">
        <v>155</v>
      </c>
    </row>
    <row r="727" spans="1:65" s="15" customFormat="1">
      <c r="B727" s="232"/>
      <c r="C727" s="233"/>
      <c r="D727" s="193" t="s">
        <v>169</v>
      </c>
      <c r="E727" s="234" t="s">
        <v>19</v>
      </c>
      <c r="F727" s="235" t="s">
        <v>212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169</v>
      </c>
      <c r="AU727" s="241" t="s">
        <v>82</v>
      </c>
      <c r="AV727" s="15" t="s">
        <v>80</v>
      </c>
      <c r="AW727" s="15" t="s">
        <v>33</v>
      </c>
      <c r="AX727" s="15" t="s">
        <v>72</v>
      </c>
      <c r="AY727" s="241" t="s">
        <v>155</v>
      </c>
    </row>
    <row r="728" spans="1:65" s="13" customFormat="1">
      <c r="B728" s="200"/>
      <c r="C728" s="201"/>
      <c r="D728" s="193" t="s">
        <v>169</v>
      </c>
      <c r="E728" s="202" t="s">
        <v>19</v>
      </c>
      <c r="F728" s="203" t="s">
        <v>163</v>
      </c>
      <c r="G728" s="201"/>
      <c r="H728" s="204">
        <v>4</v>
      </c>
      <c r="I728" s="205"/>
      <c r="J728" s="201"/>
      <c r="K728" s="201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169</v>
      </c>
      <c r="AU728" s="210" t="s">
        <v>82</v>
      </c>
      <c r="AV728" s="13" t="s">
        <v>82</v>
      </c>
      <c r="AW728" s="13" t="s">
        <v>33</v>
      </c>
      <c r="AX728" s="13" t="s">
        <v>72</v>
      </c>
      <c r="AY728" s="210" t="s">
        <v>155</v>
      </c>
    </row>
    <row r="729" spans="1:65" s="15" customFormat="1">
      <c r="B729" s="232"/>
      <c r="C729" s="233"/>
      <c r="D729" s="193" t="s">
        <v>169</v>
      </c>
      <c r="E729" s="234" t="s">
        <v>19</v>
      </c>
      <c r="F729" s="235" t="s">
        <v>215</v>
      </c>
      <c r="G729" s="233"/>
      <c r="H729" s="234" t="s">
        <v>19</v>
      </c>
      <c r="I729" s="236"/>
      <c r="J729" s="233"/>
      <c r="K729" s="233"/>
      <c r="L729" s="237"/>
      <c r="M729" s="238"/>
      <c r="N729" s="239"/>
      <c r="O729" s="239"/>
      <c r="P729" s="239"/>
      <c r="Q729" s="239"/>
      <c r="R729" s="239"/>
      <c r="S729" s="239"/>
      <c r="T729" s="240"/>
      <c r="AT729" s="241" t="s">
        <v>169</v>
      </c>
      <c r="AU729" s="241" t="s">
        <v>82</v>
      </c>
      <c r="AV729" s="15" t="s">
        <v>80</v>
      </c>
      <c r="AW729" s="15" t="s">
        <v>33</v>
      </c>
      <c r="AX729" s="15" t="s">
        <v>72</v>
      </c>
      <c r="AY729" s="241" t="s">
        <v>155</v>
      </c>
    </row>
    <row r="730" spans="1:65" s="13" customFormat="1">
      <c r="B730" s="200"/>
      <c r="C730" s="201"/>
      <c r="D730" s="193" t="s">
        <v>169</v>
      </c>
      <c r="E730" s="202" t="s">
        <v>19</v>
      </c>
      <c r="F730" s="203" t="s">
        <v>163</v>
      </c>
      <c r="G730" s="201"/>
      <c r="H730" s="204">
        <v>4</v>
      </c>
      <c r="I730" s="205"/>
      <c r="J730" s="201"/>
      <c r="K730" s="201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169</v>
      </c>
      <c r="AU730" s="210" t="s">
        <v>82</v>
      </c>
      <c r="AV730" s="13" t="s">
        <v>82</v>
      </c>
      <c r="AW730" s="13" t="s">
        <v>33</v>
      </c>
      <c r="AX730" s="13" t="s">
        <v>72</v>
      </c>
      <c r="AY730" s="210" t="s">
        <v>155</v>
      </c>
    </row>
    <row r="731" spans="1:65" s="15" customFormat="1">
      <c r="B731" s="232"/>
      <c r="C731" s="233"/>
      <c r="D731" s="193" t="s">
        <v>169</v>
      </c>
      <c r="E731" s="234" t="s">
        <v>19</v>
      </c>
      <c r="F731" s="235" t="s">
        <v>219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169</v>
      </c>
      <c r="AU731" s="241" t="s">
        <v>82</v>
      </c>
      <c r="AV731" s="15" t="s">
        <v>80</v>
      </c>
      <c r="AW731" s="15" t="s">
        <v>33</v>
      </c>
      <c r="AX731" s="15" t="s">
        <v>72</v>
      </c>
      <c r="AY731" s="241" t="s">
        <v>155</v>
      </c>
    </row>
    <row r="732" spans="1:65" s="13" customFormat="1">
      <c r="B732" s="200"/>
      <c r="C732" s="201"/>
      <c r="D732" s="193" t="s">
        <v>169</v>
      </c>
      <c r="E732" s="202" t="s">
        <v>19</v>
      </c>
      <c r="F732" s="203" t="s">
        <v>163</v>
      </c>
      <c r="G732" s="201"/>
      <c r="H732" s="204">
        <v>4</v>
      </c>
      <c r="I732" s="205"/>
      <c r="J732" s="201"/>
      <c r="K732" s="201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169</v>
      </c>
      <c r="AU732" s="210" t="s">
        <v>82</v>
      </c>
      <c r="AV732" s="13" t="s">
        <v>82</v>
      </c>
      <c r="AW732" s="13" t="s">
        <v>33</v>
      </c>
      <c r="AX732" s="13" t="s">
        <v>72</v>
      </c>
      <c r="AY732" s="210" t="s">
        <v>155</v>
      </c>
    </row>
    <row r="733" spans="1:65" s="14" customFormat="1">
      <c r="B733" s="211"/>
      <c r="C733" s="212"/>
      <c r="D733" s="193" t="s">
        <v>169</v>
      </c>
      <c r="E733" s="213" t="s">
        <v>19</v>
      </c>
      <c r="F733" s="214" t="s">
        <v>178</v>
      </c>
      <c r="G733" s="212"/>
      <c r="H733" s="215">
        <v>13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169</v>
      </c>
      <c r="AU733" s="221" t="s">
        <v>82</v>
      </c>
      <c r="AV733" s="14" t="s">
        <v>163</v>
      </c>
      <c r="AW733" s="14" t="s">
        <v>33</v>
      </c>
      <c r="AX733" s="14" t="s">
        <v>80</v>
      </c>
      <c r="AY733" s="221" t="s">
        <v>155</v>
      </c>
    </row>
    <row r="734" spans="1:65" s="2" customFormat="1" ht="33" customHeight="1">
      <c r="A734" s="36"/>
      <c r="B734" s="37"/>
      <c r="C734" s="180" t="s">
        <v>765</v>
      </c>
      <c r="D734" s="180" t="s">
        <v>158</v>
      </c>
      <c r="E734" s="181" t="s">
        <v>766</v>
      </c>
      <c r="F734" s="182" t="s">
        <v>767</v>
      </c>
      <c r="G734" s="183" t="s">
        <v>202</v>
      </c>
      <c r="H734" s="184">
        <v>225.66</v>
      </c>
      <c r="I734" s="185"/>
      <c r="J734" s="186">
        <f>ROUND(I734*H734,2)</f>
        <v>0</v>
      </c>
      <c r="K734" s="182" t="s">
        <v>162</v>
      </c>
      <c r="L734" s="41"/>
      <c r="M734" s="187" t="s">
        <v>19</v>
      </c>
      <c r="N734" s="188" t="s">
        <v>43</v>
      </c>
      <c r="O734" s="66"/>
      <c r="P734" s="189">
        <f>O734*H734</f>
        <v>0</v>
      </c>
      <c r="Q734" s="189">
        <v>1.17E-3</v>
      </c>
      <c r="R734" s="189">
        <f>Q734*H734</f>
        <v>0.26402219999999998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300</v>
      </c>
      <c r="AT734" s="191" t="s">
        <v>158</v>
      </c>
      <c r="AU734" s="191" t="s">
        <v>82</v>
      </c>
      <c r="AY734" s="19" t="s">
        <v>155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9" t="s">
        <v>80</v>
      </c>
      <c r="BK734" s="192">
        <f>ROUND(I734*H734,2)</f>
        <v>0</v>
      </c>
      <c r="BL734" s="19" t="s">
        <v>300</v>
      </c>
      <c r="BM734" s="191" t="s">
        <v>768</v>
      </c>
    </row>
    <row r="735" spans="1:65" s="2" customFormat="1" ht="19.5">
      <c r="A735" s="36"/>
      <c r="B735" s="37"/>
      <c r="C735" s="38"/>
      <c r="D735" s="193" t="s">
        <v>165</v>
      </c>
      <c r="E735" s="38"/>
      <c r="F735" s="194" t="s">
        <v>769</v>
      </c>
      <c r="G735" s="38"/>
      <c r="H735" s="38"/>
      <c r="I735" s="195"/>
      <c r="J735" s="38"/>
      <c r="K735" s="38"/>
      <c r="L735" s="41"/>
      <c r="M735" s="196"/>
      <c r="N735" s="197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165</v>
      </c>
      <c r="AU735" s="19" t="s">
        <v>82</v>
      </c>
    </row>
    <row r="736" spans="1:65" s="2" customFormat="1">
      <c r="A736" s="36"/>
      <c r="B736" s="37"/>
      <c r="C736" s="38"/>
      <c r="D736" s="198" t="s">
        <v>167</v>
      </c>
      <c r="E736" s="38"/>
      <c r="F736" s="199" t="s">
        <v>770</v>
      </c>
      <c r="G736" s="38"/>
      <c r="H736" s="38"/>
      <c r="I736" s="195"/>
      <c r="J736" s="38"/>
      <c r="K736" s="38"/>
      <c r="L736" s="41"/>
      <c r="M736" s="196"/>
      <c r="N736" s="197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167</v>
      </c>
      <c r="AU736" s="19" t="s">
        <v>82</v>
      </c>
    </row>
    <row r="737" spans="1:65" s="15" customFormat="1">
      <c r="B737" s="232"/>
      <c r="C737" s="233"/>
      <c r="D737" s="193" t="s">
        <v>169</v>
      </c>
      <c r="E737" s="234" t="s">
        <v>19</v>
      </c>
      <c r="F737" s="235" t="s">
        <v>206</v>
      </c>
      <c r="G737" s="233"/>
      <c r="H737" s="234" t="s">
        <v>19</v>
      </c>
      <c r="I737" s="236"/>
      <c r="J737" s="233"/>
      <c r="K737" s="233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169</v>
      </c>
      <c r="AU737" s="241" t="s">
        <v>82</v>
      </c>
      <c r="AV737" s="15" t="s">
        <v>80</v>
      </c>
      <c r="AW737" s="15" t="s">
        <v>33</v>
      </c>
      <c r="AX737" s="15" t="s">
        <v>72</v>
      </c>
      <c r="AY737" s="241" t="s">
        <v>155</v>
      </c>
    </row>
    <row r="738" spans="1:65" s="13" customFormat="1">
      <c r="B738" s="200"/>
      <c r="C738" s="201"/>
      <c r="D738" s="193" t="s">
        <v>169</v>
      </c>
      <c r="E738" s="202" t="s">
        <v>19</v>
      </c>
      <c r="F738" s="203" t="s">
        <v>771</v>
      </c>
      <c r="G738" s="201"/>
      <c r="H738" s="204">
        <v>65.06</v>
      </c>
      <c r="I738" s="205"/>
      <c r="J738" s="201"/>
      <c r="K738" s="201"/>
      <c r="L738" s="206"/>
      <c r="M738" s="207"/>
      <c r="N738" s="208"/>
      <c r="O738" s="208"/>
      <c r="P738" s="208"/>
      <c r="Q738" s="208"/>
      <c r="R738" s="208"/>
      <c r="S738" s="208"/>
      <c r="T738" s="209"/>
      <c r="AT738" s="210" t="s">
        <v>169</v>
      </c>
      <c r="AU738" s="210" t="s">
        <v>82</v>
      </c>
      <c r="AV738" s="13" t="s">
        <v>82</v>
      </c>
      <c r="AW738" s="13" t="s">
        <v>33</v>
      </c>
      <c r="AX738" s="13" t="s">
        <v>72</v>
      </c>
      <c r="AY738" s="210" t="s">
        <v>155</v>
      </c>
    </row>
    <row r="739" spans="1:65" s="15" customFormat="1">
      <c r="B739" s="232"/>
      <c r="C739" s="233"/>
      <c r="D739" s="193" t="s">
        <v>169</v>
      </c>
      <c r="E739" s="234" t="s">
        <v>19</v>
      </c>
      <c r="F739" s="235" t="s">
        <v>212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169</v>
      </c>
      <c r="AU739" s="241" t="s">
        <v>82</v>
      </c>
      <c r="AV739" s="15" t="s">
        <v>80</v>
      </c>
      <c r="AW739" s="15" t="s">
        <v>33</v>
      </c>
      <c r="AX739" s="15" t="s">
        <v>72</v>
      </c>
      <c r="AY739" s="241" t="s">
        <v>155</v>
      </c>
    </row>
    <row r="740" spans="1:65" s="13" customFormat="1">
      <c r="B740" s="200"/>
      <c r="C740" s="201"/>
      <c r="D740" s="193" t="s">
        <v>169</v>
      </c>
      <c r="E740" s="202" t="s">
        <v>19</v>
      </c>
      <c r="F740" s="203" t="s">
        <v>772</v>
      </c>
      <c r="G740" s="201"/>
      <c r="H740" s="204">
        <v>52.86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169</v>
      </c>
      <c r="AU740" s="210" t="s">
        <v>82</v>
      </c>
      <c r="AV740" s="13" t="s">
        <v>82</v>
      </c>
      <c r="AW740" s="13" t="s">
        <v>33</v>
      </c>
      <c r="AX740" s="13" t="s">
        <v>72</v>
      </c>
      <c r="AY740" s="210" t="s">
        <v>155</v>
      </c>
    </row>
    <row r="741" spans="1:65" s="15" customFormat="1">
      <c r="B741" s="232"/>
      <c r="C741" s="233"/>
      <c r="D741" s="193" t="s">
        <v>169</v>
      </c>
      <c r="E741" s="234" t="s">
        <v>19</v>
      </c>
      <c r="F741" s="235" t="s">
        <v>215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169</v>
      </c>
      <c r="AU741" s="241" t="s">
        <v>82</v>
      </c>
      <c r="AV741" s="15" t="s">
        <v>80</v>
      </c>
      <c r="AW741" s="15" t="s">
        <v>33</v>
      </c>
      <c r="AX741" s="15" t="s">
        <v>72</v>
      </c>
      <c r="AY741" s="241" t="s">
        <v>155</v>
      </c>
    </row>
    <row r="742" spans="1:65" s="13" customFormat="1">
      <c r="B742" s="200"/>
      <c r="C742" s="201"/>
      <c r="D742" s="193" t="s">
        <v>169</v>
      </c>
      <c r="E742" s="202" t="s">
        <v>19</v>
      </c>
      <c r="F742" s="203" t="s">
        <v>773</v>
      </c>
      <c r="G742" s="201"/>
      <c r="H742" s="204">
        <v>53.65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169</v>
      </c>
      <c r="AU742" s="210" t="s">
        <v>82</v>
      </c>
      <c r="AV742" s="13" t="s">
        <v>82</v>
      </c>
      <c r="AW742" s="13" t="s">
        <v>33</v>
      </c>
      <c r="AX742" s="13" t="s">
        <v>72</v>
      </c>
      <c r="AY742" s="210" t="s">
        <v>155</v>
      </c>
    </row>
    <row r="743" spans="1:65" s="15" customFormat="1">
      <c r="B743" s="232"/>
      <c r="C743" s="233"/>
      <c r="D743" s="193" t="s">
        <v>169</v>
      </c>
      <c r="E743" s="234" t="s">
        <v>19</v>
      </c>
      <c r="F743" s="235" t="s">
        <v>219</v>
      </c>
      <c r="G743" s="233"/>
      <c r="H743" s="234" t="s">
        <v>19</v>
      </c>
      <c r="I743" s="236"/>
      <c r="J743" s="233"/>
      <c r="K743" s="233"/>
      <c r="L743" s="237"/>
      <c r="M743" s="238"/>
      <c r="N743" s="239"/>
      <c r="O743" s="239"/>
      <c r="P743" s="239"/>
      <c r="Q743" s="239"/>
      <c r="R743" s="239"/>
      <c r="S743" s="239"/>
      <c r="T743" s="240"/>
      <c r="AT743" s="241" t="s">
        <v>169</v>
      </c>
      <c r="AU743" s="241" t="s">
        <v>82</v>
      </c>
      <c r="AV743" s="15" t="s">
        <v>80</v>
      </c>
      <c r="AW743" s="15" t="s">
        <v>33</v>
      </c>
      <c r="AX743" s="15" t="s">
        <v>72</v>
      </c>
      <c r="AY743" s="241" t="s">
        <v>155</v>
      </c>
    </row>
    <row r="744" spans="1:65" s="13" customFormat="1">
      <c r="B744" s="200"/>
      <c r="C744" s="201"/>
      <c r="D744" s="193" t="s">
        <v>169</v>
      </c>
      <c r="E744" s="202" t="s">
        <v>19</v>
      </c>
      <c r="F744" s="203" t="s">
        <v>774</v>
      </c>
      <c r="G744" s="201"/>
      <c r="H744" s="204">
        <v>54.09</v>
      </c>
      <c r="I744" s="205"/>
      <c r="J744" s="201"/>
      <c r="K744" s="201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169</v>
      </c>
      <c r="AU744" s="210" t="s">
        <v>82</v>
      </c>
      <c r="AV744" s="13" t="s">
        <v>82</v>
      </c>
      <c r="AW744" s="13" t="s">
        <v>33</v>
      </c>
      <c r="AX744" s="13" t="s">
        <v>72</v>
      </c>
      <c r="AY744" s="210" t="s">
        <v>155</v>
      </c>
    </row>
    <row r="745" spans="1:65" s="14" customFormat="1">
      <c r="B745" s="211"/>
      <c r="C745" s="212"/>
      <c r="D745" s="193" t="s">
        <v>169</v>
      </c>
      <c r="E745" s="213" t="s">
        <v>19</v>
      </c>
      <c r="F745" s="214" t="s">
        <v>178</v>
      </c>
      <c r="G745" s="212"/>
      <c r="H745" s="215">
        <v>225.66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169</v>
      </c>
      <c r="AU745" s="221" t="s">
        <v>82</v>
      </c>
      <c r="AV745" s="14" t="s">
        <v>163</v>
      </c>
      <c r="AW745" s="14" t="s">
        <v>33</v>
      </c>
      <c r="AX745" s="14" t="s">
        <v>80</v>
      </c>
      <c r="AY745" s="221" t="s">
        <v>155</v>
      </c>
    </row>
    <row r="746" spans="1:65" s="2" customFormat="1" ht="24.2" customHeight="1">
      <c r="A746" s="36"/>
      <c r="B746" s="37"/>
      <c r="C746" s="222" t="s">
        <v>483</v>
      </c>
      <c r="D746" s="222" t="s">
        <v>179</v>
      </c>
      <c r="E746" s="223" t="s">
        <v>775</v>
      </c>
      <c r="F746" s="224" t="s">
        <v>776</v>
      </c>
      <c r="G746" s="225" t="s">
        <v>202</v>
      </c>
      <c r="H746" s="226">
        <v>236.94300000000001</v>
      </c>
      <c r="I746" s="227"/>
      <c r="J746" s="228">
        <f>ROUND(I746*H746,2)</f>
        <v>0</v>
      </c>
      <c r="K746" s="224" t="s">
        <v>162</v>
      </c>
      <c r="L746" s="229"/>
      <c r="M746" s="230" t="s">
        <v>19</v>
      </c>
      <c r="N746" s="231" t="s">
        <v>43</v>
      </c>
      <c r="O746" s="66"/>
      <c r="P746" s="189">
        <f>O746*H746</f>
        <v>0</v>
      </c>
      <c r="Q746" s="189">
        <v>1.2099999999999999E-3</v>
      </c>
      <c r="R746" s="189">
        <f>Q746*H746</f>
        <v>0.28670103000000002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438</v>
      </c>
      <c r="AT746" s="191" t="s">
        <v>179</v>
      </c>
      <c r="AU746" s="191" t="s">
        <v>82</v>
      </c>
      <c r="AY746" s="19" t="s">
        <v>155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9" t="s">
        <v>80</v>
      </c>
      <c r="BK746" s="192">
        <f>ROUND(I746*H746,2)</f>
        <v>0</v>
      </c>
      <c r="BL746" s="19" t="s">
        <v>300</v>
      </c>
      <c r="BM746" s="191" t="s">
        <v>777</v>
      </c>
    </row>
    <row r="747" spans="1:65" s="2" customFormat="1" ht="19.5">
      <c r="A747" s="36"/>
      <c r="B747" s="37"/>
      <c r="C747" s="38"/>
      <c r="D747" s="193" t="s">
        <v>165</v>
      </c>
      <c r="E747" s="38"/>
      <c r="F747" s="194" t="s">
        <v>776</v>
      </c>
      <c r="G747" s="38"/>
      <c r="H747" s="38"/>
      <c r="I747" s="195"/>
      <c r="J747" s="38"/>
      <c r="K747" s="38"/>
      <c r="L747" s="41"/>
      <c r="M747" s="196"/>
      <c r="N747" s="197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165</v>
      </c>
      <c r="AU747" s="19" t="s">
        <v>82</v>
      </c>
    </row>
    <row r="748" spans="1:65" s="13" customFormat="1">
      <c r="B748" s="200"/>
      <c r="C748" s="201"/>
      <c r="D748" s="193" t="s">
        <v>169</v>
      </c>
      <c r="E748" s="202" t="s">
        <v>19</v>
      </c>
      <c r="F748" s="203" t="s">
        <v>778</v>
      </c>
      <c r="G748" s="201"/>
      <c r="H748" s="204">
        <v>225.66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169</v>
      </c>
      <c r="AU748" s="210" t="s">
        <v>82</v>
      </c>
      <c r="AV748" s="13" t="s">
        <v>82</v>
      </c>
      <c r="AW748" s="13" t="s">
        <v>33</v>
      </c>
      <c r="AX748" s="13" t="s">
        <v>80</v>
      </c>
      <c r="AY748" s="210" t="s">
        <v>155</v>
      </c>
    </row>
    <row r="749" spans="1:65" s="13" customFormat="1">
      <c r="B749" s="200"/>
      <c r="C749" s="201"/>
      <c r="D749" s="193" t="s">
        <v>169</v>
      </c>
      <c r="E749" s="201"/>
      <c r="F749" s="203" t="s">
        <v>779</v>
      </c>
      <c r="G749" s="201"/>
      <c r="H749" s="204">
        <v>236.94300000000001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169</v>
      </c>
      <c r="AU749" s="210" t="s">
        <v>82</v>
      </c>
      <c r="AV749" s="13" t="s">
        <v>82</v>
      </c>
      <c r="AW749" s="13" t="s">
        <v>4</v>
      </c>
      <c r="AX749" s="13" t="s">
        <v>80</v>
      </c>
      <c r="AY749" s="210" t="s">
        <v>155</v>
      </c>
    </row>
    <row r="750" spans="1:65" s="2" customFormat="1" ht="24.2" customHeight="1">
      <c r="A750" s="36"/>
      <c r="B750" s="37"/>
      <c r="C750" s="180" t="s">
        <v>780</v>
      </c>
      <c r="D750" s="180" t="s">
        <v>158</v>
      </c>
      <c r="E750" s="181" t="s">
        <v>781</v>
      </c>
      <c r="F750" s="182" t="s">
        <v>782</v>
      </c>
      <c r="G750" s="183" t="s">
        <v>161</v>
      </c>
      <c r="H750" s="184">
        <v>5.375</v>
      </c>
      <c r="I750" s="185"/>
      <c r="J750" s="186">
        <f>ROUND(I750*H750,2)</f>
        <v>0</v>
      </c>
      <c r="K750" s="182" t="s">
        <v>162</v>
      </c>
      <c r="L750" s="41"/>
      <c r="M750" s="187" t="s">
        <v>19</v>
      </c>
      <c r="N750" s="188" t="s">
        <v>43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300</v>
      </c>
      <c r="AT750" s="191" t="s">
        <v>158</v>
      </c>
      <c r="AU750" s="191" t="s">
        <v>82</v>
      </c>
      <c r="AY750" s="19" t="s">
        <v>155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9" t="s">
        <v>80</v>
      </c>
      <c r="BK750" s="192">
        <f>ROUND(I750*H750,2)</f>
        <v>0</v>
      </c>
      <c r="BL750" s="19" t="s">
        <v>300</v>
      </c>
      <c r="BM750" s="191" t="s">
        <v>783</v>
      </c>
    </row>
    <row r="751" spans="1:65" s="2" customFormat="1" ht="39">
      <c r="A751" s="36"/>
      <c r="B751" s="37"/>
      <c r="C751" s="38"/>
      <c r="D751" s="193" t="s">
        <v>165</v>
      </c>
      <c r="E751" s="38"/>
      <c r="F751" s="194" t="s">
        <v>784</v>
      </c>
      <c r="G751" s="38"/>
      <c r="H751" s="38"/>
      <c r="I751" s="195"/>
      <c r="J751" s="38"/>
      <c r="K751" s="38"/>
      <c r="L751" s="41"/>
      <c r="M751" s="196"/>
      <c r="N751" s="197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165</v>
      </c>
      <c r="AU751" s="19" t="s">
        <v>82</v>
      </c>
    </row>
    <row r="752" spans="1:65" s="2" customFormat="1">
      <c r="A752" s="36"/>
      <c r="B752" s="37"/>
      <c r="C752" s="38"/>
      <c r="D752" s="198" t="s">
        <v>167</v>
      </c>
      <c r="E752" s="38"/>
      <c r="F752" s="199" t="s">
        <v>785</v>
      </c>
      <c r="G752" s="38"/>
      <c r="H752" s="38"/>
      <c r="I752" s="195"/>
      <c r="J752" s="38"/>
      <c r="K752" s="38"/>
      <c r="L752" s="41"/>
      <c r="M752" s="196"/>
      <c r="N752" s="197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167</v>
      </c>
      <c r="AU752" s="19" t="s">
        <v>82</v>
      </c>
    </row>
    <row r="753" spans="1:65" s="2" customFormat="1" ht="24.2" customHeight="1">
      <c r="A753" s="36"/>
      <c r="B753" s="37"/>
      <c r="C753" s="180" t="s">
        <v>786</v>
      </c>
      <c r="D753" s="180" t="s">
        <v>158</v>
      </c>
      <c r="E753" s="181" t="s">
        <v>787</v>
      </c>
      <c r="F753" s="182" t="s">
        <v>788</v>
      </c>
      <c r="G753" s="183" t="s">
        <v>161</v>
      </c>
      <c r="H753" s="184">
        <v>5.375</v>
      </c>
      <c r="I753" s="185"/>
      <c r="J753" s="186">
        <f>ROUND(I753*H753,2)</f>
        <v>0</v>
      </c>
      <c r="K753" s="182" t="s">
        <v>162</v>
      </c>
      <c r="L753" s="41"/>
      <c r="M753" s="187" t="s">
        <v>19</v>
      </c>
      <c r="N753" s="188" t="s">
        <v>43</v>
      </c>
      <c r="O753" s="66"/>
      <c r="P753" s="189">
        <f>O753*H753</f>
        <v>0</v>
      </c>
      <c r="Q753" s="189">
        <v>0</v>
      </c>
      <c r="R753" s="189">
        <f>Q753*H753</f>
        <v>0</v>
      </c>
      <c r="S753" s="189">
        <v>0</v>
      </c>
      <c r="T753" s="190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300</v>
      </c>
      <c r="AT753" s="191" t="s">
        <v>158</v>
      </c>
      <c r="AU753" s="191" t="s">
        <v>82</v>
      </c>
      <c r="AY753" s="19" t="s">
        <v>155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9" t="s">
        <v>80</v>
      </c>
      <c r="BK753" s="192">
        <f>ROUND(I753*H753,2)</f>
        <v>0</v>
      </c>
      <c r="BL753" s="19" t="s">
        <v>300</v>
      </c>
      <c r="BM753" s="191" t="s">
        <v>789</v>
      </c>
    </row>
    <row r="754" spans="1:65" s="2" customFormat="1" ht="39">
      <c r="A754" s="36"/>
      <c r="B754" s="37"/>
      <c r="C754" s="38"/>
      <c r="D754" s="193" t="s">
        <v>165</v>
      </c>
      <c r="E754" s="38"/>
      <c r="F754" s="194" t="s">
        <v>790</v>
      </c>
      <c r="G754" s="38"/>
      <c r="H754" s="38"/>
      <c r="I754" s="195"/>
      <c r="J754" s="38"/>
      <c r="K754" s="38"/>
      <c r="L754" s="41"/>
      <c r="M754" s="196"/>
      <c r="N754" s="197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165</v>
      </c>
      <c r="AU754" s="19" t="s">
        <v>82</v>
      </c>
    </row>
    <row r="755" spans="1:65" s="2" customFormat="1">
      <c r="A755" s="36"/>
      <c r="B755" s="37"/>
      <c r="C755" s="38"/>
      <c r="D755" s="198" t="s">
        <v>167</v>
      </c>
      <c r="E755" s="38"/>
      <c r="F755" s="199" t="s">
        <v>791</v>
      </c>
      <c r="G755" s="38"/>
      <c r="H755" s="38"/>
      <c r="I755" s="195"/>
      <c r="J755" s="38"/>
      <c r="K755" s="38"/>
      <c r="L755" s="41"/>
      <c r="M755" s="196"/>
      <c r="N755" s="197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167</v>
      </c>
      <c r="AU755" s="19" t="s">
        <v>82</v>
      </c>
    </row>
    <row r="756" spans="1:65" s="12" customFormat="1" ht="22.9" customHeight="1">
      <c r="B756" s="164"/>
      <c r="C756" s="165"/>
      <c r="D756" s="166" t="s">
        <v>71</v>
      </c>
      <c r="E756" s="178" t="s">
        <v>792</v>
      </c>
      <c r="F756" s="178" t="s">
        <v>793</v>
      </c>
      <c r="G756" s="165"/>
      <c r="H756" s="165"/>
      <c r="I756" s="168"/>
      <c r="J756" s="179">
        <f>BK756</f>
        <v>0</v>
      </c>
      <c r="K756" s="165"/>
      <c r="L756" s="170"/>
      <c r="M756" s="171"/>
      <c r="N756" s="172"/>
      <c r="O756" s="172"/>
      <c r="P756" s="173">
        <f>SUM(P757:P987)</f>
        <v>0</v>
      </c>
      <c r="Q756" s="172"/>
      <c r="R756" s="173">
        <f>SUM(R757:R987)</f>
        <v>0.93829999999999991</v>
      </c>
      <c r="S756" s="172"/>
      <c r="T756" s="174">
        <f>SUM(T757:T987)</f>
        <v>0</v>
      </c>
      <c r="AR756" s="175" t="s">
        <v>82</v>
      </c>
      <c r="AT756" s="176" t="s">
        <v>71</v>
      </c>
      <c r="AU756" s="176" t="s">
        <v>80</v>
      </c>
      <c r="AY756" s="175" t="s">
        <v>155</v>
      </c>
      <c r="BK756" s="177">
        <f>SUM(BK757:BK987)</f>
        <v>0</v>
      </c>
    </row>
    <row r="757" spans="1:65" s="2" customFormat="1" ht="24.2" customHeight="1">
      <c r="A757" s="36"/>
      <c r="B757" s="37"/>
      <c r="C757" s="180" t="s">
        <v>794</v>
      </c>
      <c r="D757" s="180" t="s">
        <v>158</v>
      </c>
      <c r="E757" s="181" t="s">
        <v>795</v>
      </c>
      <c r="F757" s="182" t="s">
        <v>796</v>
      </c>
      <c r="G757" s="183" t="s">
        <v>425</v>
      </c>
      <c r="H757" s="184">
        <v>27</v>
      </c>
      <c r="I757" s="185"/>
      <c r="J757" s="186">
        <f>ROUND(I757*H757,2)</f>
        <v>0</v>
      </c>
      <c r="K757" s="182" t="s">
        <v>162</v>
      </c>
      <c r="L757" s="41"/>
      <c r="M757" s="187" t="s">
        <v>19</v>
      </c>
      <c r="N757" s="188" t="s">
        <v>43</v>
      </c>
      <c r="O757" s="66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300</v>
      </c>
      <c r="AT757" s="191" t="s">
        <v>158</v>
      </c>
      <c r="AU757" s="191" t="s">
        <v>82</v>
      </c>
      <c r="AY757" s="19" t="s">
        <v>155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80</v>
      </c>
      <c r="BK757" s="192">
        <f>ROUND(I757*H757,2)</f>
        <v>0</v>
      </c>
      <c r="BL757" s="19" t="s">
        <v>300</v>
      </c>
      <c r="BM757" s="191" t="s">
        <v>797</v>
      </c>
    </row>
    <row r="758" spans="1:65" s="2" customFormat="1" ht="29.25">
      <c r="A758" s="36"/>
      <c r="B758" s="37"/>
      <c r="C758" s="38"/>
      <c r="D758" s="193" t="s">
        <v>165</v>
      </c>
      <c r="E758" s="38"/>
      <c r="F758" s="194" t="s">
        <v>798</v>
      </c>
      <c r="G758" s="38"/>
      <c r="H758" s="38"/>
      <c r="I758" s="195"/>
      <c r="J758" s="38"/>
      <c r="K758" s="38"/>
      <c r="L758" s="41"/>
      <c r="M758" s="196"/>
      <c r="N758" s="197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165</v>
      </c>
      <c r="AU758" s="19" t="s">
        <v>82</v>
      </c>
    </row>
    <row r="759" spans="1:65" s="2" customFormat="1">
      <c r="A759" s="36"/>
      <c r="B759" s="37"/>
      <c r="C759" s="38"/>
      <c r="D759" s="198" t="s">
        <v>167</v>
      </c>
      <c r="E759" s="38"/>
      <c r="F759" s="199" t="s">
        <v>799</v>
      </c>
      <c r="G759" s="38"/>
      <c r="H759" s="38"/>
      <c r="I759" s="195"/>
      <c r="J759" s="38"/>
      <c r="K759" s="38"/>
      <c r="L759" s="41"/>
      <c r="M759" s="196"/>
      <c r="N759" s="197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167</v>
      </c>
      <c r="AU759" s="19" t="s">
        <v>82</v>
      </c>
    </row>
    <row r="760" spans="1:65" s="15" customFormat="1">
      <c r="B760" s="232"/>
      <c r="C760" s="233"/>
      <c r="D760" s="193" t="s">
        <v>169</v>
      </c>
      <c r="E760" s="234" t="s">
        <v>19</v>
      </c>
      <c r="F760" s="235" t="s">
        <v>206</v>
      </c>
      <c r="G760" s="233"/>
      <c r="H760" s="234" t="s">
        <v>19</v>
      </c>
      <c r="I760" s="236"/>
      <c r="J760" s="233"/>
      <c r="K760" s="233"/>
      <c r="L760" s="237"/>
      <c r="M760" s="238"/>
      <c r="N760" s="239"/>
      <c r="O760" s="239"/>
      <c r="P760" s="239"/>
      <c r="Q760" s="239"/>
      <c r="R760" s="239"/>
      <c r="S760" s="239"/>
      <c r="T760" s="240"/>
      <c r="AT760" s="241" t="s">
        <v>169</v>
      </c>
      <c r="AU760" s="241" t="s">
        <v>82</v>
      </c>
      <c r="AV760" s="15" t="s">
        <v>80</v>
      </c>
      <c r="AW760" s="15" t="s">
        <v>33</v>
      </c>
      <c r="AX760" s="15" t="s">
        <v>72</v>
      </c>
      <c r="AY760" s="241" t="s">
        <v>155</v>
      </c>
    </row>
    <row r="761" spans="1:65" s="13" customFormat="1">
      <c r="B761" s="200"/>
      <c r="C761" s="201"/>
      <c r="D761" s="193" t="s">
        <v>169</v>
      </c>
      <c r="E761" s="202" t="s">
        <v>19</v>
      </c>
      <c r="F761" s="203" t="s">
        <v>286</v>
      </c>
      <c r="G761" s="201"/>
      <c r="H761" s="204">
        <v>14</v>
      </c>
      <c r="I761" s="205"/>
      <c r="J761" s="201"/>
      <c r="K761" s="201"/>
      <c r="L761" s="206"/>
      <c r="M761" s="207"/>
      <c r="N761" s="208"/>
      <c r="O761" s="208"/>
      <c r="P761" s="208"/>
      <c r="Q761" s="208"/>
      <c r="R761" s="208"/>
      <c r="S761" s="208"/>
      <c r="T761" s="209"/>
      <c r="AT761" s="210" t="s">
        <v>169</v>
      </c>
      <c r="AU761" s="210" t="s">
        <v>82</v>
      </c>
      <c r="AV761" s="13" t="s">
        <v>82</v>
      </c>
      <c r="AW761" s="13" t="s">
        <v>33</v>
      </c>
      <c r="AX761" s="13" t="s">
        <v>72</v>
      </c>
      <c r="AY761" s="210" t="s">
        <v>155</v>
      </c>
    </row>
    <row r="762" spans="1:65" s="15" customFormat="1">
      <c r="B762" s="232"/>
      <c r="C762" s="233"/>
      <c r="D762" s="193" t="s">
        <v>169</v>
      </c>
      <c r="E762" s="234" t="s">
        <v>19</v>
      </c>
      <c r="F762" s="235" t="s">
        <v>212</v>
      </c>
      <c r="G762" s="233"/>
      <c r="H762" s="234" t="s">
        <v>19</v>
      </c>
      <c r="I762" s="236"/>
      <c r="J762" s="233"/>
      <c r="K762" s="233"/>
      <c r="L762" s="237"/>
      <c r="M762" s="238"/>
      <c r="N762" s="239"/>
      <c r="O762" s="239"/>
      <c r="P762" s="239"/>
      <c r="Q762" s="239"/>
      <c r="R762" s="239"/>
      <c r="S762" s="239"/>
      <c r="T762" s="240"/>
      <c r="AT762" s="241" t="s">
        <v>169</v>
      </c>
      <c r="AU762" s="241" t="s">
        <v>82</v>
      </c>
      <c r="AV762" s="15" t="s">
        <v>80</v>
      </c>
      <c r="AW762" s="15" t="s">
        <v>33</v>
      </c>
      <c r="AX762" s="15" t="s">
        <v>72</v>
      </c>
      <c r="AY762" s="241" t="s">
        <v>155</v>
      </c>
    </row>
    <row r="763" spans="1:65" s="13" customFormat="1">
      <c r="B763" s="200"/>
      <c r="C763" s="201"/>
      <c r="D763" s="193" t="s">
        <v>169</v>
      </c>
      <c r="E763" s="202" t="s">
        <v>19</v>
      </c>
      <c r="F763" s="203" t="s">
        <v>82</v>
      </c>
      <c r="G763" s="201"/>
      <c r="H763" s="204">
        <v>2</v>
      </c>
      <c r="I763" s="205"/>
      <c r="J763" s="201"/>
      <c r="K763" s="201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169</v>
      </c>
      <c r="AU763" s="210" t="s">
        <v>82</v>
      </c>
      <c r="AV763" s="13" t="s">
        <v>82</v>
      </c>
      <c r="AW763" s="13" t="s">
        <v>33</v>
      </c>
      <c r="AX763" s="13" t="s">
        <v>72</v>
      </c>
      <c r="AY763" s="210" t="s">
        <v>155</v>
      </c>
    </row>
    <row r="764" spans="1:65" s="15" customFormat="1">
      <c r="B764" s="232"/>
      <c r="C764" s="233"/>
      <c r="D764" s="193" t="s">
        <v>169</v>
      </c>
      <c r="E764" s="234" t="s">
        <v>19</v>
      </c>
      <c r="F764" s="235" t="s">
        <v>215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169</v>
      </c>
      <c r="AU764" s="241" t="s">
        <v>82</v>
      </c>
      <c r="AV764" s="15" t="s">
        <v>80</v>
      </c>
      <c r="AW764" s="15" t="s">
        <v>33</v>
      </c>
      <c r="AX764" s="15" t="s">
        <v>72</v>
      </c>
      <c r="AY764" s="241" t="s">
        <v>155</v>
      </c>
    </row>
    <row r="765" spans="1:65" s="13" customFormat="1">
      <c r="B765" s="200"/>
      <c r="C765" s="201"/>
      <c r="D765" s="193" t="s">
        <v>169</v>
      </c>
      <c r="E765" s="202" t="s">
        <v>19</v>
      </c>
      <c r="F765" s="203" t="s">
        <v>195</v>
      </c>
      <c r="G765" s="201"/>
      <c r="H765" s="204">
        <v>5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169</v>
      </c>
      <c r="AU765" s="210" t="s">
        <v>82</v>
      </c>
      <c r="AV765" s="13" t="s">
        <v>82</v>
      </c>
      <c r="AW765" s="13" t="s">
        <v>33</v>
      </c>
      <c r="AX765" s="13" t="s">
        <v>72</v>
      </c>
      <c r="AY765" s="210" t="s">
        <v>155</v>
      </c>
    </row>
    <row r="766" spans="1:65" s="15" customFormat="1">
      <c r="B766" s="232"/>
      <c r="C766" s="233"/>
      <c r="D766" s="193" t="s">
        <v>169</v>
      </c>
      <c r="E766" s="234" t="s">
        <v>19</v>
      </c>
      <c r="F766" s="235" t="s">
        <v>219</v>
      </c>
      <c r="G766" s="233"/>
      <c r="H766" s="234" t="s">
        <v>19</v>
      </c>
      <c r="I766" s="236"/>
      <c r="J766" s="233"/>
      <c r="K766" s="233"/>
      <c r="L766" s="237"/>
      <c r="M766" s="238"/>
      <c r="N766" s="239"/>
      <c r="O766" s="239"/>
      <c r="P766" s="239"/>
      <c r="Q766" s="239"/>
      <c r="R766" s="239"/>
      <c r="S766" s="239"/>
      <c r="T766" s="240"/>
      <c r="AT766" s="241" t="s">
        <v>169</v>
      </c>
      <c r="AU766" s="241" t="s">
        <v>82</v>
      </c>
      <c r="AV766" s="15" t="s">
        <v>80</v>
      </c>
      <c r="AW766" s="15" t="s">
        <v>33</v>
      </c>
      <c r="AX766" s="15" t="s">
        <v>72</v>
      </c>
      <c r="AY766" s="241" t="s">
        <v>155</v>
      </c>
    </row>
    <row r="767" spans="1:65" s="13" customFormat="1">
      <c r="B767" s="200"/>
      <c r="C767" s="201"/>
      <c r="D767" s="193" t="s">
        <v>169</v>
      </c>
      <c r="E767" s="202" t="s">
        <v>19</v>
      </c>
      <c r="F767" s="203" t="s">
        <v>199</v>
      </c>
      <c r="G767" s="201"/>
      <c r="H767" s="204">
        <v>6</v>
      </c>
      <c r="I767" s="205"/>
      <c r="J767" s="201"/>
      <c r="K767" s="201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169</v>
      </c>
      <c r="AU767" s="210" t="s">
        <v>82</v>
      </c>
      <c r="AV767" s="13" t="s">
        <v>82</v>
      </c>
      <c r="AW767" s="13" t="s">
        <v>33</v>
      </c>
      <c r="AX767" s="13" t="s">
        <v>72</v>
      </c>
      <c r="AY767" s="210" t="s">
        <v>155</v>
      </c>
    </row>
    <row r="768" spans="1:65" s="14" customFormat="1">
      <c r="B768" s="211"/>
      <c r="C768" s="212"/>
      <c r="D768" s="193" t="s">
        <v>169</v>
      </c>
      <c r="E768" s="213" t="s">
        <v>19</v>
      </c>
      <c r="F768" s="214" t="s">
        <v>178</v>
      </c>
      <c r="G768" s="212"/>
      <c r="H768" s="215">
        <v>27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169</v>
      </c>
      <c r="AU768" s="221" t="s">
        <v>82</v>
      </c>
      <c r="AV768" s="14" t="s">
        <v>163</v>
      </c>
      <c r="AW768" s="14" t="s">
        <v>33</v>
      </c>
      <c r="AX768" s="14" t="s">
        <v>80</v>
      </c>
      <c r="AY768" s="221" t="s">
        <v>155</v>
      </c>
    </row>
    <row r="769" spans="1:65" s="2" customFormat="1" ht="24.2" customHeight="1">
      <c r="A769" s="36"/>
      <c r="B769" s="37"/>
      <c r="C769" s="222" t="s">
        <v>800</v>
      </c>
      <c r="D769" s="222" t="s">
        <v>179</v>
      </c>
      <c r="E769" s="223" t="s">
        <v>801</v>
      </c>
      <c r="F769" s="224" t="s">
        <v>802</v>
      </c>
      <c r="G769" s="225" t="s">
        <v>425</v>
      </c>
      <c r="H769" s="226">
        <v>24</v>
      </c>
      <c r="I769" s="227"/>
      <c r="J769" s="228">
        <f>ROUND(I769*H769,2)</f>
        <v>0</v>
      </c>
      <c r="K769" s="224" t="s">
        <v>162</v>
      </c>
      <c r="L769" s="229"/>
      <c r="M769" s="230" t="s">
        <v>19</v>
      </c>
      <c r="N769" s="231" t="s">
        <v>43</v>
      </c>
      <c r="O769" s="66"/>
      <c r="P769" s="189">
        <f>O769*H769</f>
        <v>0</v>
      </c>
      <c r="Q769" s="189">
        <v>1.7500000000000002E-2</v>
      </c>
      <c r="R769" s="189">
        <f>Q769*H769</f>
        <v>0.42000000000000004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438</v>
      </c>
      <c r="AT769" s="191" t="s">
        <v>179</v>
      </c>
      <c r="AU769" s="191" t="s">
        <v>82</v>
      </c>
      <c r="AY769" s="19" t="s">
        <v>155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9" t="s">
        <v>80</v>
      </c>
      <c r="BK769" s="192">
        <f>ROUND(I769*H769,2)</f>
        <v>0</v>
      </c>
      <c r="BL769" s="19" t="s">
        <v>300</v>
      </c>
      <c r="BM769" s="191" t="s">
        <v>803</v>
      </c>
    </row>
    <row r="770" spans="1:65" s="2" customFormat="1" ht="19.5">
      <c r="A770" s="36"/>
      <c r="B770" s="37"/>
      <c r="C770" s="38"/>
      <c r="D770" s="193" t="s">
        <v>165</v>
      </c>
      <c r="E770" s="38"/>
      <c r="F770" s="194" t="s">
        <v>802</v>
      </c>
      <c r="G770" s="38"/>
      <c r="H770" s="38"/>
      <c r="I770" s="195"/>
      <c r="J770" s="38"/>
      <c r="K770" s="38"/>
      <c r="L770" s="41"/>
      <c r="M770" s="196"/>
      <c r="N770" s="197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165</v>
      </c>
      <c r="AU770" s="19" t="s">
        <v>82</v>
      </c>
    </row>
    <row r="771" spans="1:65" s="15" customFormat="1">
      <c r="B771" s="232"/>
      <c r="C771" s="233"/>
      <c r="D771" s="193" t="s">
        <v>169</v>
      </c>
      <c r="E771" s="234" t="s">
        <v>19</v>
      </c>
      <c r="F771" s="235" t="s">
        <v>206</v>
      </c>
      <c r="G771" s="233"/>
      <c r="H771" s="234" t="s">
        <v>19</v>
      </c>
      <c r="I771" s="236"/>
      <c r="J771" s="233"/>
      <c r="K771" s="233"/>
      <c r="L771" s="237"/>
      <c r="M771" s="238"/>
      <c r="N771" s="239"/>
      <c r="O771" s="239"/>
      <c r="P771" s="239"/>
      <c r="Q771" s="239"/>
      <c r="R771" s="239"/>
      <c r="S771" s="239"/>
      <c r="T771" s="240"/>
      <c r="AT771" s="241" t="s">
        <v>169</v>
      </c>
      <c r="AU771" s="241" t="s">
        <v>82</v>
      </c>
      <c r="AV771" s="15" t="s">
        <v>80</v>
      </c>
      <c r="AW771" s="15" t="s">
        <v>33</v>
      </c>
      <c r="AX771" s="15" t="s">
        <v>72</v>
      </c>
      <c r="AY771" s="241" t="s">
        <v>155</v>
      </c>
    </row>
    <row r="772" spans="1:65" s="13" customFormat="1">
      <c r="B772" s="200"/>
      <c r="C772" s="201"/>
      <c r="D772" s="193" t="s">
        <v>169</v>
      </c>
      <c r="E772" s="202" t="s">
        <v>19</v>
      </c>
      <c r="F772" s="203" t="s">
        <v>261</v>
      </c>
      <c r="G772" s="201"/>
      <c r="H772" s="204">
        <v>11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169</v>
      </c>
      <c r="AU772" s="210" t="s">
        <v>82</v>
      </c>
      <c r="AV772" s="13" t="s">
        <v>82</v>
      </c>
      <c r="AW772" s="13" t="s">
        <v>33</v>
      </c>
      <c r="AX772" s="13" t="s">
        <v>72</v>
      </c>
      <c r="AY772" s="210" t="s">
        <v>155</v>
      </c>
    </row>
    <row r="773" spans="1:65" s="15" customFormat="1">
      <c r="B773" s="232"/>
      <c r="C773" s="233"/>
      <c r="D773" s="193" t="s">
        <v>169</v>
      </c>
      <c r="E773" s="234" t="s">
        <v>19</v>
      </c>
      <c r="F773" s="235" t="s">
        <v>212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169</v>
      </c>
      <c r="AU773" s="241" t="s">
        <v>82</v>
      </c>
      <c r="AV773" s="15" t="s">
        <v>80</v>
      </c>
      <c r="AW773" s="15" t="s">
        <v>33</v>
      </c>
      <c r="AX773" s="15" t="s">
        <v>72</v>
      </c>
      <c r="AY773" s="241" t="s">
        <v>155</v>
      </c>
    </row>
    <row r="774" spans="1:65" s="13" customFormat="1">
      <c r="B774" s="200"/>
      <c r="C774" s="201"/>
      <c r="D774" s="193" t="s">
        <v>169</v>
      </c>
      <c r="E774" s="202" t="s">
        <v>19</v>
      </c>
      <c r="F774" s="203" t="s">
        <v>82</v>
      </c>
      <c r="G774" s="201"/>
      <c r="H774" s="204">
        <v>2</v>
      </c>
      <c r="I774" s="205"/>
      <c r="J774" s="201"/>
      <c r="K774" s="201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169</v>
      </c>
      <c r="AU774" s="210" t="s">
        <v>82</v>
      </c>
      <c r="AV774" s="13" t="s">
        <v>82</v>
      </c>
      <c r="AW774" s="13" t="s">
        <v>33</v>
      </c>
      <c r="AX774" s="13" t="s">
        <v>72</v>
      </c>
      <c r="AY774" s="210" t="s">
        <v>155</v>
      </c>
    </row>
    <row r="775" spans="1:65" s="15" customFormat="1">
      <c r="B775" s="232"/>
      <c r="C775" s="233"/>
      <c r="D775" s="193" t="s">
        <v>169</v>
      </c>
      <c r="E775" s="234" t="s">
        <v>19</v>
      </c>
      <c r="F775" s="235" t="s">
        <v>215</v>
      </c>
      <c r="G775" s="233"/>
      <c r="H775" s="234" t="s">
        <v>19</v>
      </c>
      <c r="I775" s="236"/>
      <c r="J775" s="233"/>
      <c r="K775" s="233"/>
      <c r="L775" s="237"/>
      <c r="M775" s="238"/>
      <c r="N775" s="239"/>
      <c r="O775" s="239"/>
      <c r="P775" s="239"/>
      <c r="Q775" s="239"/>
      <c r="R775" s="239"/>
      <c r="S775" s="239"/>
      <c r="T775" s="240"/>
      <c r="AT775" s="241" t="s">
        <v>169</v>
      </c>
      <c r="AU775" s="241" t="s">
        <v>82</v>
      </c>
      <c r="AV775" s="15" t="s">
        <v>80</v>
      </c>
      <c r="AW775" s="15" t="s">
        <v>33</v>
      </c>
      <c r="AX775" s="15" t="s">
        <v>72</v>
      </c>
      <c r="AY775" s="241" t="s">
        <v>155</v>
      </c>
    </row>
    <row r="776" spans="1:65" s="13" customFormat="1">
      <c r="B776" s="200"/>
      <c r="C776" s="201"/>
      <c r="D776" s="193" t="s">
        <v>169</v>
      </c>
      <c r="E776" s="202" t="s">
        <v>19</v>
      </c>
      <c r="F776" s="203" t="s">
        <v>195</v>
      </c>
      <c r="G776" s="201"/>
      <c r="H776" s="204">
        <v>5</v>
      </c>
      <c r="I776" s="205"/>
      <c r="J776" s="201"/>
      <c r="K776" s="201"/>
      <c r="L776" s="206"/>
      <c r="M776" s="207"/>
      <c r="N776" s="208"/>
      <c r="O776" s="208"/>
      <c r="P776" s="208"/>
      <c r="Q776" s="208"/>
      <c r="R776" s="208"/>
      <c r="S776" s="208"/>
      <c r="T776" s="209"/>
      <c r="AT776" s="210" t="s">
        <v>169</v>
      </c>
      <c r="AU776" s="210" t="s">
        <v>82</v>
      </c>
      <c r="AV776" s="13" t="s">
        <v>82</v>
      </c>
      <c r="AW776" s="13" t="s">
        <v>33</v>
      </c>
      <c r="AX776" s="13" t="s">
        <v>72</v>
      </c>
      <c r="AY776" s="210" t="s">
        <v>155</v>
      </c>
    </row>
    <row r="777" spans="1:65" s="15" customFormat="1">
      <c r="B777" s="232"/>
      <c r="C777" s="233"/>
      <c r="D777" s="193" t="s">
        <v>169</v>
      </c>
      <c r="E777" s="234" t="s">
        <v>19</v>
      </c>
      <c r="F777" s="235" t="s">
        <v>219</v>
      </c>
      <c r="G777" s="233"/>
      <c r="H777" s="234" t="s">
        <v>19</v>
      </c>
      <c r="I777" s="236"/>
      <c r="J777" s="233"/>
      <c r="K777" s="233"/>
      <c r="L777" s="237"/>
      <c r="M777" s="238"/>
      <c r="N777" s="239"/>
      <c r="O777" s="239"/>
      <c r="P777" s="239"/>
      <c r="Q777" s="239"/>
      <c r="R777" s="239"/>
      <c r="S777" s="239"/>
      <c r="T777" s="240"/>
      <c r="AT777" s="241" t="s">
        <v>169</v>
      </c>
      <c r="AU777" s="241" t="s">
        <v>82</v>
      </c>
      <c r="AV777" s="15" t="s">
        <v>80</v>
      </c>
      <c r="AW777" s="15" t="s">
        <v>33</v>
      </c>
      <c r="AX777" s="15" t="s">
        <v>72</v>
      </c>
      <c r="AY777" s="241" t="s">
        <v>155</v>
      </c>
    </row>
    <row r="778" spans="1:65" s="13" customFormat="1">
      <c r="B778" s="200"/>
      <c r="C778" s="201"/>
      <c r="D778" s="193" t="s">
        <v>169</v>
      </c>
      <c r="E778" s="202" t="s">
        <v>19</v>
      </c>
      <c r="F778" s="203" t="s">
        <v>199</v>
      </c>
      <c r="G778" s="201"/>
      <c r="H778" s="204">
        <v>6</v>
      </c>
      <c r="I778" s="205"/>
      <c r="J778" s="201"/>
      <c r="K778" s="201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169</v>
      </c>
      <c r="AU778" s="210" t="s">
        <v>82</v>
      </c>
      <c r="AV778" s="13" t="s">
        <v>82</v>
      </c>
      <c r="AW778" s="13" t="s">
        <v>33</v>
      </c>
      <c r="AX778" s="13" t="s">
        <v>72</v>
      </c>
      <c r="AY778" s="210" t="s">
        <v>155</v>
      </c>
    </row>
    <row r="779" spans="1:65" s="14" customFormat="1">
      <c r="B779" s="211"/>
      <c r="C779" s="212"/>
      <c r="D779" s="193" t="s">
        <v>169</v>
      </c>
      <c r="E779" s="213" t="s">
        <v>19</v>
      </c>
      <c r="F779" s="214" t="s">
        <v>178</v>
      </c>
      <c r="G779" s="212"/>
      <c r="H779" s="215">
        <v>24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169</v>
      </c>
      <c r="AU779" s="221" t="s">
        <v>82</v>
      </c>
      <c r="AV779" s="14" t="s">
        <v>163</v>
      </c>
      <c r="AW779" s="14" t="s">
        <v>33</v>
      </c>
      <c r="AX779" s="14" t="s">
        <v>80</v>
      </c>
      <c r="AY779" s="221" t="s">
        <v>155</v>
      </c>
    </row>
    <row r="780" spans="1:65" s="2" customFormat="1" ht="24.2" customHeight="1">
      <c r="A780" s="36"/>
      <c r="B780" s="37"/>
      <c r="C780" s="222" t="s">
        <v>804</v>
      </c>
      <c r="D780" s="222" t="s">
        <v>179</v>
      </c>
      <c r="E780" s="223" t="s">
        <v>805</v>
      </c>
      <c r="F780" s="224" t="s">
        <v>806</v>
      </c>
      <c r="G780" s="225" t="s">
        <v>425</v>
      </c>
      <c r="H780" s="226">
        <v>3</v>
      </c>
      <c r="I780" s="227"/>
      <c r="J780" s="228">
        <f>ROUND(I780*H780,2)</f>
        <v>0</v>
      </c>
      <c r="K780" s="224" t="s">
        <v>162</v>
      </c>
      <c r="L780" s="229"/>
      <c r="M780" s="230" t="s">
        <v>19</v>
      </c>
      <c r="N780" s="231" t="s">
        <v>43</v>
      </c>
      <c r="O780" s="66"/>
      <c r="P780" s="189">
        <f>O780*H780</f>
        <v>0</v>
      </c>
      <c r="Q780" s="189">
        <v>1.95E-2</v>
      </c>
      <c r="R780" s="189">
        <f>Q780*H780</f>
        <v>5.8499999999999996E-2</v>
      </c>
      <c r="S780" s="189">
        <v>0</v>
      </c>
      <c r="T780" s="190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438</v>
      </c>
      <c r="AT780" s="191" t="s">
        <v>179</v>
      </c>
      <c r="AU780" s="191" t="s">
        <v>82</v>
      </c>
      <c r="AY780" s="19" t="s">
        <v>155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9" t="s">
        <v>80</v>
      </c>
      <c r="BK780" s="192">
        <f>ROUND(I780*H780,2)</f>
        <v>0</v>
      </c>
      <c r="BL780" s="19" t="s">
        <v>300</v>
      </c>
      <c r="BM780" s="191" t="s">
        <v>807</v>
      </c>
    </row>
    <row r="781" spans="1:65" s="2" customFormat="1" ht="19.5">
      <c r="A781" s="36"/>
      <c r="B781" s="37"/>
      <c r="C781" s="38"/>
      <c r="D781" s="193" t="s">
        <v>165</v>
      </c>
      <c r="E781" s="38"/>
      <c r="F781" s="194" t="s">
        <v>806</v>
      </c>
      <c r="G781" s="38"/>
      <c r="H781" s="38"/>
      <c r="I781" s="195"/>
      <c r="J781" s="38"/>
      <c r="K781" s="38"/>
      <c r="L781" s="41"/>
      <c r="M781" s="196"/>
      <c r="N781" s="197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165</v>
      </c>
      <c r="AU781" s="19" t="s">
        <v>82</v>
      </c>
    </row>
    <row r="782" spans="1:65" s="15" customFormat="1">
      <c r="B782" s="232"/>
      <c r="C782" s="233"/>
      <c r="D782" s="193" t="s">
        <v>169</v>
      </c>
      <c r="E782" s="234" t="s">
        <v>19</v>
      </c>
      <c r="F782" s="235" t="s">
        <v>206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169</v>
      </c>
      <c r="AU782" s="241" t="s">
        <v>82</v>
      </c>
      <c r="AV782" s="15" t="s">
        <v>80</v>
      </c>
      <c r="AW782" s="15" t="s">
        <v>33</v>
      </c>
      <c r="AX782" s="15" t="s">
        <v>72</v>
      </c>
      <c r="AY782" s="241" t="s">
        <v>155</v>
      </c>
    </row>
    <row r="783" spans="1:65" s="13" customFormat="1">
      <c r="B783" s="200"/>
      <c r="C783" s="201"/>
      <c r="D783" s="193" t="s">
        <v>169</v>
      </c>
      <c r="E783" s="202" t="s">
        <v>19</v>
      </c>
      <c r="F783" s="203" t="s">
        <v>156</v>
      </c>
      <c r="G783" s="201"/>
      <c r="H783" s="204">
        <v>3</v>
      </c>
      <c r="I783" s="205"/>
      <c r="J783" s="201"/>
      <c r="K783" s="201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169</v>
      </c>
      <c r="AU783" s="210" t="s">
        <v>82</v>
      </c>
      <c r="AV783" s="13" t="s">
        <v>82</v>
      </c>
      <c r="AW783" s="13" t="s">
        <v>33</v>
      </c>
      <c r="AX783" s="13" t="s">
        <v>72</v>
      </c>
      <c r="AY783" s="210" t="s">
        <v>155</v>
      </c>
    </row>
    <row r="784" spans="1:65" s="14" customFormat="1">
      <c r="B784" s="211"/>
      <c r="C784" s="212"/>
      <c r="D784" s="193" t="s">
        <v>169</v>
      </c>
      <c r="E784" s="213" t="s">
        <v>19</v>
      </c>
      <c r="F784" s="214" t="s">
        <v>178</v>
      </c>
      <c r="G784" s="212"/>
      <c r="H784" s="215">
        <v>3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169</v>
      </c>
      <c r="AU784" s="221" t="s">
        <v>82</v>
      </c>
      <c r="AV784" s="14" t="s">
        <v>163</v>
      </c>
      <c r="AW784" s="14" t="s">
        <v>33</v>
      </c>
      <c r="AX784" s="14" t="s">
        <v>80</v>
      </c>
      <c r="AY784" s="221" t="s">
        <v>155</v>
      </c>
    </row>
    <row r="785" spans="1:65" s="2" customFormat="1" ht="24.2" customHeight="1">
      <c r="A785" s="36"/>
      <c r="B785" s="37"/>
      <c r="C785" s="180" t="s">
        <v>808</v>
      </c>
      <c r="D785" s="180" t="s">
        <v>158</v>
      </c>
      <c r="E785" s="181" t="s">
        <v>809</v>
      </c>
      <c r="F785" s="182" t="s">
        <v>810</v>
      </c>
      <c r="G785" s="183" t="s">
        <v>425</v>
      </c>
      <c r="H785" s="184">
        <v>1</v>
      </c>
      <c r="I785" s="185"/>
      <c r="J785" s="186">
        <f>ROUND(I785*H785,2)</f>
        <v>0</v>
      </c>
      <c r="K785" s="182" t="s">
        <v>162</v>
      </c>
      <c r="L785" s="41"/>
      <c r="M785" s="187" t="s">
        <v>19</v>
      </c>
      <c r="N785" s="188" t="s">
        <v>43</v>
      </c>
      <c r="O785" s="66"/>
      <c r="P785" s="189">
        <f>O785*H785</f>
        <v>0</v>
      </c>
      <c r="Q785" s="189">
        <v>0</v>
      </c>
      <c r="R785" s="189">
        <f>Q785*H785</f>
        <v>0</v>
      </c>
      <c r="S785" s="189">
        <v>0</v>
      </c>
      <c r="T785" s="190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91" t="s">
        <v>300</v>
      </c>
      <c r="AT785" s="191" t="s">
        <v>158</v>
      </c>
      <c r="AU785" s="191" t="s">
        <v>82</v>
      </c>
      <c r="AY785" s="19" t="s">
        <v>155</v>
      </c>
      <c r="BE785" s="192">
        <f>IF(N785="základní",J785,0)</f>
        <v>0</v>
      </c>
      <c r="BF785" s="192">
        <f>IF(N785="snížená",J785,0)</f>
        <v>0</v>
      </c>
      <c r="BG785" s="192">
        <f>IF(N785="zákl. přenesená",J785,0)</f>
        <v>0</v>
      </c>
      <c r="BH785" s="192">
        <f>IF(N785="sníž. přenesená",J785,0)</f>
        <v>0</v>
      </c>
      <c r="BI785" s="192">
        <f>IF(N785="nulová",J785,0)</f>
        <v>0</v>
      </c>
      <c r="BJ785" s="19" t="s">
        <v>80</v>
      </c>
      <c r="BK785" s="192">
        <f>ROUND(I785*H785,2)</f>
        <v>0</v>
      </c>
      <c r="BL785" s="19" t="s">
        <v>300</v>
      </c>
      <c r="BM785" s="191" t="s">
        <v>811</v>
      </c>
    </row>
    <row r="786" spans="1:65" s="2" customFormat="1" ht="29.25">
      <c r="A786" s="36"/>
      <c r="B786" s="37"/>
      <c r="C786" s="38"/>
      <c r="D786" s="193" t="s">
        <v>165</v>
      </c>
      <c r="E786" s="38"/>
      <c r="F786" s="194" t="s">
        <v>812</v>
      </c>
      <c r="G786" s="38"/>
      <c r="H786" s="38"/>
      <c r="I786" s="195"/>
      <c r="J786" s="38"/>
      <c r="K786" s="38"/>
      <c r="L786" s="41"/>
      <c r="M786" s="196"/>
      <c r="N786" s="197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165</v>
      </c>
      <c r="AU786" s="19" t="s">
        <v>82</v>
      </c>
    </row>
    <row r="787" spans="1:65" s="2" customFormat="1">
      <c r="A787" s="36"/>
      <c r="B787" s="37"/>
      <c r="C787" s="38"/>
      <c r="D787" s="198" t="s">
        <v>167</v>
      </c>
      <c r="E787" s="38"/>
      <c r="F787" s="199" t="s">
        <v>813</v>
      </c>
      <c r="G787" s="38"/>
      <c r="H787" s="38"/>
      <c r="I787" s="195"/>
      <c r="J787" s="38"/>
      <c r="K787" s="38"/>
      <c r="L787" s="41"/>
      <c r="M787" s="196"/>
      <c r="N787" s="197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167</v>
      </c>
      <c r="AU787" s="19" t="s">
        <v>82</v>
      </c>
    </row>
    <row r="788" spans="1:65" s="15" customFormat="1">
      <c r="B788" s="232"/>
      <c r="C788" s="233"/>
      <c r="D788" s="193" t="s">
        <v>169</v>
      </c>
      <c r="E788" s="234" t="s">
        <v>19</v>
      </c>
      <c r="F788" s="235" t="s">
        <v>206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169</v>
      </c>
      <c r="AU788" s="241" t="s">
        <v>82</v>
      </c>
      <c r="AV788" s="15" t="s">
        <v>80</v>
      </c>
      <c r="AW788" s="15" t="s">
        <v>33</v>
      </c>
      <c r="AX788" s="15" t="s">
        <v>72</v>
      </c>
      <c r="AY788" s="241" t="s">
        <v>155</v>
      </c>
    </row>
    <row r="789" spans="1:65" s="13" customFormat="1">
      <c r="B789" s="200"/>
      <c r="C789" s="201"/>
      <c r="D789" s="193" t="s">
        <v>169</v>
      </c>
      <c r="E789" s="202" t="s">
        <v>19</v>
      </c>
      <c r="F789" s="203" t="s">
        <v>80</v>
      </c>
      <c r="G789" s="201"/>
      <c r="H789" s="204">
        <v>1</v>
      </c>
      <c r="I789" s="205"/>
      <c r="J789" s="201"/>
      <c r="K789" s="201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169</v>
      </c>
      <c r="AU789" s="210" t="s">
        <v>82</v>
      </c>
      <c r="AV789" s="13" t="s">
        <v>82</v>
      </c>
      <c r="AW789" s="13" t="s">
        <v>33</v>
      </c>
      <c r="AX789" s="13" t="s">
        <v>72</v>
      </c>
      <c r="AY789" s="210" t="s">
        <v>155</v>
      </c>
    </row>
    <row r="790" spans="1:65" s="14" customFormat="1">
      <c r="B790" s="211"/>
      <c r="C790" s="212"/>
      <c r="D790" s="193" t="s">
        <v>169</v>
      </c>
      <c r="E790" s="213" t="s">
        <v>19</v>
      </c>
      <c r="F790" s="214" t="s">
        <v>178</v>
      </c>
      <c r="G790" s="212"/>
      <c r="H790" s="215">
        <v>1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169</v>
      </c>
      <c r="AU790" s="221" t="s">
        <v>82</v>
      </c>
      <c r="AV790" s="14" t="s">
        <v>163</v>
      </c>
      <c r="AW790" s="14" t="s">
        <v>33</v>
      </c>
      <c r="AX790" s="14" t="s">
        <v>80</v>
      </c>
      <c r="AY790" s="221" t="s">
        <v>155</v>
      </c>
    </row>
    <row r="791" spans="1:65" s="2" customFormat="1" ht="24.2" customHeight="1">
      <c r="A791" s="36"/>
      <c r="B791" s="37"/>
      <c r="C791" s="222" t="s">
        <v>814</v>
      </c>
      <c r="D791" s="222" t="s">
        <v>179</v>
      </c>
      <c r="E791" s="223" t="s">
        <v>815</v>
      </c>
      <c r="F791" s="224" t="s">
        <v>816</v>
      </c>
      <c r="G791" s="225" t="s">
        <v>425</v>
      </c>
      <c r="H791" s="226">
        <v>1</v>
      </c>
      <c r="I791" s="227"/>
      <c r="J791" s="228">
        <f>ROUND(I791*H791,2)</f>
        <v>0</v>
      </c>
      <c r="K791" s="224" t="s">
        <v>162</v>
      </c>
      <c r="L791" s="229"/>
      <c r="M791" s="230" t="s">
        <v>19</v>
      </c>
      <c r="N791" s="231" t="s">
        <v>43</v>
      </c>
      <c r="O791" s="66"/>
      <c r="P791" s="189">
        <f>O791*H791</f>
        <v>0</v>
      </c>
      <c r="Q791" s="189">
        <v>2.0500000000000001E-2</v>
      </c>
      <c r="R791" s="189">
        <f>Q791*H791</f>
        <v>2.0500000000000001E-2</v>
      </c>
      <c r="S791" s="189">
        <v>0</v>
      </c>
      <c r="T791" s="190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1" t="s">
        <v>438</v>
      </c>
      <c r="AT791" s="191" t="s">
        <v>179</v>
      </c>
      <c r="AU791" s="191" t="s">
        <v>82</v>
      </c>
      <c r="AY791" s="19" t="s">
        <v>155</v>
      </c>
      <c r="BE791" s="192">
        <f>IF(N791="základní",J791,0)</f>
        <v>0</v>
      </c>
      <c r="BF791" s="192">
        <f>IF(N791="snížená",J791,0)</f>
        <v>0</v>
      </c>
      <c r="BG791" s="192">
        <f>IF(N791="zákl. přenesená",J791,0)</f>
        <v>0</v>
      </c>
      <c r="BH791" s="192">
        <f>IF(N791="sníž. přenesená",J791,0)</f>
        <v>0</v>
      </c>
      <c r="BI791" s="192">
        <f>IF(N791="nulová",J791,0)</f>
        <v>0</v>
      </c>
      <c r="BJ791" s="19" t="s">
        <v>80</v>
      </c>
      <c r="BK791" s="192">
        <f>ROUND(I791*H791,2)</f>
        <v>0</v>
      </c>
      <c r="BL791" s="19" t="s">
        <v>300</v>
      </c>
      <c r="BM791" s="191" t="s">
        <v>817</v>
      </c>
    </row>
    <row r="792" spans="1:65" s="2" customFormat="1" ht="19.5">
      <c r="A792" s="36"/>
      <c r="B792" s="37"/>
      <c r="C792" s="38"/>
      <c r="D792" s="193" t="s">
        <v>165</v>
      </c>
      <c r="E792" s="38"/>
      <c r="F792" s="194" t="s">
        <v>816</v>
      </c>
      <c r="G792" s="38"/>
      <c r="H792" s="38"/>
      <c r="I792" s="195"/>
      <c r="J792" s="38"/>
      <c r="K792" s="38"/>
      <c r="L792" s="41"/>
      <c r="M792" s="196"/>
      <c r="N792" s="197"/>
      <c r="O792" s="66"/>
      <c r="P792" s="66"/>
      <c r="Q792" s="66"/>
      <c r="R792" s="66"/>
      <c r="S792" s="66"/>
      <c r="T792" s="67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165</v>
      </c>
      <c r="AU792" s="19" t="s">
        <v>82</v>
      </c>
    </row>
    <row r="793" spans="1:65" s="15" customFormat="1">
      <c r="B793" s="232"/>
      <c r="C793" s="233"/>
      <c r="D793" s="193" t="s">
        <v>169</v>
      </c>
      <c r="E793" s="234" t="s">
        <v>19</v>
      </c>
      <c r="F793" s="235" t="s">
        <v>206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169</v>
      </c>
      <c r="AU793" s="241" t="s">
        <v>82</v>
      </c>
      <c r="AV793" s="15" t="s">
        <v>80</v>
      </c>
      <c r="AW793" s="15" t="s">
        <v>33</v>
      </c>
      <c r="AX793" s="15" t="s">
        <v>72</v>
      </c>
      <c r="AY793" s="241" t="s">
        <v>155</v>
      </c>
    </row>
    <row r="794" spans="1:65" s="13" customFormat="1">
      <c r="B794" s="200"/>
      <c r="C794" s="201"/>
      <c r="D794" s="193" t="s">
        <v>169</v>
      </c>
      <c r="E794" s="202" t="s">
        <v>19</v>
      </c>
      <c r="F794" s="203" t="s">
        <v>80</v>
      </c>
      <c r="G794" s="201"/>
      <c r="H794" s="204">
        <v>1</v>
      </c>
      <c r="I794" s="205"/>
      <c r="J794" s="201"/>
      <c r="K794" s="201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169</v>
      </c>
      <c r="AU794" s="210" t="s">
        <v>82</v>
      </c>
      <c r="AV794" s="13" t="s">
        <v>82</v>
      </c>
      <c r="AW794" s="13" t="s">
        <v>33</v>
      </c>
      <c r="AX794" s="13" t="s">
        <v>72</v>
      </c>
      <c r="AY794" s="210" t="s">
        <v>155</v>
      </c>
    </row>
    <row r="795" spans="1:65" s="14" customFormat="1">
      <c r="B795" s="211"/>
      <c r="C795" s="212"/>
      <c r="D795" s="193" t="s">
        <v>169</v>
      </c>
      <c r="E795" s="213" t="s">
        <v>19</v>
      </c>
      <c r="F795" s="214" t="s">
        <v>178</v>
      </c>
      <c r="G795" s="212"/>
      <c r="H795" s="215">
        <v>1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169</v>
      </c>
      <c r="AU795" s="221" t="s">
        <v>82</v>
      </c>
      <c r="AV795" s="14" t="s">
        <v>163</v>
      </c>
      <c r="AW795" s="14" t="s">
        <v>33</v>
      </c>
      <c r="AX795" s="14" t="s">
        <v>80</v>
      </c>
      <c r="AY795" s="221" t="s">
        <v>155</v>
      </c>
    </row>
    <row r="796" spans="1:65" s="2" customFormat="1" ht="24.2" customHeight="1">
      <c r="A796" s="36"/>
      <c r="B796" s="37"/>
      <c r="C796" s="180" t="s">
        <v>818</v>
      </c>
      <c r="D796" s="180" t="s">
        <v>158</v>
      </c>
      <c r="E796" s="181" t="s">
        <v>819</v>
      </c>
      <c r="F796" s="182" t="s">
        <v>820</v>
      </c>
      <c r="G796" s="183" t="s">
        <v>425</v>
      </c>
      <c r="H796" s="184">
        <v>10</v>
      </c>
      <c r="I796" s="185"/>
      <c r="J796" s="186">
        <f>ROUND(I796*H796,2)</f>
        <v>0</v>
      </c>
      <c r="K796" s="182" t="s">
        <v>162</v>
      </c>
      <c r="L796" s="41"/>
      <c r="M796" s="187" t="s">
        <v>19</v>
      </c>
      <c r="N796" s="188" t="s">
        <v>43</v>
      </c>
      <c r="O796" s="66"/>
      <c r="P796" s="189">
        <f>O796*H796</f>
        <v>0</v>
      </c>
      <c r="Q796" s="189">
        <v>0</v>
      </c>
      <c r="R796" s="189">
        <f>Q796*H796</f>
        <v>0</v>
      </c>
      <c r="S796" s="189">
        <v>0</v>
      </c>
      <c r="T796" s="190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91" t="s">
        <v>300</v>
      </c>
      <c r="AT796" s="191" t="s">
        <v>158</v>
      </c>
      <c r="AU796" s="191" t="s">
        <v>82</v>
      </c>
      <c r="AY796" s="19" t="s">
        <v>155</v>
      </c>
      <c r="BE796" s="192">
        <f>IF(N796="základní",J796,0)</f>
        <v>0</v>
      </c>
      <c r="BF796" s="192">
        <f>IF(N796="snížená",J796,0)</f>
        <v>0</v>
      </c>
      <c r="BG796" s="192">
        <f>IF(N796="zákl. přenesená",J796,0)</f>
        <v>0</v>
      </c>
      <c r="BH796" s="192">
        <f>IF(N796="sníž. přenesená",J796,0)</f>
        <v>0</v>
      </c>
      <c r="BI796" s="192">
        <f>IF(N796="nulová",J796,0)</f>
        <v>0</v>
      </c>
      <c r="BJ796" s="19" t="s">
        <v>80</v>
      </c>
      <c r="BK796" s="192">
        <f>ROUND(I796*H796,2)</f>
        <v>0</v>
      </c>
      <c r="BL796" s="19" t="s">
        <v>300</v>
      </c>
      <c r="BM796" s="191" t="s">
        <v>821</v>
      </c>
    </row>
    <row r="797" spans="1:65" s="2" customFormat="1" ht="19.5">
      <c r="A797" s="36"/>
      <c r="B797" s="37"/>
      <c r="C797" s="38"/>
      <c r="D797" s="193" t="s">
        <v>165</v>
      </c>
      <c r="E797" s="38"/>
      <c r="F797" s="194" t="s">
        <v>822</v>
      </c>
      <c r="G797" s="38"/>
      <c r="H797" s="38"/>
      <c r="I797" s="195"/>
      <c r="J797" s="38"/>
      <c r="K797" s="38"/>
      <c r="L797" s="41"/>
      <c r="M797" s="196"/>
      <c r="N797" s="197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165</v>
      </c>
      <c r="AU797" s="19" t="s">
        <v>82</v>
      </c>
    </row>
    <row r="798" spans="1:65" s="2" customFormat="1">
      <c r="A798" s="36"/>
      <c r="B798" s="37"/>
      <c r="C798" s="38"/>
      <c r="D798" s="198" t="s">
        <v>167</v>
      </c>
      <c r="E798" s="38"/>
      <c r="F798" s="199" t="s">
        <v>823</v>
      </c>
      <c r="G798" s="38"/>
      <c r="H798" s="38"/>
      <c r="I798" s="195"/>
      <c r="J798" s="38"/>
      <c r="K798" s="38"/>
      <c r="L798" s="41"/>
      <c r="M798" s="196"/>
      <c r="N798" s="197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167</v>
      </c>
      <c r="AU798" s="19" t="s">
        <v>82</v>
      </c>
    </row>
    <row r="799" spans="1:65" s="15" customFormat="1">
      <c r="B799" s="232"/>
      <c r="C799" s="233"/>
      <c r="D799" s="193" t="s">
        <v>169</v>
      </c>
      <c r="E799" s="234" t="s">
        <v>19</v>
      </c>
      <c r="F799" s="235" t="s">
        <v>206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169</v>
      </c>
      <c r="AU799" s="241" t="s">
        <v>82</v>
      </c>
      <c r="AV799" s="15" t="s">
        <v>80</v>
      </c>
      <c r="AW799" s="15" t="s">
        <v>33</v>
      </c>
      <c r="AX799" s="15" t="s">
        <v>72</v>
      </c>
      <c r="AY799" s="241" t="s">
        <v>155</v>
      </c>
    </row>
    <row r="800" spans="1:65" s="13" customFormat="1">
      <c r="B800" s="200"/>
      <c r="C800" s="201"/>
      <c r="D800" s="193" t="s">
        <v>169</v>
      </c>
      <c r="E800" s="202" t="s">
        <v>19</v>
      </c>
      <c r="F800" s="203" t="s">
        <v>80</v>
      </c>
      <c r="G800" s="201"/>
      <c r="H800" s="204">
        <v>1</v>
      </c>
      <c r="I800" s="205"/>
      <c r="J800" s="201"/>
      <c r="K800" s="201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169</v>
      </c>
      <c r="AU800" s="210" t="s">
        <v>82</v>
      </c>
      <c r="AV800" s="13" t="s">
        <v>82</v>
      </c>
      <c r="AW800" s="13" t="s">
        <v>33</v>
      </c>
      <c r="AX800" s="13" t="s">
        <v>72</v>
      </c>
      <c r="AY800" s="210" t="s">
        <v>155</v>
      </c>
    </row>
    <row r="801" spans="1:65" s="15" customFormat="1">
      <c r="B801" s="232"/>
      <c r="C801" s="233"/>
      <c r="D801" s="193" t="s">
        <v>169</v>
      </c>
      <c r="E801" s="234" t="s">
        <v>19</v>
      </c>
      <c r="F801" s="235" t="s">
        <v>212</v>
      </c>
      <c r="G801" s="233"/>
      <c r="H801" s="234" t="s">
        <v>19</v>
      </c>
      <c r="I801" s="236"/>
      <c r="J801" s="233"/>
      <c r="K801" s="233"/>
      <c r="L801" s="237"/>
      <c r="M801" s="238"/>
      <c r="N801" s="239"/>
      <c r="O801" s="239"/>
      <c r="P801" s="239"/>
      <c r="Q801" s="239"/>
      <c r="R801" s="239"/>
      <c r="S801" s="239"/>
      <c r="T801" s="240"/>
      <c r="AT801" s="241" t="s">
        <v>169</v>
      </c>
      <c r="AU801" s="241" t="s">
        <v>82</v>
      </c>
      <c r="AV801" s="15" t="s">
        <v>80</v>
      </c>
      <c r="AW801" s="15" t="s">
        <v>33</v>
      </c>
      <c r="AX801" s="15" t="s">
        <v>72</v>
      </c>
      <c r="AY801" s="241" t="s">
        <v>155</v>
      </c>
    </row>
    <row r="802" spans="1:65" s="13" customFormat="1">
      <c r="B802" s="200"/>
      <c r="C802" s="201"/>
      <c r="D802" s="193" t="s">
        <v>169</v>
      </c>
      <c r="E802" s="202" t="s">
        <v>19</v>
      </c>
      <c r="F802" s="203" t="s">
        <v>156</v>
      </c>
      <c r="G802" s="201"/>
      <c r="H802" s="204">
        <v>3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169</v>
      </c>
      <c r="AU802" s="210" t="s">
        <v>82</v>
      </c>
      <c r="AV802" s="13" t="s">
        <v>82</v>
      </c>
      <c r="AW802" s="13" t="s">
        <v>33</v>
      </c>
      <c r="AX802" s="13" t="s">
        <v>72</v>
      </c>
      <c r="AY802" s="210" t="s">
        <v>155</v>
      </c>
    </row>
    <row r="803" spans="1:65" s="15" customFormat="1">
      <c r="B803" s="232"/>
      <c r="C803" s="233"/>
      <c r="D803" s="193" t="s">
        <v>169</v>
      </c>
      <c r="E803" s="234" t="s">
        <v>19</v>
      </c>
      <c r="F803" s="235" t="s">
        <v>215</v>
      </c>
      <c r="G803" s="233"/>
      <c r="H803" s="234" t="s">
        <v>19</v>
      </c>
      <c r="I803" s="236"/>
      <c r="J803" s="233"/>
      <c r="K803" s="233"/>
      <c r="L803" s="237"/>
      <c r="M803" s="238"/>
      <c r="N803" s="239"/>
      <c r="O803" s="239"/>
      <c r="P803" s="239"/>
      <c r="Q803" s="239"/>
      <c r="R803" s="239"/>
      <c r="S803" s="239"/>
      <c r="T803" s="240"/>
      <c r="AT803" s="241" t="s">
        <v>169</v>
      </c>
      <c r="AU803" s="241" t="s">
        <v>82</v>
      </c>
      <c r="AV803" s="15" t="s">
        <v>80</v>
      </c>
      <c r="AW803" s="15" t="s">
        <v>33</v>
      </c>
      <c r="AX803" s="15" t="s">
        <v>72</v>
      </c>
      <c r="AY803" s="241" t="s">
        <v>155</v>
      </c>
    </row>
    <row r="804" spans="1:65" s="13" customFormat="1">
      <c r="B804" s="200"/>
      <c r="C804" s="201"/>
      <c r="D804" s="193" t="s">
        <v>169</v>
      </c>
      <c r="E804" s="202" t="s">
        <v>19</v>
      </c>
      <c r="F804" s="203" t="s">
        <v>156</v>
      </c>
      <c r="G804" s="201"/>
      <c r="H804" s="204">
        <v>3</v>
      </c>
      <c r="I804" s="205"/>
      <c r="J804" s="201"/>
      <c r="K804" s="201"/>
      <c r="L804" s="206"/>
      <c r="M804" s="207"/>
      <c r="N804" s="208"/>
      <c r="O804" s="208"/>
      <c r="P804" s="208"/>
      <c r="Q804" s="208"/>
      <c r="R804" s="208"/>
      <c r="S804" s="208"/>
      <c r="T804" s="209"/>
      <c r="AT804" s="210" t="s">
        <v>169</v>
      </c>
      <c r="AU804" s="210" t="s">
        <v>82</v>
      </c>
      <c r="AV804" s="13" t="s">
        <v>82</v>
      </c>
      <c r="AW804" s="13" t="s">
        <v>33</v>
      </c>
      <c r="AX804" s="13" t="s">
        <v>72</v>
      </c>
      <c r="AY804" s="210" t="s">
        <v>155</v>
      </c>
    </row>
    <row r="805" spans="1:65" s="15" customFormat="1">
      <c r="B805" s="232"/>
      <c r="C805" s="233"/>
      <c r="D805" s="193" t="s">
        <v>169</v>
      </c>
      <c r="E805" s="234" t="s">
        <v>19</v>
      </c>
      <c r="F805" s="235" t="s">
        <v>219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169</v>
      </c>
      <c r="AU805" s="241" t="s">
        <v>82</v>
      </c>
      <c r="AV805" s="15" t="s">
        <v>80</v>
      </c>
      <c r="AW805" s="15" t="s">
        <v>33</v>
      </c>
      <c r="AX805" s="15" t="s">
        <v>72</v>
      </c>
      <c r="AY805" s="241" t="s">
        <v>155</v>
      </c>
    </row>
    <row r="806" spans="1:65" s="13" customFormat="1">
      <c r="B806" s="200"/>
      <c r="C806" s="201"/>
      <c r="D806" s="193" t="s">
        <v>169</v>
      </c>
      <c r="E806" s="202" t="s">
        <v>19</v>
      </c>
      <c r="F806" s="203" t="s">
        <v>156</v>
      </c>
      <c r="G806" s="201"/>
      <c r="H806" s="204">
        <v>3</v>
      </c>
      <c r="I806" s="205"/>
      <c r="J806" s="201"/>
      <c r="K806" s="201"/>
      <c r="L806" s="206"/>
      <c r="M806" s="207"/>
      <c r="N806" s="208"/>
      <c r="O806" s="208"/>
      <c r="P806" s="208"/>
      <c r="Q806" s="208"/>
      <c r="R806" s="208"/>
      <c r="S806" s="208"/>
      <c r="T806" s="209"/>
      <c r="AT806" s="210" t="s">
        <v>169</v>
      </c>
      <c r="AU806" s="210" t="s">
        <v>82</v>
      </c>
      <c r="AV806" s="13" t="s">
        <v>82</v>
      </c>
      <c r="AW806" s="13" t="s">
        <v>33</v>
      </c>
      <c r="AX806" s="13" t="s">
        <v>72</v>
      </c>
      <c r="AY806" s="210" t="s">
        <v>155</v>
      </c>
    </row>
    <row r="807" spans="1:65" s="14" customFormat="1">
      <c r="B807" s="211"/>
      <c r="C807" s="212"/>
      <c r="D807" s="193" t="s">
        <v>169</v>
      </c>
      <c r="E807" s="213" t="s">
        <v>19</v>
      </c>
      <c r="F807" s="214" t="s">
        <v>178</v>
      </c>
      <c r="G807" s="212"/>
      <c r="H807" s="215">
        <v>10</v>
      </c>
      <c r="I807" s="216"/>
      <c r="J807" s="212"/>
      <c r="K807" s="212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169</v>
      </c>
      <c r="AU807" s="221" t="s">
        <v>82</v>
      </c>
      <c r="AV807" s="14" t="s">
        <v>163</v>
      </c>
      <c r="AW807" s="14" t="s">
        <v>33</v>
      </c>
      <c r="AX807" s="14" t="s">
        <v>80</v>
      </c>
      <c r="AY807" s="221" t="s">
        <v>155</v>
      </c>
    </row>
    <row r="808" spans="1:65" s="2" customFormat="1" ht="33" customHeight="1">
      <c r="A808" s="36"/>
      <c r="B808" s="37"/>
      <c r="C808" s="222" t="s">
        <v>824</v>
      </c>
      <c r="D808" s="222" t="s">
        <v>179</v>
      </c>
      <c r="E808" s="223" t="s">
        <v>825</v>
      </c>
      <c r="F808" s="224" t="s">
        <v>826</v>
      </c>
      <c r="G808" s="225" t="s">
        <v>425</v>
      </c>
      <c r="H808" s="226">
        <v>1</v>
      </c>
      <c r="I808" s="227"/>
      <c r="J808" s="228">
        <f>ROUND(I808*H808,2)</f>
        <v>0</v>
      </c>
      <c r="K808" s="224" t="s">
        <v>162</v>
      </c>
      <c r="L808" s="229"/>
      <c r="M808" s="230" t="s">
        <v>19</v>
      </c>
      <c r="N808" s="231" t="s">
        <v>43</v>
      </c>
      <c r="O808" s="66"/>
      <c r="P808" s="189">
        <f>O808*H808</f>
        <v>0</v>
      </c>
      <c r="Q808" s="189">
        <v>1.7500000000000002E-2</v>
      </c>
      <c r="R808" s="189">
        <f>Q808*H808</f>
        <v>1.7500000000000002E-2</v>
      </c>
      <c r="S808" s="189">
        <v>0</v>
      </c>
      <c r="T808" s="190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438</v>
      </c>
      <c r="AT808" s="191" t="s">
        <v>179</v>
      </c>
      <c r="AU808" s="191" t="s">
        <v>82</v>
      </c>
      <c r="AY808" s="19" t="s">
        <v>155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9" t="s">
        <v>80</v>
      </c>
      <c r="BK808" s="192">
        <f>ROUND(I808*H808,2)</f>
        <v>0</v>
      </c>
      <c r="BL808" s="19" t="s">
        <v>300</v>
      </c>
      <c r="BM808" s="191" t="s">
        <v>827</v>
      </c>
    </row>
    <row r="809" spans="1:65" s="2" customFormat="1" ht="19.5">
      <c r="A809" s="36"/>
      <c r="B809" s="37"/>
      <c r="C809" s="38"/>
      <c r="D809" s="193" t="s">
        <v>165</v>
      </c>
      <c r="E809" s="38"/>
      <c r="F809" s="194" t="s">
        <v>826</v>
      </c>
      <c r="G809" s="38"/>
      <c r="H809" s="38"/>
      <c r="I809" s="195"/>
      <c r="J809" s="38"/>
      <c r="K809" s="38"/>
      <c r="L809" s="41"/>
      <c r="M809" s="196"/>
      <c r="N809" s="197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165</v>
      </c>
      <c r="AU809" s="19" t="s">
        <v>82</v>
      </c>
    </row>
    <row r="810" spans="1:65" s="15" customFormat="1">
      <c r="B810" s="232"/>
      <c r="C810" s="233"/>
      <c r="D810" s="193" t="s">
        <v>169</v>
      </c>
      <c r="E810" s="234" t="s">
        <v>19</v>
      </c>
      <c r="F810" s="235" t="s">
        <v>206</v>
      </c>
      <c r="G810" s="233"/>
      <c r="H810" s="234" t="s">
        <v>19</v>
      </c>
      <c r="I810" s="236"/>
      <c r="J810" s="233"/>
      <c r="K810" s="233"/>
      <c r="L810" s="237"/>
      <c r="M810" s="238"/>
      <c r="N810" s="239"/>
      <c r="O810" s="239"/>
      <c r="P810" s="239"/>
      <c r="Q810" s="239"/>
      <c r="R810" s="239"/>
      <c r="S810" s="239"/>
      <c r="T810" s="240"/>
      <c r="AT810" s="241" t="s">
        <v>169</v>
      </c>
      <c r="AU810" s="241" t="s">
        <v>82</v>
      </c>
      <c r="AV810" s="15" t="s">
        <v>80</v>
      </c>
      <c r="AW810" s="15" t="s">
        <v>33</v>
      </c>
      <c r="AX810" s="15" t="s">
        <v>72</v>
      </c>
      <c r="AY810" s="241" t="s">
        <v>155</v>
      </c>
    </row>
    <row r="811" spans="1:65" s="13" customFormat="1">
      <c r="B811" s="200"/>
      <c r="C811" s="201"/>
      <c r="D811" s="193" t="s">
        <v>169</v>
      </c>
      <c r="E811" s="202" t="s">
        <v>19</v>
      </c>
      <c r="F811" s="203" t="s">
        <v>80</v>
      </c>
      <c r="G811" s="201"/>
      <c r="H811" s="204">
        <v>1</v>
      </c>
      <c r="I811" s="205"/>
      <c r="J811" s="201"/>
      <c r="K811" s="201"/>
      <c r="L811" s="206"/>
      <c r="M811" s="207"/>
      <c r="N811" s="208"/>
      <c r="O811" s="208"/>
      <c r="P811" s="208"/>
      <c r="Q811" s="208"/>
      <c r="R811" s="208"/>
      <c r="S811" s="208"/>
      <c r="T811" s="209"/>
      <c r="AT811" s="210" t="s">
        <v>169</v>
      </c>
      <c r="AU811" s="210" t="s">
        <v>82</v>
      </c>
      <c r="AV811" s="13" t="s">
        <v>82</v>
      </c>
      <c r="AW811" s="13" t="s">
        <v>33</v>
      </c>
      <c r="AX811" s="13" t="s">
        <v>80</v>
      </c>
      <c r="AY811" s="210" t="s">
        <v>155</v>
      </c>
    </row>
    <row r="812" spans="1:65" s="2" customFormat="1" ht="33" customHeight="1">
      <c r="A812" s="36"/>
      <c r="B812" s="37"/>
      <c r="C812" s="222" t="s">
        <v>828</v>
      </c>
      <c r="D812" s="222" t="s">
        <v>179</v>
      </c>
      <c r="E812" s="223" t="s">
        <v>829</v>
      </c>
      <c r="F812" s="224" t="s">
        <v>830</v>
      </c>
      <c r="G812" s="225" t="s">
        <v>425</v>
      </c>
      <c r="H812" s="226">
        <v>9</v>
      </c>
      <c r="I812" s="227"/>
      <c r="J812" s="228">
        <f>ROUND(I812*H812,2)</f>
        <v>0</v>
      </c>
      <c r="K812" s="224" t="s">
        <v>162</v>
      </c>
      <c r="L812" s="229"/>
      <c r="M812" s="230" t="s">
        <v>19</v>
      </c>
      <c r="N812" s="231" t="s">
        <v>43</v>
      </c>
      <c r="O812" s="66"/>
      <c r="P812" s="189">
        <f>O812*H812</f>
        <v>0</v>
      </c>
      <c r="Q812" s="189">
        <v>1.95E-2</v>
      </c>
      <c r="R812" s="189">
        <f>Q812*H812</f>
        <v>0.17549999999999999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438</v>
      </c>
      <c r="AT812" s="191" t="s">
        <v>179</v>
      </c>
      <c r="AU812" s="191" t="s">
        <v>82</v>
      </c>
      <c r="AY812" s="19" t="s">
        <v>155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9" t="s">
        <v>80</v>
      </c>
      <c r="BK812" s="192">
        <f>ROUND(I812*H812,2)</f>
        <v>0</v>
      </c>
      <c r="BL812" s="19" t="s">
        <v>300</v>
      </c>
      <c r="BM812" s="191" t="s">
        <v>831</v>
      </c>
    </row>
    <row r="813" spans="1:65" s="2" customFormat="1" ht="19.5">
      <c r="A813" s="36"/>
      <c r="B813" s="37"/>
      <c r="C813" s="38"/>
      <c r="D813" s="193" t="s">
        <v>165</v>
      </c>
      <c r="E813" s="38"/>
      <c r="F813" s="194" t="s">
        <v>830</v>
      </c>
      <c r="G813" s="38"/>
      <c r="H813" s="38"/>
      <c r="I813" s="195"/>
      <c r="J813" s="38"/>
      <c r="K813" s="38"/>
      <c r="L813" s="41"/>
      <c r="M813" s="196"/>
      <c r="N813" s="197"/>
      <c r="O813" s="66"/>
      <c r="P813" s="66"/>
      <c r="Q813" s="66"/>
      <c r="R813" s="66"/>
      <c r="S813" s="66"/>
      <c r="T813" s="67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T813" s="19" t="s">
        <v>165</v>
      </c>
      <c r="AU813" s="19" t="s">
        <v>82</v>
      </c>
    </row>
    <row r="814" spans="1:65" s="15" customFormat="1">
      <c r="B814" s="232"/>
      <c r="C814" s="233"/>
      <c r="D814" s="193" t="s">
        <v>169</v>
      </c>
      <c r="E814" s="234" t="s">
        <v>19</v>
      </c>
      <c r="F814" s="235" t="s">
        <v>212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169</v>
      </c>
      <c r="AU814" s="241" t="s">
        <v>82</v>
      </c>
      <c r="AV814" s="15" t="s">
        <v>80</v>
      </c>
      <c r="AW814" s="15" t="s">
        <v>33</v>
      </c>
      <c r="AX814" s="15" t="s">
        <v>72</v>
      </c>
      <c r="AY814" s="241" t="s">
        <v>155</v>
      </c>
    </row>
    <row r="815" spans="1:65" s="13" customFormat="1">
      <c r="B815" s="200"/>
      <c r="C815" s="201"/>
      <c r="D815" s="193" t="s">
        <v>169</v>
      </c>
      <c r="E815" s="202" t="s">
        <v>19</v>
      </c>
      <c r="F815" s="203" t="s">
        <v>156</v>
      </c>
      <c r="G815" s="201"/>
      <c r="H815" s="204">
        <v>3</v>
      </c>
      <c r="I815" s="205"/>
      <c r="J815" s="201"/>
      <c r="K815" s="201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169</v>
      </c>
      <c r="AU815" s="210" t="s">
        <v>82</v>
      </c>
      <c r="AV815" s="13" t="s">
        <v>82</v>
      </c>
      <c r="AW815" s="13" t="s">
        <v>33</v>
      </c>
      <c r="AX815" s="13" t="s">
        <v>72</v>
      </c>
      <c r="AY815" s="210" t="s">
        <v>155</v>
      </c>
    </row>
    <row r="816" spans="1:65" s="15" customFormat="1">
      <c r="B816" s="232"/>
      <c r="C816" s="233"/>
      <c r="D816" s="193" t="s">
        <v>169</v>
      </c>
      <c r="E816" s="234" t="s">
        <v>19</v>
      </c>
      <c r="F816" s="235" t="s">
        <v>215</v>
      </c>
      <c r="G816" s="233"/>
      <c r="H816" s="234" t="s">
        <v>19</v>
      </c>
      <c r="I816" s="236"/>
      <c r="J816" s="233"/>
      <c r="K816" s="233"/>
      <c r="L816" s="237"/>
      <c r="M816" s="238"/>
      <c r="N816" s="239"/>
      <c r="O816" s="239"/>
      <c r="P816" s="239"/>
      <c r="Q816" s="239"/>
      <c r="R816" s="239"/>
      <c r="S816" s="239"/>
      <c r="T816" s="240"/>
      <c r="AT816" s="241" t="s">
        <v>169</v>
      </c>
      <c r="AU816" s="241" t="s">
        <v>82</v>
      </c>
      <c r="AV816" s="15" t="s">
        <v>80</v>
      </c>
      <c r="AW816" s="15" t="s">
        <v>33</v>
      </c>
      <c r="AX816" s="15" t="s">
        <v>72</v>
      </c>
      <c r="AY816" s="241" t="s">
        <v>155</v>
      </c>
    </row>
    <row r="817" spans="1:65" s="13" customFormat="1">
      <c r="B817" s="200"/>
      <c r="C817" s="201"/>
      <c r="D817" s="193" t="s">
        <v>169</v>
      </c>
      <c r="E817" s="202" t="s">
        <v>19</v>
      </c>
      <c r="F817" s="203" t="s">
        <v>156</v>
      </c>
      <c r="G817" s="201"/>
      <c r="H817" s="204">
        <v>3</v>
      </c>
      <c r="I817" s="205"/>
      <c r="J817" s="201"/>
      <c r="K817" s="201"/>
      <c r="L817" s="206"/>
      <c r="M817" s="207"/>
      <c r="N817" s="208"/>
      <c r="O817" s="208"/>
      <c r="P817" s="208"/>
      <c r="Q817" s="208"/>
      <c r="R817" s="208"/>
      <c r="S817" s="208"/>
      <c r="T817" s="209"/>
      <c r="AT817" s="210" t="s">
        <v>169</v>
      </c>
      <c r="AU817" s="210" t="s">
        <v>82</v>
      </c>
      <c r="AV817" s="13" t="s">
        <v>82</v>
      </c>
      <c r="AW817" s="13" t="s">
        <v>33</v>
      </c>
      <c r="AX817" s="13" t="s">
        <v>72</v>
      </c>
      <c r="AY817" s="210" t="s">
        <v>155</v>
      </c>
    </row>
    <row r="818" spans="1:65" s="15" customFormat="1">
      <c r="B818" s="232"/>
      <c r="C818" s="233"/>
      <c r="D818" s="193" t="s">
        <v>169</v>
      </c>
      <c r="E818" s="234" t="s">
        <v>19</v>
      </c>
      <c r="F818" s="235" t="s">
        <v>219</v>
      </c>
      <c r="G818" s="233"/>
      <c r="H818" s="234" t="s">
        <v>19</v>
      </c>
      <c r="I818" s="236"/>
      <c r="J818" s="233"/>
      <c r="K818" s="233"/>
      <c r="L818" s="237"/>
      <c r="M818" s="238"/>
      <c r="N818" s="239"/>
      <c r="O818" s="239"/>
      <c r="P818" s="239"/>
      <c r="Q818" s="239"/>
      <c r="R818" s="239"/>
      <c r="S818" s="239"/>
      <c r="T818" s="240"/>
      <c r="AT818" s="241" t="s">
        <v>169</v>
      </c>
      <c r="AU818" s="241" t="s">
        <v>82</v>
      </c>
      <c r="AV818" s="15" t="s">
        <v>80</v>
      </c>
      <c r="AW818" s="15" t="s">
        <v>33</v>
      </c>
      <c r="AX818" s="15" t="s">
        <v>72</v>
      </c>
      <c r="AY818" s="241" t="s">
        <v>155</v>
      </c>
    </row>
    <row r="819" spans="1:65" s="13" customFormat="1">
      <c r="B819" s="200"/>
      <c r="C819" s="201"/>
      <c r="D819" s="193" t="s">
        <v>169</v>
      </c>
      <c r="E819" s="202" t="s">
        <v>19</v>
      </c>
      <c r="F819" s="203" t="s">
        <v>156</v>
      </c>
      <c r="G819" s="201"/>
      <c r="H819" s="204">
        <v>3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169</v>
      </c>
      <c r="AU819" s="210" t="s">
        <v>82</v>
      </c>
      <c r="AV819" s="13" t="s">
        <v>82</v>
      </c>
      <c r="AW819" s="13" t="s">
        <v>33</v>
      </c>
      <c r="AX819" s="13" t="s">
        <v>72</v>
      </c>
      <c r="AY819" s="210" t="s">
        <v>155</v>
      </c>
    </row>
    <row r="820" spans="1:65" s="14" customFormat="1">
      <c r="B820" s="211"/>
      <c r="C820" s="212"/>
      <c r="D820" s="193" t="s">
        <v>169</v>
      </c>
      <c r="E820" s="213" t="s">
        <v>19</v>
      </c>
      <c r="F820" s="214" t="s">
        <v>178</v>
      </c>
      <c r="G820" s="212"/>
      <c r="H820" s="215">
        <v>9</v>
      </c>
      <c r="I820" s="216"/>
      <c r="J820" s="212"/>
      <c r="K820" s="212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169</v>
      </c>
      <c r="AU820" s="221" t="s">
        <v>82</v>
      </c>
      <c r="AV820" s="14" t="s">
        <v>163</v>
      </c>
      <c r="AW820" s="14" t="s">
        <v>33</v>
      </c>
      <c r="AX820" s="14" t="s">
        <v>80</v>
      </c>
      <c r="AY820" s="221" t="s">
        <v>155</v>
      </c>
    </row>
    <row r="821" spans="1:65" s="2" customFormat="1" ht="24.2" customHeight="1">
      <c r="A821" s="36"/>
      <c r="B821" s="37"/>
      <c r="C821" s="180" t="s">
        <v>832</v>
      </c>
      <c r="D821" s="180" t="s">
        <v>158</v>
      </c>
      <c r="E821" s="181" t="s">
        <v>833</v>
      </c>
      <c r="F821" s="182" t="s">
        <v>834</v>
      </c>
      <c r="G821" s="183" t="s">
        <v>425</v>
      </c>
      <c r="H821" s="184">
        <v>3</v>
      </c>
      <c r="I821" s="185"/>
      <c r="J821" s="186">
        <f>ROUND(I821*H821,2)</f>
        <v>0</v>
      </c>
      <c r="K821" s="182" t="s">
        <v>162</v>
      </c>
      <c r="L821" s="41"/>
      <c r="M821" s="187" t="s">
        <v>19</v>
      </c>
      <c r="N821" s="188" t="s">
        <v>43</v>
      </c>
      <c r="O821" s="66"/>
      <c r="P821" s="189">
        <f>O821*H821</f>
        <v>0</v>
      </c>
      <c r="Q821" s="189">
        <v>0</v>
      </c>
      <c r="R821" s="189">
        <f>Q821*H821</f>
        <v>0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300</v>
      </c>
      <c r="AT821" s="191" t="s">
        <v>158</v>
      </c>
      <c r="AU821" s="191" t="s">
        <v>82</v>
      </c>
      <c r="AY821" s="19" t="s">
        <v>155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9" t="s">
        <v>80</v>
      </c>
      <c r="BK821" s="192">
        <f>ROUND(I821*H821,2)</f>
        <v>0</v>
      </c>
      <c r="BL821" s="19" t="s">
        <v>300</v>
      </c>
      <c r="BM821" s="191" t="s">
        <v>835</v>
      </c>
    </row>
    <row r="822" spans="1:65" s="2" customFormat="1" ht="19.5">
      <c r="A822" s="36"/>
      <c r="B822" s="37"/>
      <c r="C822" s="38"/>
      <c r="D822" s="193" t="s">
        <v>165</v>
      </c>
      <c r="E822" s="38"/>
      <c r="F822" s="194" t="s">
        <v>836</v>
      </c>
      <c r="G822" s="38"/>
      <c r="H822" s="38"/>
      <c r="I822" s="195"/>
      <c r="J822" s="38"/>
      <c r="K822" s="38"/>
      <c r="L822" s="41"/>
      <c r="M822" s="196"/>
      <c r="N822" s="197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165</v>
      </c>
      <c r="AU822" s="19" t="s">
        <v>82</v>
      </c>
    </row>
    <row r="823" spans="1:65" s="2" customFormat="1">
      <c r="A823" s="36"/>
      <c r="B823" s="37"/>
      <c r="C823" s="38"/>
      <c r="D823" s="198" t="s">
        <v>167</v>
      </c>
      <c r="E823" s="38"/>
      <c r="F823" s="199" t="s">
        <v>837</v>
      </c>
      <c r="G823" s="38"/>
      <c r="H823" s="38"/>
      <c r="I823" s="195"/>
      <c r="J823" s="38"/>
      <c r="K823" s="38"/>
      <c r="L823" s="41"/>
      <c r="M823" s="196"/>
      <c r="N823" s="197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167</v>
      </c>
      <c r="AU823" s="19" t="s">
        <v>82</v>
      </c>
    </row>
    <row r="824" spans="1:65" s="15" customFormat="1">
      <c r="B824" s="232"/>
      <c r="C824" s="233"/>
      <c r="D824" s="193" t="s">
        <v>169</v>
      </c>
      <c r="E824" s="234" t="s">
        <v>19</v>
      </c>
      <c r="F824" s="235" t="s">
        <v>206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169</v>
      </c>
      <c r="AU824" s="241" t="s">
        <v>82</v>
      </c>
      <c r="AV824" s="15" t="s">
        <v>80</v>
      </c>
      <c r="AW824" s="15" t="s">
        <v>33</v>
      </c>
      <c r="AX824" s="15" t="s">
        <v>72</v>
      </c>
      <c r="AY824" s="241" t="s">
        <v>155</v>
      </c>
    </row>
    <row r="825" spans="1:65" s="13" customFormat="1">
      <c r="B825" s="200"/>
      <c r="C825" s="201"/>
      <c r="D825" s="193" t="s">
        <v>169</v>
      </c>
      <c r="E825" s="202" t="s">
        <v>19</v>
      </c>
      <c r="F825" s="203" t="s">
        <v>80</v>
      </c>
      <c r="G825" s="201"/>
      <c r="H825" s="204">
        <v>1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169</v>
      </c>
      <c r="AU825" s="210" t="s">
        <v>82</v>
      </c>
      <c r="AV825" s="13" t="s">
        <v>82</v>
      </c>
      <c r="AW825" s="13" t="s">
        <v>33</v>
      </c>
      <c r="AX825" s="13" t="s">
        <v>72</v>
      </c>
      <c r="AY825" s="210" t="s">
        <v>155</v>
      </c>
    </row>
    <row r="826" spans="1:65" s="15" customFormat="1">
      <c r="B826" s="232"/>
      <c r="C826" s="233"/>
      <c r="D826" s="193" t="s">
        <v>169</v>
      </c>
      <c r="E826" s="234" t="s">
        <v>19</v>
      </c>
      <c r="F826" s="235" t="s">
        <v>212</v>
      </c>
      <c r="G826" s="233"/>
      <c r="H826" s="234" t="s">
        <v>19</v>
      </c>
      <c r="I826" s="236"/>
      <c r="J826" s="233"/>
      <c r="K826" s="233"/>
      <c r="L826" s="237"/>
      <c r="M826" s="238"/>
      <c r="N826" s="239"/>
      <c r="O826" s="239"/>
      <c r="P826" s="239"/>
      <c r="Q826" s="239"/>
      <c r="R826" s="239"/>
      <c r="S826" s="239"/>
      <c r="T826" s="240"/>
      <c r="AT826" s="241" t="s">
        <v>169</v>
      </c>
      <c r="AU826" s="241" t="s">
        <v>82</v>
      </c>
      <c r="AV826" s="15" t="s">
        <v>80</v>
      </c>
      <c r="AW826" s="15" t="s">
        <v>33</v>
      </c>
      <c r="AX826" s="15" t="s">
        <v>72</v>
      </c>
      <c r="AY826" s="241" t="s">
        <v>155</v>
      </c>
    </row>
    <row r="827" spans="1:65" s="13" customFormat="1">
      <c r="B827" s="200"/>
      <c r="C827" s="201"/>
      <c r="D827" s="193" t="s">
        <v>169</v>
      </c>
      <c r="E827" s="202" t="s">
        <v>19</v>
      </c>
      <c r="F827" s="203" t="s">
        <v>80</v>
      </c>
      <c r="G827" s="201"/>
      <c r="H827" s="204">
        <v>1</v>
      </c>
      <c r="I827" s="205"/>
      <c r="J827" s="201"/>
      <c r="K827" s="201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169</v>
      </c>
      <c r="AU827" s="210" t="s">
        <v>82</v>
      </c>
      <c r="AV827" s="13" t="s">
        <v>82</v>
      </c>
      <c r="AW827" s="13" t="s">
        <v>33</v>
      </c>
      <c r="AX827" s="13" t="s">
        <v>72</v>
      </c>
      <c r="AY827" s="210" t="s">
        <v>155</v>
      </c>
    </row>
    <row r="828" spans="1:65" s="15" customFormat="1">
      <c r="B828" s="232"/>
      <c r="C828" s="233"/>
      <c r="D828" s="193" t="s">
        <v>169</v>
      </c>
      <c r="E828" s="234" t="s">
        <v>19</v>
      </c>
      <c r="F828" s="235" t="s">
        <v>219</v>
      </c>
      <c r="G828" s="233"/>
      <c r="H828" s="234" t="s">
        <v>19</v>
      </c>
      <c r="I828" s="236"/>
      <c r="J828" s="233"/>
      <c r="K828" s="233"/>
      <c r="L828" s="237"/>
      <c r="M828" s="238"/>
      <c r="N828" s="239"/>
      <c r="O828" s="239"/>
      <c r="P828" s="239"/>
      <c r="Q828" s="239"/>
      <c r="R828" s="239"/>
      <c r="S828" s="239"/>
      <c r="T828" s="240"/>
      <c r="AT828" s="241" t="s">
        <v>169</v>
      </c>
      <c r="AU828" s="241" t="s">
        <v>82</v>
      </c>
      <c r="AV828" s="15" t="s">
        <v>80</v>
      </c>
      <c r="AW828" s="15" t="s">
        <v>33</v>
      </c>
      <c r="AX828" s="15" t="s">
        <v>72</v>
      </c>
      <c r="AY828" s="241" t="s">
        <v>155</v>
      </c>
    </row>
    <row r="829" spans="1:65" s="13" customFormat="1">
      <c r="B829" s="200"/>
      <c r="C829" s="201"/>
      <c r="D829" s="193" t="s">
        <v>169</v>
      </c>
      <c r="E829" s="202" t="s">
        <v>19</v>
      </c>
      <c r="F829" s="203" t="s">
        <v>80</v>
      </c>
      <c r="G829" s="201"/>
      <c r="H829" s="204">
        <v>1</v>
      </c>
      <c r="I829" s="205"/>
      <c r="J829" s="201"/>
      <c r="K829" s="201"/>
      <c r="L829" s="206"/>
      <c r="M829" s="207"/>
      <c r="N829" s="208"/>
      <c r="O829" s="208"/>
      <c r="P829" s="208"/>
      <c r="Q829" s="208"/>
      <c r="R829" s="208"/>
      <c r="S829" s="208"/>
      <c r="T829" s="209"/>
      <c r="AT829" s="210" t="s">
        <v>169</v>
      </c>
      <c r="AU829" s="210" t="s">
        <v>82</v>
      </c>
      <c r="AV829" s="13" t="s">
        <v>82</v>
      </c>
      <c r="AW829" s="13" t="s">
        <v>33</v>
      </c>
      <c r="AX829" s="13" t="s">
        <v>72</v>
      </c>
      <c r="AY829" s="210" t="s">
        <v>155</v>
      </c>
    </row>
    <row r="830" spans="1:65" s="14" customFormat="1">
      <c r="B830" s="211"/>
      <c r="C830" s="212"/>
      <c r="D830" s="193" t="s">
        <v>169</v>
      </c>
      <c r="E830" s="213" t="s">
        <v>19</v>
      </c>
      <c r="F830" s="214" t="s">
        <v>178</v>
      </c>
      <c r="G830" s="212"/>
      <c r="H830" s="215">
        <v>3</v>
      </c>
      <c r="I830" s="216"/>
      <c r="J830" s="212"/>
      <c r="K830" s="212"/>
      <c r="L830" s="217"/>
      <c r="M830" s="218"/>
      <c r="N830" s="219"/>
      <c r="O830" s="219"/>
      <c r="P830" s="219"/>
      <c r="Q830" s="219"/>
      <c r="R830" s="219"/>
      <c r="S830" s="219"/>
      <c r="T830" s="220"/>
      <c r="AT830" s="221" t="s">
        <v>169</v>
      </c>
      <c r="AU830" s="221" t="s">
        <v>82</v>
      </c>
      <c r="AV830" s="14" t="s">
        <v>163</v>
      </c>
      <c r="AW830" s="14" t="s">
        <v>33</v>
      </c>
      <c r="AX830" s="14" t="s">
        <v>80</v>
      </c>
      <c r="AY830" s="221" t="s">
        <v>155</v>
      </c>
    </row>
    <row r="831" spans="1:65" s="2" customFormat="1" ht="33" customHeight="1">
      <c r="A831" s="36"/>
      <c r="B831" s="37"/>
      <c r="C831" s="222" t="s">
        <v>838</v>
      </c>
      <c r="D831" s="222" t="s">
        <v>179</v>
      </c>
      <c r="E831" s="223" t="s">
        <v>839</v>
      </c>
      <c r="F831" s="224" t="s">
        <v>840</v>
      </c>
      <c r="G831" s="225" t="s">
        <v>425</v>
      </c>
      <c r="H831" s="226">
        <v>3</v>
      </c>
      <c r="I831" s="227"/>
      <c r="J831" s="228">
        <f>ROUND(I831*H831,2)</f>
        <v>0</v>
      </c>
      <c r="K831" s="224" t="s">
        <v>162</v>
      </c>
      <c r="L831" s="229"/>
      <c r="M831" s="230" t="s">
        <v>19</v>
      </c>
      <c r="N831" s="231" t="s">
        <v>43</v>
      </c>
      <c r="O831" s="66"/>
      <c r="P831" s="189">
        <f>O831*H831</f>
        <v>0</v>
      </c>
      <c r="Q831" s="189">
        <v>4.2999999999999997E-2</v>
      </c>
      <c r="R831" s="189">
        <f>Q831*H831</f>
        <v>0.129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438</v>
      </c>
      <c r="AT831" s="191" t="s">
        <v>179</v>
      </c>
      <c r="AU831" s="191" t="s">
        <v>82</v>
      </c>
      <c r="AY831" s="19" t="s">
        <v>155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9" t="s">
        <v>80</v>
      </c>
      <c r="BK831" s="192">
        <f>ROUND(I831*H831,2)</f>
        <v>0</v>
      </c>
      <c r="BL831" s="19" t="s">
        <v>300</v>
      </c>
      <c r="BM831" s="191" t="s">
        <v>841</v>
      </c>
    </row>
    <row r="832" spans="1:65" s="2" customFormat="1" ht="19.5">
      <c r="A832" s="36"/>
      <c r="B832" s="37"/>
      <c r="C832" s="38"/>
      <c r="D832" s="193" t="s">
        <v>165</v>
      </c>
      <c r="E832" s="38"/>
      <c r="F832" s="194" t="s">
        <v>840</v>
      </c>
      <c r="G832" s="38"/>
      <c r="H832" s="38"/>
      <c r="I832" s="195"/>
      <c r="J832" s="38"/>
      <c r="K832" s="38"/>
      <c r="L832" s="41"/>
      <c r="M832" s="196"/>
      <c r="N832" s="197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165</v>
      </c>
      <c r="AU832" s="19" t="s">
        <v>82</v>
      </c>
    </row>
    <row r="833" spans="1:65" s="15" customFormat="1">
      <c r="B833" s="232"/>
      <c r="C833" s="233"/>
      <c r="D833" s="193" t="s">
        <v>169</v>
      </c>
      <c r="E833" s="234" t="s">
        <v>19</v>
      </c>
      <c r="F833" s="235" t="s">
        <v>206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169</v>
      </c>
      <c r="AU833" s="241" t="s">
        <v>82</v>
      </c>
      <c r="AV833" s="15" t="s">
        <v>80</v>
      </c>
      <c r="AW833" s="15" t="s">
        <v>33</v>
      </c>
      <c r="AX833" s="15" t="s">
        <v>72</v>
      </c>
      <c r="AY833" s="241" t="s">
        <v>155</v>
      </c>
    </row>
    <row r="834" spans="1:65" s="13" customFormat="1">
      <c r="B834" s="200"/>
      <c r="C834" s="201"/>
      <c r="D834" s="193" t="s">
        <v>169</v>
      </c>
      <c r="E834" s="202" t="s">
        <v>19</v>
      </c>
      <c r="F834" s="203" t="s">
        <v>80</v>
      </c>
      <c r="G834" s="201"/>
      <c r="H834" s="204">
        <v>1</v>
      </c>
      <c r="I834" s="205"/>
      <c r="J834" s="201"/>
      <c r="K834" s="201"/>
      <c r="L834" s="206"/>
      <c r="M834" s="207"/>
      <c r="N834" s="208"/>
      <c r="O834" s="208"/>
      <c r="P834" s="208"/>
      <c r="Q834" s="208"/>
      <c r="R834" s="208"/>
      <c r="S834" s="208"/>
      <c r="T834" s="209"/>
      <c r="AT834" s="210" t="s">
        <v>169</v>
      </c>
      <c r="AU834" s="210" t="s">
        <v>82</v>
      </c>
      <c r="AV834" s="13" t="s">
        <v>82</v>
      </c>
      <c r="AW834" s="13" t="s">
        <v>33</v>
      </c>
      <c r="AX834" s="13" t="s">
        <v>72</v>
      </c>
      <c r="AY834" s="210" t="s">
        <v>155</v>
      </c>
    </row>
    <row r="835" spans="1:65" s="15" customFormat="1">
      <c r="B835" s="232"/>
      <c r="C835" s="233"/>
      <c r="D835" s="193" t="s">
        <v>169</v>
      </c>
      <c r="E835" s="234" t="s">
        <v>19</v>
      </c>
      <c r="F835" s="235" t="s">
        <v>212</v>
      </c>
      <c r="G835" s="233"/>
      <c r="H835" s="234" t="s">
        <v>19</v>
      </c>
      <c r="I835" s="236"/>
      <c r="J835" s="233"/>
      <c r="K835" s="233"/>
      <c r="L835" s="237"/>
      <c r="M835" s="238"/>
      <c r="N835" s="239"/>
      <c r="O835" s="239"/>
      <c r="P835" s="239"/>
      <c r="Q835" s="239"/>
      <c r="R835" s="239"/>
      <c r="S835" s="239"/>
      <c r="T835" s="240"/>
      <c r="AT835" s="241" t="s">
        <v>169</v>
      </c>
      <c r="AU835" s="241" t="s">
        <v>82</v>
      </c>
      <c r="AV835" s="15" t="s">
        <v>80</v>
      </c>
      <c r="AW835" s="15" t="s">
        <v>33</v>
      </c>
      <c r="AX835" s="15" t="s">
        <v>72</v>
      </c>
      <c r="AY835" s="241" t="s">
        <v>155</v>
      </c>
    </row>
    <row r="836" spans="1:65" s="13" customFormat="1">
      <c r="B836" s="200"/>
      <c r="C836" s="201"/>
      <c r="D836" s="193" t="s">
        <v>169</v>
      </c>
      <c r="E836" s="202" t="s">
        <v>19</v>
      </c>
      <c r="F836" s="203" t="s">
        <v>80</v>
      </c>
      <c r="G836" s="201"/>
      <c r="H836" s="204">
        <v>1</v>
      </c>
      <c r="I836" s="205"/>
      <c r="J836" s="201"/>
      <c r="K836" s="201"/>
      <c r="L836" s="206"/>
      <c r="M836" s="207"/>
      <c r="N836" s="208"/>
      <c r="O836" s="208"/>
      <c r="P836" s="208"/>
      <c r="Q836" s="208"/>
      <c r="R836" s="208"/>
      <c r="S836" s="208"/>
      <c r="T836" s="209"/>
      <c r="AT836" s="210" t="s">
        <v>169</v>
      </c>
      <c r="AU836" s="210" t="s">
        <v>82</v>
      </c>
      <c r="AV836" s="13" t="s">
        <v>82</v>
      </c>
      <c r="AW836" s="13" t="s">
        <v>33</v>
      </c>
      <c r="AX836" s="13" t="s">
        <v>72</v>
      </c>
      <c r="AY836" s="210" t="s">
        <v>155</v>
      </c>
    </row>
    <row r="837" spans="1:65" s="15" customFormat="1">
      <c r="B837" s="232"/>
      <c r="C837" s="233"/>
      <c r="D837" s="193" t="s">
        <v>169</v>
      </c>
      <c r="E837" s="234" t="s">
        <v>19</v>
      </c>
      <c r="F837" s="235" t="s">
        <v>215</v>
      </c>
      <c r="G837" s="233"/>
      <c r="H837" s="234" t="s">
        <v>19</v>
      </c>
      <c r="I837" s="236"/>
      <c r="J837" s="233"/>
      <c r="K837" s="233"/>
      <c r="L837" s="237"/>
      <c r="M837" s="238"/>
      <c r="N837" s="239"/>
      <c r="O837" s="239"/>
      <c r="P837" s="239"/>
      <c r="Q837" s="239"/>
      <c r="R837" s="239"/>
      <c r="S837" s="239"/>
      <c r="T837" s="240"/>
      <c r="AT837" s="241" t="s">
        <v>169</v>
      </c>
      <c r="AU837" s="241" t="s">
        <v>82</v>
      </c>
      <c r="AV837" s="15" t="s">
        <v>80</v>
      </c>
      <c r="AW837" s="15" t="s">
        <v>33</v>
      </c>
      <c r="AX837" s="15" t="s">
        <v>72</v>
      </c>
      <c r="AY837" s="241" t="s">
        <v>155</v>
      </c>
    </row>
    <row r="838" spans="1:65" s="13" customFormat="1">
      <c r="B838" s="200"/>
      <c r="C838" s="201"/>
      <c r="D838" s="193" t="s">
        <v>169</v>
      </c>
      <c r="E838" s="202" t="s">
        <v>19</v>
      </c>
      <c r="F838" s="203" t="s">
        <v>80</v>
      </c>
      <c r="G838" s="201"/>
      <c r="H838" s="204">
        <v>1</v>
      </c>
      <c r="I838" s="205"/>
      <c r="J838" s="201"/>
      <c r="K838" s="201"/>
      <c r="L838" s="206"/>
      <c r="M838" s="207"/>
      <c r="N838" s="208"/>
      <c r="O838" s="208"/>
      <c r="P838" s="208"/>
      <c r="Q838" s="208"/>
      <c r="R838" s="208"/>
      <c r="S838" s="208"/>
      <c r="T838" s="209"/>
      <c r="AT838" s="210" t="s">
        <v>169</v>
      </c>
      <c r="AU838" s="210" t="s">
        <v>82</v>
      </c>
      <c r="AV838" s="13" t="s">
        <v>82</v>
      </c>
      <c r="AW838" s="13" t="s">
        <v>33</v>
      </c>
      <c r="AX838" s="13" t="s">
        <v>72</v>
      </c>
      <c r="AY838" s="210" t="s">
        <v>155</v>
      </c>
    </row>
    <row r="839" spans="1:65" s="14" customFormat="1">
      <c r="B839" s="211"/>
      <c r="C839" s="212"/>
      <c r="D839" s="193" t="s">
        <v>169</v>
      </c>
      <c r="E839" s="213" t="s">
        <v>19</v>
      </c>
      <c r="F839" s="214" t="s">
        <v>178</v>
      </c>
      <c r="G839" s="212"/>
      <c r="H839" s="215">
        <v>3</v>
      </c>
      <c r="I839" s="216"/>
      <c r="J839" s="212"/>
      <c r="K839" s="212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169</v>
      </c>
      <c r="AU839" s="221" t="s">
        <v>82</v>
      </c>
      <c r="AV839" s="14" t="s">
        <v>163</v>
      </c>
      <c r="AW839" s="14" t="s">
        <v>33</v>
      </c>
      <c r="AX839" s="14" t="s">
        <v>80</v>
      </c>
      <c r="AY839" s="221" t="s">
        <v>155</v>
      </c>
    </row>
    <row r="840" spans="1:65" s="2" customFormat="1" ht="16.5" customHeight="1">
      <c r="A840" s="36"/>
      <c r="B840" s="37"/>
      <c r="C840" s="180" t="s">
        <v>842</v>
      </c>
      <c r="D840" s="180" t="s">
        <v>158</v>
      </c>
      <c r="E840" s="181" t="s">
        <v>843</v>
      </c>
      <c r="F840" s="182" t="s">
        <v>844</v>
      </c>
      <c r="G840" s="183" t="s">
        <v>425</v>
      </c>
      <c r="H840" s="184">
        <v>21</v>
      </c>
      <c r="I840" s="185"/>
      <c r="J840" s="186">
        <f>ROUND(I840*H840,2)</f>
        <v>0</v>
      </c>
      <c r="K840" s="182" t="s">
        <v>162</v>
      </c>
      <c r="L840" s="41"/>
      <c r="M840" s="187" t="s">
        <v>19</v>
      </c>
      <c r="N840" s="188" t="s">
        <v>43</v>
      </c>
      <c r="O840" s="66"/>
      <c r="P840" s="189">
        <f>O840*H840</f>
        <v>0</v>
      </c>
      <c r="Q840" s="189">
        <v>0</v>
      </c>
      <c r="R840" s="189">
        <f>Q840*H840</f>
        <v>0</v>
      </c>
      <c r="S840" s="189">
        <v>0</v>
      </c>
      <c r="T840" s="190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91" t="s">
        <v>300</v>
      </c>
      <c r="AT840" s="191" t="s">
        <v>158</v>
      </c>
      <c r="AU840" s="191" t="s">
        <v>82</v>
      </c>
      <c r="AY840" s="19" t="s">
        <v>155</v>
      </c>
      <c r="BE840" s="192">
        <f>IF(N840="základní",J840,0)</f>
        <v>0</v>
      </c>
      <c r="BF840" s="192">
        <f>IF(N840="snížená",J840,0)</f>
        <v>0</v>
      </c>
      <c r="BG840" s="192">
        <f>IF(N840="zákl. přenesená",J840,0)</f>
        <v>0</v>
      </c>
      <c r="BH840" s="192">
        <f>IF(N840="sníž. přenesená",J840,0)</f>
        <v>0</v>
      </c>
      <c r="BI840" s="192">
        <f>IF(N840="nulová",J840,0)</f>
        <v>0</v>
      </c>
      <c r="BJ840" s="19" t="s">
        <v>80</v>
      </c>
      <c r="BK840" s="192">
        <f>ROUND(I840*H840,2)</f>
        <v>0</v>
      </c>
      <c r="BL840" s="19" t="s">
        <v>300</v>
      </c>
      <c r="BM840" s="191" t="s">
        <v>845</v>
      </c>
    </row>
    <row r="841" spans="1:65" s="2" customFormat="1">
      <c r="A841" s="36"/>
      <c r="B841" s="37"/>
      <c r="C841" s="38"/>
      <c r="D841" s="193" t="s">
        <v>165</v>
      </c>
      <c r="E841" s="38"/>
      <c r="F841" s="194" t="s">
        <v>846</v>
      </c>
      <c r="G841" s="38"/>
      <c r="H841" s="38"/>
      <c r="I841" s="195"/>
      <c r="J841" s="38"/>
      <c r="K841" s="38"/>
      <c r="L841" s="41"/>
      <c r="M841" s="196"/>
      <c r="N841" s="197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9" t="s">
        <v>165</v>
      </c>
      <c r="AU841" s="19" t="s">
        <v>82</v>
      </c>
    </row>
    <row r="842" spans="1:65" s="2" customFormat="1">
      <c r="A842" s="36"/>
      <c r="B842" s="37"/>
      <c r="C842" s="38"/>
      <c r="D842" s="198" t="s">
        <v>167</v>
      </c>
      <c r="E842" s="38"/>
      <c r="F842" s="199" t="s">
        <v>847</v>
      </c>
      <c r="G842" s="38"/>
      <c r="H842" s="38"/>
      <c r="I842" s="195"/>
      <c r="J842" s="38"/>
      <c r="K842" s="38"/>
      <c r="L842" s="41"/>
      <c r="M842" s="196"/>
      <c r="N842" s="197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167</v>
      </c>
      <c r="AU842" s="19" t="s">
        <v>82</v>
      </c>
    </row>
    <row r="843" spans="1:65" s="15" customFormat="1">
      <c r="B843" s="232"/>
      <c r="C843" s="233"/>
      <c r="D843" s="193" t="s">
        <v>169</v>
      </c>
      <c r="E843" s="234" t="s">
        <v>19</v>
      </c>
      <c r="F843" s="235" t="s">
        <v>206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169</v>
      </c>
      <c r="AU843" s="241" t="s">
        <v>82</v>
      </c>
      <c r="AV843" s="15" t="s">
        <v>80</v>
      </c>
      <c r="AW843" s="15" t="s">
        <v>33</v>
      </c>
      <c r="AX843" s="15" t="s">
        <v>72</v>
      </c>
      <c r="AY843" s="241" t="s">
        <v>155</v>
      </c>
    </row>
    <row r="844" spans="1:65" s="13" customFormat="1">
      <c r="B844" s="200"/>
      <c r="C844" s="201"/>
      <c r="D844" s="193" t="s">
        <v>169</v>
      </c>
      <c r="E844" s="202" t="s">
        <v>19</v>
      </c>
      <c r="F844" s="203" t="s">
        <v>182</v>
      </c>
      <c r="G844" s="201"/>
      <c r="H844" s="204">
        <v>8</v>
      </c>
      <c r="I844" s="205"/>
      <c r="J844" s="201"/>
      <c r="K844" s="201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169</v>
      </c>
      <c r="AU844" s="210" t="s">
        <v>82</v>
      </c>
      <c r="AV844" s="13" t="s">
        <v>82</v>
      </c>
      <c r="AW844" s="13" t="s">
        <v>33</v>
      </c>
      <c r="AX844" s="13" t="s">
        <v>72</v>
      </c>
      <c r="AY844" s="210" t="s">
        <v>155</v>
      </c>
    </row>
    <row r="845" spans="1:65" s="15" customFormat="1">
      <c r="B845" s="232"/>
      <c r="C845" s="233"/>
      <c r="D845" s="193" t="s">
        <v>169</v>
      </c>
      <c r="E845" s="234" t="s">
        <v>19</v>
      </c>
      <c r="F845" s="235" t="s">
        <v>212</v>
      </c>
      <c r="G845" s="233"/>
      <c r="H845" s="234" t="s">
        <v>19</v>
      </c>
      <c r="I845" s="236"/>
      <c r="J845" s="233"/>
      <c r="K845" s="233"/>
      <c r="L845" s="237"/>
      <c r="M845" s="238"/>
      <c r="N845" s="239"/>
      <c r="O845" s="239"/>
      <c r="P845" s="239"/>
      <c r="Q845" s="239"/>
      <c r="R845" s="239"/>
      <c r="S845" s="239"/>
      <c r="T845" s="240"/>
      <c r="AT845" s="241" t="s">
        <v>169</v>
      </c>
      <c r="AU845" s="241" t="s">
        <v>82</v>
      </c>
      <c r="AV845" s="15" t="s">
        <v>80</v>
      </c>
      <c r="AW845" s="15" t="s">
        <v>33</v>
      </c>
      <c r="AX845" s="15" t="s">
        <v>72</v>
      </c>
      <c r="AY845" s="241" t="s">
        <v>155</v>
      </c>
    </row>
    <row r="846" spans="1:65" s="13" customFormat="1">
      <c r="B846" s="200"/>
      <c r="C846" s="201"/>
      <c r="D846" s="193" t="s">
        <v>169</v>
      </c>
      <c r="E846" s="202" t="s">
        <v>19</v>
      </c>
      <c r="F846" s="203" t="s">
        <v>82</v>
      </c>
      <c r="G846" s="201"/>
      <c r="H846" s="204">
        <v>2</v>
      </c>
      <c r="I846" s="205"/>
      <c r="J846" s="201"/>
      <c r="K846" s="201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169</v>
      </c>
      <c r="AU846" s="210" t="s">
        <v>82</v>
      </c>
      <c r="AV846" s="13" t="s">
        <v>82</v>
      </c>
      <c r="AW846" s="13" t="s">
        <v>33</v>
      </c>
      <c r="AX846" s="13" t="s">
        <v>72</v>
      </c>
      <c r="AY846" s="210" t="s">
        <v>155</v>
      </c>
    </row>
    <row r="847" spans="1:65" s="15" customFormat="1">
      <c r="B847" s="232"/>
      <c r="C847" s="233"/>
      <c r="D847" s="193" t="s">
        <v>169</v>
      </c>
      <c r="E847" s="234" t="s">
        <v>19</v>
      </c>
      <c r="F847" s="235" t="s">
        <v>215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169</v>
      </c>
      <c r="AU847" s="241" t="s">
        <v>82</v>
      </c>
      <c r="AV847" s="15" t="s">
        <v>80</v>
      </c>
      <c r="AW847" s="15" t="s">
        <v>33</v>
      </c>
      <c r="AX847" s="15" t="s">
        <v>72</v>
      </c>
      <c r="AY847" s="241" t="s">
        <v>155</v>
      </c>
    </row>
    <row r="848" spans="1:65" s="13" customFormat="1">
      <c r="B848" s="200"/>
      <c r="C848" s="201"/>
      <c r="D848" s="193" t="s">
        <v>169</v>
      </c>
      <c r="E848" s="202" t="s">
        <v>19</v>
      </c>
      <c r="F848" s="203" t="s">
        <v>195</v>
      </c>
      <c r="G848" s="201"/>
      <c r="H848" s="204">
        <v>5</v>
      </c>
      <c r="I848" s="205"/>
      <c r="J848" s="201"/>
      <c r="K848" s="201"/>
      <c r="L848" s="206"/>
      <c r="M848" s="207"/>
      <c r="N848" s="208"/>
      <c r="O848" s="208"/>
      <c r="P848" s="208"/>
      <c r="Q848" s="208"/>
      <c r="R848" s="208"/>
      <c r="S848" s="208"/>
      <c r="T848" s="209"/>
      <c r="AT848" s="210" t="s">
        <v>169</v>
      </c>
      <c r="AU848" s="210" t="s">
        <v>82</v>
      </c>
      <c r="AV848" s="13" t="s">
        <v>82</v>
      </c>
      <c r="AW848" s="13" t="s">
        <v>33</v>
      </c>
      <c r="AX848" s="13" t="s">
        <v>72</v>
      </c>
      <c r="AY848" s="210" t="s">
        <v>155</v>
      </c>
    </row>
    <row r="849" spans="1:65" s="15" customFormat="1">
      <c r="B849" s="232"/>
      <c r="C849" s="233"/>
      <c r="D849" s="193" t="s">
        <v>169</v>
      </c>
      <c r="E849" s="234" t="s">
        <v>19</v>
      </c>
      <c r="F849" s="235" t="s">
        <v>219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169</v>
      </c>
      <c r="AU849" s="241" t="s">
        <v>82</v>
      </c>
      <c r="AV849" s="15" t="s">
        <v>80</v>
      </c>
      <c r="AW849" s="15" t="s">
        <v>33</v>
      </c>
      <c r="AX849" s="15" t="s">
        <v>72</v>
      </c>
      <c r="AY849" s="241" t="s">
        <v>155</v>
      </c>
    </row>
    <row r="850" spans="1:65" s="13" customFormat="1">
      <c r="B850" s="200"/>
      <c r="C850" s="201"/>
      <c r="D850" s="193" t="s">
        <v>169</v>
      </c>
      <c r="E850" s="202" t="s">
        <v>19</v>
      </c>
      <c r="F850" s="203" t="s">
        <v>199</v>
      </c>
      <c r="G850" s="201"/>
      <c r="H850" s="204">
        <v>6</v>
      </c>
      <c r="I850" s="205"/>
      <c r="J850" s="201"/>
      <c r="K850" s="201"/>
      <c r="L850" s="206"/>
      <c r="M850" s="207"/>
      <c r="N850" s="208"/>
      <c r="O850" s="208"/>
      <c r="P850" s="208"/>
      <c r="Q850" s="208"/>
      <c r="R850" s="208"/>
      <c r="S850" s="208"/>
      <c r="T850" s="209"/>
      <c r="AT850" s="210" t="s">
        <v>169</v>
      </c>
      <c r="AU850" s="210" t="s">
        <v>82</v>
      </c>
      <c r="AV850" s="13" t="s">
        <v>82</v>
      </c>
      <c r="AW850" s="13" t="s">
        <v>33</v>
      </c>
      <c r="AX850" s="13" t="s">
        <v>72</v>
      </c>
      <c r="AY850" s="210" t="s">
        <v>155</v>
      </c>
    </row>
    <row r="851" spans="1:65" s="14" customFormat="1">
      <c r="B851" s="211"/>
      <c r="C851" s="212"/>
      <c r="D851" s="193" t="s">
        <v>169</v>
      </c>
      <c r="E851" s="213" t="s">
        <v>19</v>
      </c>
      <c r="F851" s="214" t="s">
        <v>178</v>
      </c>
      <c r="G851" s="212"/>
      <c r="H851" s="215">
        <v>21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169</v>
      </c>
      <c r="AU851" s="221" t="s">
        <v>82</v>
      </c>
      <c r="AV851" s="14" t="s">
        <v>163</v>
      </c>
      <c r="AW851" s="14" t="s">
        <v>33</v>
      </c>
      <c r="AX851" s="14" t="s">
        <v>80</v>
      </c>
      <c r="AY851" s="221" t="s">
        <v>155</v>
      </c>
    </row>
    <row r="852" spans="1:65" s="2" customFormat="1" ht="16.5" customHeight="1">
      <c r="A852" s="36"/>
      <c r="B852" s="37"/>
      <c r="C852" s="222" t="s">
        <v>848</v>
      </c>
      <c r="D852" s="222" t="s">
        <v>179</v>
      </c>
      <c r="E852" s="223" t="s">
        <v>849</v>
      </c>
      <c r="F852" s="224" t="s">
        <v>850</v>
      </c>
      <c r="G852" s="225" t="s">
        <v>425</v>
      </c>
      <c r="H852" s="226">
        <v>21</v>
      </c>
      <c r="I852" s="227"/>
      <c r="J852" s="228">
        <f>ROUND(I852*H852,2)</f>
        <v>0</v>
      </c>
      <c r="K852" s="224" t="s">
        <v>851</v>
      </c>
      <c r="L852" s="229"/>
      <c r="M852" s="230" t="s">
        <v>19</v>
      </c>
      <c r="N852" s="231" t="s">
        <v>43</v>
      </c>
      <c r="O852" s="66"/>
      <c r="P852" s="189">
        <f>O852*H852</f>
        <v>0</v>
      </c>
      <c r="Q852" s="189">
        <v>2.5999999999999999E-3</v>
      </c>
      <c r="R852" s="189">
        <f>Q852*H852</f>
        <v>5.4599999999999996E-2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438</v>
      </c>
      <c r="AT852" s="191" t="s">
        <v>179</v>
      </c>
      <c r="AU852" s="191" t="s">
        <v>82</v>
      </c>
      <c r="AY852" s="19" t="s">
        <v>155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9" t="s">
        <v>80</v>
      </c>
      <c r="BK852" s="192">
        <f>ROUND(I852*H852,2)</f>
        <v>0</v>
      </c>
      <c r="BL852" s="19" t="s">
        <v>300</v>
      </c>
      <c r="BM852" s="191" t="s">
        <v>852</v>
      </c>
    </row>
    <row r="853" spans="1:65" s="2" customFormat="1">
      <c r="A853" s="36"/>
      <c r="B853" s="37"/>
      <c r="C853" s="38"/>
      <c r="D853" s="193" t="s">
        <v>165</v>
      </c>
      <c r="E853" s="38"/>
      <c r="F853" s="194" t="s">
        <v>850</v>
      </c>
      <c r="G853" s="38"/>
      <c r="H853" s="38"/>
      <c r="I853" s="195"/>
      <c r="J853" s="38"/>
      <c r="K853" s="38"/>
      <c r="L853" s="41"/>
      <c r="M853" s="196"/>
      <c r="N853" s="197"/>
      <c r="O853" s="66"/>
      <c r="P853" s="66"/>
      <c r="Q853" s="66"/>
      <c r="R853" s="66"/>
      <c r="S853" s="66"/>
      <c r="T853" s="67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T853" s="19" t="s">
        <v>165</v>
      </c>
      <c r="AU853" s="19" t="s">
        <v>82</v>
      </c>
    </row>
    <row r="854" spans="1:65" s="15" customFormat="1">
      <c r="B854" s="232"/>
      <c r="C854" s="233"/>
      <c r="D854" s="193" t="s">
        <v>169</v>
      </c>
      <c r="E854" s="234" t="s">
        <v>19</v>
      </c>
      <c r="F854" s="235" t="s">
        <v>206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169</v>
      </c>
      <c r="AU854" s="241" t="s">
        <v>82</v>
      </c>
      <c r="AV854" s="15" t="s">
        <v>80</v>
      </c>
      <c r="AW854" s="15" t="s">
        <v>33</v>
      </c>
      <c r="AX854" s="15" t="s">
        <v>72</v>
      </c>
      <c r="AY854" s="241" t="s">
        <v>155</v>
      </c>
    </row>
    <row r="855" spans="1:65" s="13" customFormat="1">
      <c r="B855" s="200"/>
      <c r="C855" s="201"/>
      <c r="D855" s="193" t="s">
        <v>169</v>
      </c>
      <c r="E855" s="202" t="s">
        <v>19</v>
      </c>
      <c r="F855" s="203" t="s">
        <v>182</v>
      </c>
      <c r="G855" s="201"/>
      <c r="H855" s="204">
        <v>8</v>
      </c>
      <c r="I855" s="205"/>
      <c r="J855" s="201"/>
      <c r="K855" s="201"/>
      <c r="L855" s="206"/>
      <c r="M855" s="207"/>
      <c r="N855" s="208"/>
      <c r="O855" s="208"/>
      <c r="P855" s="208"/>
      <c r="Q855" s="208"/>
      <c r="R855" s="208"/>
      <c r="S855" s="208"/>
      <c r="T855" s="209"/>
      <c r="AT855" s="210" t="s">
        <v>169</v>
      </c>
      <c r="AU855" s="210" t="s">
        <v>82</v>
      </c>
      <c r="AV855" s="13" t="s">
        <v>82</v>
      </c>
      <c r="AW855" s="13" t="s">
        <v>33</v>
      </c>
      <c r="AX855" s="13" t="s">
        <v>72</v>
      </c>
      <c r="AY855" s="210" t="s">
        <v>155</v>
      </c>
    </row>
    <row r="856" spans="1:65" s="15" customFormat="1">
      <c r="B856" s="232"/>
      <c r="C856" s="233"/>
      <c r="D856" s="193" t="s">
        <v>169</v>
      </c>
      <c r="E856" s="234" t="s">
        <v>19</v>
      </c>
      <c r="F856" s="235" t="s">
        <v>212</v>
      </c>
      <c r="G856" s="233"/>
      <c r="H856" s="234" t="s">
        <v>19</v>
      </c>
      <c r="I856" s="236"/>
      <c r="J856" s="233"/>
      <c r="K856" s="233"/>
      <c r="L856" s="237"/>
      <c r="M856" s="238"/>
      <c r="N856" s="239"/>
      <c r="O856" s="239"/>
      <c r="P856" s="239"/>
      <c r="Q856" s="239"/>
      <c r="R856" s="239"/>
      <c r="S856" s="239"/>
      <c r="T856" s="240"/>
      <c r="AT856" s="241" t="s">
        <v>169</v>
      </c>
      <c r="AU856" s="241" t="s">
        <v>82</v>
      </c>
      <c r="AV856" s="15" t="s">
        <v>80</v>
      </c>
      <c r="AW856" s="15" t="s">
        <v>33</v>
      </c>
      <c r="AX856" s="15" t="s">
        <v>72</v>
      </c>
      <c r="AY856" s="241" t="s">
        <v>155</v>
      </c>
    </row>
    <row r="857" spans="1:65" s="13" customFormat="1">
      <c r="B857" s="200"/>
      <c r="C857" s="201"/>
      <c r="D857" s="193" t="s">
        <v>169</v>
      </c>
      <c r="E857" s="202" t="s">
        <v>19</v>
      </c>
      <c r="F857" s="203" t="s">
        <v>82</v>
      </c>
      <c r="G857" s="201"/>
      <c r="H857" s="204">
        <v>2</v>
      </c>
      <c r="I857" s="205"/>
      <c r="J857" s="201"/>
      <c r="K857" s="201"/>
      <c r="L857" s="206"/>
      <c r="M857" s="207"/>
      <c r="N857" s="208"/>
      <c r="O857" s="208"/>
      <c r="P857" s="208"/>
      <c r="Q857" s="208"/>
      <c r="R857" s="208"/>
      <c r="S857" s="208"/>
      <c r="T857" s="209"/>
      <c r="AT857" s="210" t="s">
        <v>169</v>
      </c>
      <c r="AU857" s="210" t="s">
        <v>82</v>
      </c>
      <c r="AV857" s="13" t="s">
        <v>82</v>
      </c>
      <c r="AW857" s="13" t="s">
        <v>33</v>
      </c>
      <c r="AX857" s="13" t="s">
        <v>72</v>
      </c>
      <c r="AY857" s="210" t="s">
        <v>155</v>
      </c>
    </row>
    <row r="858" spans="1:65" s="15" customFormat="1">
      <c r="B858" s="232"/>
      <c r="C858" s="233"/>
      <c r="D858" s="193" t="s">
        <v>169</v>
      </c>
      <c r="E858" s="234" t="s">
        <v>19</v>
      </c>
      <c r="F858" s="235" t="s">
        <v>215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169</v>
      </c>
      <c r="AU858" s="241" t="s">
        <v>82</v>
      </c>
      <c r="AV858" s="15" t="s">
        <v>80</v>
      </c>
      <c r="AW858" s="15" t="s">
        <v>33</v>
      </c>
      <c r="AX858" s="15" t="s">
        <v>72</v>
      </c>
      <c r="AY858" s="241" t="s">
        <v>155</v>
      </c>
    </row>
    <row r="859" spans="1:65" s="13" customFormat="1">
      <c r="B859" s="200"/>
      <c r="C859" s="201"/>
      <c r="D859" s="193" t="s">
        <v>169</v>
      </c>
      <c r="E859" s="202" t="s">
        <v>19</v>
      </c>
      <c r="F859" s="203" t="s">
        <v>195</v>
      </c>
      <c r="G859" s="201"/>
      <c r="H859" s="204">
        <v>5</v>
      </c>
      <c r="I859" s="205"/>
      <c r="J859" s="201"/>
      <c r="K859" s="201"/>
      <c r="L859" s="206"/>
      <c r="M859" s="207"/>
      <c r="N859" s="208"/>
      <c r="O859" s="208"/>
      <c r="P859" s="208"/>
      <c r="Q859" s="208"/>
      <c r="R859" s="208"/>
      <c r="S859" s="208"/>
      <c r="T859" s="209"/>
      <c r="AT859" s="210" t="s">
        <v>169</v>
      </c>
      <c r="AU859" s="210" t="s">
        <v>82</v>
      </c>
      <c r="AV859" s="13" t="s">
        <v>82</v>
      </c>
      <c r="AW859" s="13" t="s">
        <v>33</v>
      </c>
      <c r="AX859" s="13" t="s">
        <v>72</v>
      </c>
      <c r="AY859" s="210" t="s">
        <v>155</v>
      </c>
    </row>
    <row r="860" spans="1:65" s="15" customFormat="1">
      <c r="B860" s="232"/>
      <c r="C860" s="233"/>
      <c r="D860" s="193" t="s">
        <v>169</v>
      </c>
      <c r="E860" s="234" t="s">
        <v>19</v>
      </c>
      <c r="F860" s="235" t="s">
        <v>219</v>
      </c>
      <c r="G860" s="233"/>
      <c r="H860" s="234" t="s">
        <v>19</v>
      </c>
      <c r="I860" s="236"/>
      <c r="J860" s="233"/>
      <c r="K860" s="233"/>
      <c r="L860" s="237"/>
      <c r="M860" s="238"/>
      <c r="N860" s="239"/>
      <c r="O860" s="239"/>
      <c r="P860" s="239"/>
      <c r="Q860" s="239"/>
      <c r="R860" s="239"/>
      <c r="S860" s="239"/>
      <c r="T860" s="240"/>
      <c r="AT860" s="241" t="s">
        <v>169</v>
      </c>
      <c r="AU860" s="241" t="s">
        <v>82</v>
      </c>
      <c r="AV860" s="15" t="s">
        <v>80</v>
      </c>
      <c r="AW860" s="15" t="s">
        <v>33</v>
      </c>
      <c r="AX860" s="15" t="s">
        <v>72</v>
      </c>
      <c r="AY860" s="241" t="s">
        <v>155</v>
      </c>
    </row>
    <row r="861" spans="1:65" s="13" customFormat="1">
      <c r="B861" s="200"/>
      <c r="C861" s="201"/>
      <c r="D861" s="193" t="s">
        <v>169</v>
      </c>
      <c r="E861" s="202" t="s">
        <v>19</v>
      </c>
      <c r="F861" s="203" t="s">
        <v>199</v>
      </c>
      <c r="G861" s="201"/>
      <c r="H861" s="204">
        <v>6</v>
      </c>
      <c r="I861" s="205"/>
      <c r="J861" s="201"/>
      <c r="K861" s="201"/>
      <c r="L861" s="206"/>
      <c r="M861" s="207"/>
      <c r="N861" s="208"/>
      <c r="O861" s="208"/>
      <c r="P861" s="208"/>
      <c r="Q861" s="208"/>
      <c r="R861" s="208"/>
      <c r="S861" s="208"/>
      <c r="T861" s="209"/>
      <c r="AT861" s="210" t="s">
        <v>169</v>
      </c>
      <c r="AU861" s="210" t="s">
        <v>82</v>
      </c>
      <c r="AV861" s="13" t="s">
        <v>82</v>
      </c>
      <c r="AW861" s="13" t="s">
        <v>33</v>
      </c>
      <c r="AX861" s="13" t="s">
        <v>72</v>
      </c>
      <c r="AY861" s="210" t="s">
        <v>155</v>
      </c>
    </row>
    <row r="862" spans="1:65" s="14" customFormat="1">
      <c r="B862" s="211"/>
      <c r="C862" s="212"/>
      <c r="D862" s="193" t="s">
        <v>169</v>
      </c>
      <c r="E862" s="213" t="s">
        <v>19</v>
      </c>
      <c r="F862" s="214" t="s">
        <v>178</v>
      </c>
      <c r="G862" s="212"/>
      <c r="H862" s="215">
        <v>21</v>
      </c>
      <c r="I862" s="216"/>
      <c r="J862" s="212"/>
      <c r="K862" s="212"/>
      <c r="L862" s="217"/>
      <c r="M862" s="218"/>
      <c r="N862" s="219"/>
      <c r="O862" s="219"/>
      <c r="P862" s="219"/>
      <c r="Q862" s="219"/>
      <c r="R862" s="219"/>
      <c r="S862" s="219"/>
      <c r="T862" s="220"/>
      <c r="AT862" s="221" t="s">
        <v>169</v>
      </c>
      <c r="AU862" s="221" t="s">
        <v>82</v>
      </c>
      <c r="AV862" s="14" t="s">
        <v>163</v>
      </c>
      <c r="AW862" s="14" t="s">
        <v>33</v>
      </c>
      <c r="AX862" s="14" t="s">
        <v>80</v>
      </c>
      <c r="AY862" s="221" t="s">
        <v>155</v>
      </c>
    </row>
    <row r="863" spans="1:65" s="2" customFormat="1" ht="16.5" customHeight="1">
      <c r="A863" s="36"/>
      <c r="B863" s="37"/>
      <c r="C863" s="180" t="s">
        <v>853</v>
      </c>
      <c r="D863" s="180" t="s">
        <v>158</v>
      </c>
      <c r="E863" s="181" t="s">
        <v>854</v>
      </c>
      <c r="F863" s="182" t="s">
        <v>855</v>
      </c>
      <c r="G863" s="183" t="s">
        <v>425</v>
      </c>
      <c r="H863" s="184">
        <v>42</v>
      </c>
      <c r="I863" s="185"/>
      <c r="J863" s="186">
        <f>ROUND(I863*H863,2)</f>
        <v>0</v>
      </c>
      <c r="K863" s="182" t="s">
        <v>162</v>
      </c>
      <c r="L863" s="41"/>
      <c r="M863" s="187" t="s">
        <v>19</v>
      </c>
      <c r="N863" s="188" t="s">
        <v>43</v>
      </c>
      <c r="O863" s="66"/>
      <c r="P863" s="189">
        <f>O863*H863</f>
        <v>0</v>
      </c>
      <c r="Q863" s="189">
        <v>0</v>
      </c>
      <c r="R863" s="189">
        <f>Q863*H863</f>
        <v>0</v>
      </c>
      <c r="S863" s="189">
        <v>0</v>
      </c>
      <c r="T863" s="190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1" t="s">
        <v>300</v>
      </c>
      <c r="AT863" s="191" t="s">
        <v>158</v>
      </c>
      <c r="AU863" s="191" t="s">
        <v>82</v>
      </c>
      <c r="AY863" s="19" t="s">
        <v>155</v>
      </c>
      <c r="BE863" s="192">
        <f>IF(N863="základní",J863,0)</f>
        <v>0</v>
      </c>
      <c r="BF863" s="192">
        <f>IF(N863="snížená",J863,0)</f>
        <v>0</v>
      </c>
      <c r="BG863" s="192">
        <f>IF(N863="zákl. přenesená",J863,0)</f>
        <v>0</v>
      </c>
      <c r="BH863" s="192">
        <f>IF(N863="sníž. přenesená",J863,0)</f>
        <v>0</v>
      </c>
      <c r="BI863" s="192">
        <f>IF(N863="nulová",J863,0)</f>
        <v>0</v>
      </c>
      <c r="BJ863" s="19" t="s">
        <v>80</v>
      </c>
      <c r="BK863" s="192">
        <f>ROUND(I863*H863,2)</f>
        <v>0</v>
      </c>
      <c r="BL863" s="19" t="s">
        <v>300</v>
      </c>
      <c r="BM863" s="191" t="s">
        <v>856</v>
      </c>
    </row>
    <row r="864" spans="1:65" s="2" customFormat="1">
      <c r="A864" s="36"/>
      <c r="B864" s="37"/>
      <c r="C864" s="38"/>
      <c r="D864" s="193" t="s">
        <v>165</v>
      </c>
      <c r="E864" s="38"/>
      <c r="F864" s="194" t="s">
        <v>857</v>
      </c>
      <c r="G864" s="38"/>
      <c r="H864" s="38"/>
      <c r="I864" s="195"/>
      <c r="J864" s="38"/>
      <c r="K864" s="38"/>
      <c r="L864" s="41"/>
      <c r="M864" s="196"/>
      <c r="N864" s="197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165</v>
      </c>
      <c r="AU864" s="19" t="s">
        <v>82</v>
      </c>
    </row>
    <row r="865" spans="1:65" s="2" customFormat="1">
      <c r="A865" s="36"/>
      <c r="B865" s="37"/>
      <c r="C865" s="38"/>
      <c r="D865" s="198" t="s">
        <v>167</v>
      </c>
      <c r="E865" s="38"/>
      <c r="F865" s="199" t="s">
        <v>858</v>
      </c>
      <c r="G865" s="38"/>
      <c r="H865" s="38"/>
      <c r="I865" s="195"/>
      <c r="J865" s="38"/>
      <c r="K865" s="38"/>
      <c r="L865" s="41"/>
      <c r="M865" s="196"/>
      <c r="N865" s="197"/>
      <c r="O865" s="66"/>
      <c r="P865" s="66"/>
      <c r="Q865" s="66"/>
      <c r="R865" s="66"/>
      <c r="S865" s="66"/>
      <c r="T865" s="67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T865" s="19" t="s">
        <v>167</v>
      </c>
      <c r="AU865" s="19" t="s">
        <v>82</v>
      </c>
    </row>
    <row r="866" spans="1:65" s="15" customFormat="1">
      <c r="B866" s="232"/>
      <c r="C866" s="233"/>
      <c r="D866" s="193" t="s">
        <v>169</v>
      </c>
      <c r="E866" s="234" t="s">
        <v>19</v>
      </c>
      <c r="F866" s="235" t="s">
        <v>206</v>
      </c>
      <c r="G866" s="233"/>
      <c r="H866" s="234" t="s">
        <v>19</v>
      </c>
      <c r="I866" s="236"/>
      <c r="J866" s="233"/>
      <c r="K866" s="233"/>
      <c r="L866" s="237"/>
      <c r="M866" s="238"/>
      <c r="N866" s="239"/>
      <c r="O866" s="239"/>
      <c r="P866" s="239"/>
      <c r="Q866" s="239"/>
      <c r="R866" s="239"/>
      <c r="S866" s="239"/>
      <c r="T866" s="240"/>
      <c r="AT866" s="241" t="s">
        <v>169</v>
      </c>
      <c r="AU866" s="241" t="s">
        <v>82</v>
      </c>
      <c r="AV866" s="15" t="s">
        <v>80</v>
      </c>
      <c r="AW866" s="15" t="s">
        <v>33</v>
      </c>
      <c r="AX866" s="15" t="s">
        <v>72</v>
      </c>
      <c r="AY866" s="241" t="s">
        <v>155</v>
      </c>
    </row>
    <row r="867" spans="1:65" s="13" customFormat="1">
      <c r="B867" s="200"/>
      <c r="C867" s="201"/>
      <c r="D867" s="193" t="s">
        <v>169</v>
      </c>
      <c r="E867" s="202" t="s">
        <v>19</v>
      </c>
      <c r="F867" s="203" t="s">
        <v>859</v>
      </c>
      <c r="G867" s="201"/>
      <c r="H867" s="204">
        <v>17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169</v>
      </c>
      <c r="AU867" s="210" t="s">
        <v>82</v>
      </c>
      <c r="AV867" s="13" t="s">
        <v>82</v>
      </c>
      <c r="AW867" s="13" t="s">
        <v>33</v>
      </c>
      <c r="AX867" s="13" t="s">
        <v>72</v>
      </c>
      <c r="AY867" s="210" t="s">
        <v>155</v>
      </c>
    </row>
    <row r="868" spans="1:65" s="15" customFormat="1">
      <c r="B868" s="232"/>
      <c r="C868" s="233"/>
      <c r="D868" s="193" t="s">
        <v>169</v>
      </c>
      <c r="E868" s="234" t="s">
        <v>19</v>
      </c>
      <c r="F868" s="235" t="s">
        <v>212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169</v>
      </c>
      <c r="AU868" s="241" t="s">
        <v>82</v>
      </c>
      <c r="AV868" s="15" t="s">
        <v>80</v>
      </c>
      <c r="AW868" s="15" t="s">
        <v>33</v>
      </c>
      <c r="AX868" s="15" t="s">
        <v>72</v>
      </c>
      <c r="AY868" s="241" t="s">
        <v>155</v>
      </c>
    </row>
    <row r="869" spans="1:65" s="13" customFormat="1">
      <c r="B869" s="200"/>
      <c r="C869" s="201"/>
      <c r="D869" s="193" t="s">
        <v>169</v>
      </c>
      <c r="E869" s="202" t="s">
        <v>19</v>
      </c>
      <c r="F869" s="203" t="s">
        <v>860</v>
      </c>
      <c r="G869" s="201"/>
      <c r="H869" s="204">
        <v>6</v>
      </c>
      <c r="I869" s="205"/>
      <c r="J869" s="201"/>
      <c r="K869" s="201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169</v>
      </c>
      <c r="AU869" s="210" t="s">
        <v>82</v>
      </c>
      <c r="AV869" s="13" t="s">
        <v>82</v>
      </c>
      <c r="AW869" s="13" t="s">
        <v>33</v>
      </c>
      <c r="AX869" s="13" t="s">
        <v>72</v>
      </c>
      <c r="AY869" s="210" t="s">
        <v>155</v>
      </c>
    </row>
    <row r="870" spans="1:65" s="15" customFormat="1">
      <c r="B870" s="232"/>
      <c r="C870" s="233"/>
      <c r="D870" s="193" t="s">
        <v>169</v>
      </c>
      <c r="E870" s="234" t="s">
        <v>19</v>
      </c>
      <c r="F870" s="235" t="s">
        <v>215</v>
      </c>
      <c r="G870" s="233"/>
      <c r="H870" s="234" t="s">
        <v>19</v>
      </c>
      <c r="I870" s="236"/>
      <c r="J870" s="233"/>
      <c r="K870" s="233"/>
      <c r="L870" s="237"/>
      <c r="M870" s="238"/>
      <c r="N870" s="239"/>
      <c r="O870" s="239"/>
      <c r="P870" s="239"/>
      <c r="Q870" s="239"/>
      <c r="R870" s="239"/>
      <c r="S870" s="239"/>
      <c r="T870" s="240"/>
      <c r="AT870" s="241" t="s">
        <v>169</v>
      </c>
      <c r="AU870" s="241" t="s">
        <v>82</v>
      </c>
      <c r="AV870" s="15" t="s">
        <v>80</v>
      </c>
      <c r="AW870" s="15" t="s">
        <v>33</v>
      </c>
      <c r="AX870" s="15" t="s">
        <v>72</v>
      </c>
      <c r="AY870" s="241" t="s">
        <v>155</v>
      </c>
    </row>
    <row r="871" spans="1:65" s="13" customFormat="1">
      <c r="B871" s="200"/>
      <c r="C871" s="201"/>
      <c r="D871" s="193" t="s">
        <v>169</v>
      </c>
      <c r="E871" s="202" t="s">
        <v>19</v>
      </c>
      <c r="F871" s="203" t="s">
        <v>861</v>
      </c>
      <c r="G871" s="201"/>
      <c r="H871" s="204">
        <v>9</v>
      </c>
      <c r="I871" s="205"/>
      <c r="J871" s="201"/>
      <c r="K871" s="201"/>
      <c r="L871" s="206"/>
      <c r="M871" s="207"/>
      <c r="N871" s="208"/>
      <c r="O871" s="208"/>
      <c r="P871" s="208"/>
      <c r="Q871" s="208"/>
      <c r="R871" s="208"/>
      <c r="S871" s="208"/>
      <c r="T871" s="209"/>
      <c r="AT871" s="210" t="s">
        <v>169</v>
      </c>
      <c r="AU871" s="210" t="s">
        <v>82</v>
      </c>
      <c r="AV871" s="13" t="s">
        <v>82</v>
      </c>
      <c r="AW871" s="13" t="s">
        <v>33</v>
      </c>
      <c r="AX871" s="13" t="s">
        <v>72</v>
      </c>
      <c r="AY871" s="210" t="s">
        <v>155</v>
      </c>
    </row>
    <row r="872" spans="1:65" s="15" customFormat="1">
      <c r="B872" s="232"/>
      <c r="C872" s="233"/>
      <c r="D872" s="193" t="s">
        <v>169</v>
      </c>
      <c r="E872" s="234" t="s">
        <v>19</v>
      </c>
      <c r="F872" s="235" t="s">
        <v>219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169</v>
      </c>
      <c r="AU872" s="241" t="s">
        <v>82</v>
      </c>
      <c r="AV872" s="15" t="s">
        <v>80</v>
      </c>
      <c r="AW872" s="15" t="s">
        <v>33</v>
      </c>
      <c r="AX872" s="15" t="s">
        <v>72</v>
      </c>
      <c r="AY872" s="241" t="s">
        <v>155</v>
      </c>
    </row>
    <row r="873" spans="1:65" s="13" customFormat="1">
      <c r="B873" s="200"/>
      <c r="C873" s="201"/>
      <c r="D873" s="193" t="s">
        <v>169</v>
      </c>
      <c r="E873" s="202" t="s">
        <v>19</v>
      </c>
      <c r="F873" s="203" t="s">
        <v>862</v>
      </c>
      <c r="G873" s="201"/>
      <c r="H873" s="204">
        <v>10</v>
      </c>
      <c r="I873" s="205"/>
      <c r="J873" s="201"/>
      <c r="K873" s="201"/>
      <c r="L873" s="206"/>
      <c r="M873" s="207"/>
      <c r="N873" s="208"/>
      <c r="O873" s="208"/>
      <c r="P873" s="208"/>
      <c r="Q873" s="208"/>
      <c r="R873" s="208"/>
      <c r="S873" s="208"/>
      <c r="T873" s="209"/>
      <c r="AT873" s="210" t="s">
        <v>169</v>
      </c>
      <c r="AU873" s="210" t="s">
        <v>82</v>
      </c>
      <c r="AV873" s="13" t="s">
        <v>82</v>
      </c>
      <c r="AW873" s="13" t="s">
        <v>33</v>
      </c>
      <c r="AX873" s="13" t="s">
        <v>72</v>
      </c>
      <c r="AY873" s="210" t="s">
        <v>155</v>
      </c>
    </row>
    <row r="874" spans="1:65" s="14" customFormat="1">
      <c r="B874" s="211"/>
      <c r="C874" s="212"/>
      <c r="D874" s="193" t="s">
        <v>169</v>
      </c>
      <c r="E874" s="213" t="s">
        <v>19</v>
      </c>
      <c r="F874" s="214" t="s">
        <v>178</v>
      </c>
      <c r="G874" s="212"/>
      <c r="H874" s="215">
        <v>42</v>
      </c>
      <c r="I874" s="216"/>
      <c r="J874" s="212"/>
      <c r="K874" s="212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169</v>
      </c>
      <c r="AU874" s="221" t="s">
        <v>82</v>
      </c>
      <c r="AV874" s="14" t="s">
        <v>163</v>
      </c>
      <c r="AW874" s="14" t="s">
        <v>33</v>
      </c>
      <c r="AX874" s="14" t="s">
        <v>80</v>
      </c>
      <c r="AY874" s="221" t="s">
        <v>155</v>
      </c>
    </row>
    <row r="875" spans="1:65" s="2" customFormat="1" ht="16.5" customHeight="1">
      <c r="A875" s="36"/>
      <c r="B875" s="37"/>
      <c r="C875" s="222" t="s">
        <v>863</v>
      </c>
      <c r="D875" s="222" t="s">
        <v>179</v>
      </c>
      <c r="E875" s="223" t="s">
        <v>864</v>
      </c>
      <c r="F875" s="224" t="s">
        <v>865</v>
      </c>
      <c r="G875" s="225" t="s">
        <v>425</v>
      </c>
      <c r="H875" s="226">
        <v>8</v>
      </c>
      <c r="I875" s="227"/>
      <c r="J875" s="228">
        <f>ROUND(I875*H875,2)</f>
        <v>0</v>
      </c>
      <c r="K875" s="224" t="s">
        <v>162</v>
      </c>
      <c r="L875" s="229"/>
      <c r="M875" s="230" t="s">
        <v>19</v>
      </c>
      <c r="N875" s="231" t="s">
        <v>43</v>
      </c>
      <c r="O875" s="66"/>
      <c r="P875" s="189">
        <f>O875*H875</f>
        <v>0</v>
      </c>
      <c r="Q875" s="189">
        <v>1.4999999999999999E-4</v>
      </c>
      <c r="R875" s="189">
        <f>Q875*H875</f>
        <v>1.1999999999999999E-3</v>
      </c>
      <c r="S875" s="189">
        <v>0</v>
      </c>
      <c r="T875" s="190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438</v>
      </c>
      <c r="AT875" s="191" t="s">
        <v>179</v>
      </c>
      <c r="AU875" s="191" t="s">
        <v>82</v>
      </c>
      <c r="AY875" s="19" t="s">
        <v>155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9" t="s">
        <v>80</v>
      </c>
      <c r="BK875" s="192">
        <f>ROUND(I875*H875,2)</f>
        <v>0</v>
      </c>
      <c r="BL875" s="19" t="s">
        <v>300</v>
      </c>
      <c r="BM875" s="191" t="s">
        <v>866</v>
      </c>
    </row>
    <row r="876" spans="1:65" s="2" customFormat="1">
      <c r="A876" s="36"/>
      <c r="B876" s="37"/>
      <c r="C876" s="38"/>
      <c r="D876" s="193" t="s">
        <v>165</v>
      </c>
      <c r="E876" s="38"/>
      <c r="F876" s="194" t="s">
        <v>865</v>
      </c>
      <c r="G876" s="38"/>
      <c r="H876" s="38"/>
      <c r="I876" s="195"/>
      <c r="J876" s="38"/>
      <c r="K876" s="38"/>
      <c r="L876" s="41"/>
      <c r="M876" s="196"/>
      <c r="N876" s="197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165</v>
      </c>
      <c r="AU876" s="19" t="s">
        <v>82</v>
      </c>
    </row>
    <row r="877" spans="1:65" s="15" customFormat="1">
      <c r="B877" s="232"/>
      <c r="C877" s="233"/>
      <c r="D877" s="193" t="s">
        <v>169</v>
      </c>
      <c r="E877" s="234" t="s">
        <v>19</v>
      </c>
      <c r="F877" s="235" t="s">
        <v>206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169</v>
      </c>
      <c r="AU877" s="241" t="s">
        <v>82</v>
      </c>
      <c r="AV877" s="15" t="s">
        <v>80</v>
      </c>
      <c r="AW877" s="15" t="s">
        <v>33</v>
      </c>
      <c r="AX877" s="15" t="s">
        <v>72</v>
      </c>
      <c r="AY877" s="241" t="s">
        <v>155</v>
      </c>
    </row>
    <row r="878" spans="1:65" s="13" customFormat="1">
      <c r="B878" s="200"/>
      <c r="C878" s="201"/>
      <c r="D878" s="193" t="s">
        <v>169</v>
      </c>
      <c r="E878" s="202" t="s">
        <v>19</v>
      </c>
      <c r="F878" s="203" t="s">
        <v>156</v>
      </c>
      <c r="G878" s="201"/>
      <c r="H878" s="204">
        <v>3</v>
      </c>
      <c r="I878" s="205"/>
      <c r="J878" s="201"/>
      <c r="K878" s="201"/>
      <c r="L878" s="206"/>
      <c r="M878" s="207"/>
      <c r="N878" s="208"/>
      <c r="O878" s="208"/>
      <c r="P878" s="208"/>
      <c r="Q878" s="208"/>
      <c r="R878" s="208"/>
      <c r="S878" s="208"/>
      <c r="T878" s="209"/>
      <c r="AT878" s="210" t="s">
        <v>169</v>
      </c>
      <c r="AU878" s="210" t="s">
        <v>82</v>
      </c>
      <c r="AV878" s="13" t="s">
        <v>82</v>
      </c>
      <c r="AW878" s="13" t="s">
        <v>33</v>
      </c>
      <c r="AX878" s="13" t="s">
        <v>72</v>
      </c>
      <c r="AY878" s="210" t="s">
        <v>155</v>
      </c>
    </row>
    <row r="879" spans="1:65" s="15" customFormat="1">
      <c r="B879" s="232"/>
      <c r="C879" s="233"/>
      <c r="D879" s="193" t="s">
        <v>169</v>
      </c>
      <c r="E879" s="234" t="s">
        <v>19</v>
      </c>
      <c r="F879" s="235" t="s">
        <v>212</v>
      </c>
      <c r="G879" s="233"/>
      <c r="H879" s="234" t="s">
        <v>19</v>
      </c>
      <c r="I879" s="236"/>
      <c r="J879" s="233"/>
      <c r="K879" s="233"/>
      <c r="L879" s="237"/>
      <c r="M879" s="238"/>
      <c r="N879" s="239"/>
      <c r="O879" s="239"/>
      <c r="P879" s="239"/>
      <c r="Q879" s="239"/>
      <c r="R879" s="239"/>
      <c r="S879" s="239"/>
      <c r="T879" s="240"/>
      <c r="AT879" s="241" t="s">
        <v>169</v>
      </c>
      <c r="AU879" s="241" t="s">
        <v>82</v>
      </c>
      <c r="AV879" s="15" t="s">
        <v>80</v>
      </c>
      <c r="AW879" s="15" t="s">
        <v>33</v>
      </c>
      <c r="AX879" s="15" t="s">
        <v>72</v>
      </c>
      <c r="AY879" s="241" t="s">
        <v>155</v>
      </c>
    </row>
    <row r="880" spans="1:65" s="13" customFormat="1">
      <c r="B880" s="200"/>
      <c r="C880" s="201"/>
      <c r="D880" s="193" t="s">
        <v>169</v>
      </c>
      <c r="E880" s="202" t="s">
        <v>19</v>
      </c>
      <c r="F880" s="203" t="s">
        <v>80</v>
      </c>
      <c r="G880" s="201"/>
      <c r="H880" s="204">
        <v>1</v>
      </c>
      <c r="I880" s="205"/>
      <c r="J880" s="201"/>
      <c r="K880" s="201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169</v>
      </c>
      <c r="AU880" s="210" t="s">
        <v>82</v>
      </c>
      <c r="AV880" s="13" t="s">
        <v>82</v>
      </c>
      <c r="AW880" s="13" t="s">
        <v>33</v>
      </c>
      <c r="AX880" s="13" t="s">
        <v>72</v>
      </c>
      <c r="AY880" s="210" t="s">
        <v>155</v>
      </c>
    </row>
    <row r="881" spans="1:65" s="15" customFormat="1">
      <c r="B881" s="232"/>
      <c r="C881" s="233"/>
      <c r="D881" s="193" t="s">
        <v>169</v>
      </c>
      <c r="E881" s="234" t="s">
        <v>19</v>
      </c>
      <c r="F881" s="235" t="s">
        <v>215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169</v>
      </c>
      <c r="AU881" s="241" t="s">
        <v>82</v>
      </c>
      <c r="AV881" s="15" t="s">
        <v>80</v>
      </c>
      <c r="AW881" s="15" t="s">
        <v>33</v>
      </c>
      <c r="AX881" s="15" t="s">
        <v>72</v>
      </c>
      <c r="AY881" s="241" t="s">
        <v>155</v>
      </c>
    </row>
    <row r="882" spans="1:65" s="13" customFormat="1">
      <c r="B882" s="200"/>
      <c r="C882" s="201"/>
      <c r="D882" s="193" t="s">
        <v>169</v>
      </c>
      <c r="E882" s="202" t="s">
        <v>19</v>
      </c>
      <c r="F882" s="203" t="s">
        <v>867</v>
      </c>
      <c r="G882" s="201"/>
      <c r="H882" s="204">
        <v>2</v>
      </c>
      <c r="I882" s="205"/>
      <c r="J882" s="201"/>
      <c r="K882" s="201"/>
      <c r="L882" s="206"/>
      <c r="M882" s="207"/>
      <c r="N882" s="208"/>
      <c r="O882" s="208"/>
      <c r="P882" s="208"/>
      <c r="Q882" s="208"/>
      <c r="R882" s="208"/>
      <c r="S882" s="208"/>
      <c r="T882" s="209"/>
      <c r="AT882" s="210" t="s">
        <v>169</v>
      </c>
      <c r="AU882" s="210" t="s">
        <v>82</v>
      </c>
      <c r="AV882" s="13" t="s">
        <v>82</v>
      </c>
      <c r="AW882" s="13" t="s">
        <v>33</v>
      </c>
      <c r="AX882" s="13" t="s">
        <v>72</v>
      </c>
      <c r="AY882" s="210" t="s">
        <v>155</v>
      </c>
    </row>
    <row r="883" spans="1:65" s="15" customFormat="1">
      <c r="B883" s="232"/>
      <c r="C883" s="233"/>
      <c r="D883" s="193" t="s">
        <v>169</v>
      </c>
      <c r="E883" s="234" t="s">
        <v>19</v>
      </c>
      <c r="F883" s="235" t="s">
        <v>219</v>
      </c>
      <c r="G883" s="233"/>
      <c r="H883" s="234" t="s">
        <v>19</v>
      </c>
      <c r="I883" s="236"/>
      <c r="J883" s="233"/>
      <c r="K883" s="233"/>
      <c r="L883" s="237"/>
      <c r="M883" s="238"/>
      <c r="N883" s="239"/>
      <c r="O883" s="239"/>
      <c r="P883" s="239"/>
      <c r="Q883" s="239"/>
      <c r="R883" s="239"/>
      <c r="S883" s="239"/>
      <c r="T883" s="240"/>
      <c r="AT883" s="241" t="s">
        <v>169</v>
      </c>
      <c r="AU883" s="241" t="s">
        <v>82</v>
      </c>
      <c r="AV883" s="15" t="s">
        <v>80</v>
      </c>
      <c r="AW883" s="15" t="s">
        <v>33</v>
      </c>
      <c r="AX883" s="15" t="s">
        <v>72</v>
      </c>
      <c r="AY883" s="241" t="s">
        <v>155</v>
      </c>
    </row>
    <row r="884" spans="1:65" s="13" customFormat="1">
      <c r="B884" s="200"/>
      <c r="C884" s="201"/>
      <c r="D884" s="193" t="s">
        <v>169</v>
      </c>
      <c r="E884" s="202" t="s">
        <v>19</v>
      </c>
      <c r="F884" s="203" t="s">
        <v>867</v>
      </c>
      <c r="G884" s="201"/>
      <c r="H884" s="204">
        <v>2</v>
      </c>
      <c r="I884" s="205"/>
      <c r="J884" s="201"/>
      <c r="K884" s="201"/>
      <c r="L884" s="206"/>
      <c r="M884" s="207"/>
      <c r="N884" s="208"/>
      <c r="O884" s="208"/>
      <c r="P884" s="208"/>
      <c r="Q884" s="208"/>
      <c r="R884" s="208"/>
      <c r="S884" s="208"/>
      <c r="T884" s="209"/>
      <c r="AT884" s="210" t="s">
        <v>169</v>
      </c>
      <c r="AU884" s="210" t="s">
        <v>82</v>
      </c>
      <c r="AV884" s="13" t="s">
        <v>82</v>
      </c>
      <c r="AW884" s="13" t="s">
        <v>33</v>
      </c>
      <c r="AX884" s="13" t="s">
        <v>72</v>
      </c>
      <c r="AY884" s="210" t="s">
        <v>155</v>
      </c>
    </row>
    <row r="885" spans="1:65" s="14" customFormat="1">
      <c r="B885" s="211"/>
      <c r="C885" s="212"/>
      <c r="D885" s="193" t="s">
        <v>169</v>
      </c>
      <c r="E885" s="213" t="s">
        <v>19</v>
      </c>
      <c r="F885" s="214" t="s">
        <v>178</v>
      </c>
      <c r="G885" s="212"/>
      <c r="H885" s="215">
        <v>8</v>
      </c>
      <c r="I885" s="216"/>
      <c r="J885" s="212"/>
      <c r="K885" s="212"/>
      <c r="L885" s="217"/>
      <c r="M885" s="218"/>
      <c r="N885" s="219"/>
      <c r="O885" s="219"/>
      <c r="P885" s="219"/>
      <c r="Q885" s="219"/>
      <c r="R885" s="219"/>
      <c r="S885" s="219"/>
      <c r="T885" s="220"/>
      <c r="AT885" s="221" t="s">
        <v>169</v>
      </c>
      <c r="AU885" s="221" t="s">
        <v>82</v>
      </c>
      <c r="AV885" s="14" t="s">
        <v>163</v>
      </c>
      <c r="AW885" s="14" t="s">
        <v>33</v>
      </c>
      <c r="AX885" s="14" t="s">
        <v>80</v>
      </c>
      <c r="AY885" s="221" t="s">
        <v>155</v>
      </c>
    </row>
    <row r="886" spans="1:65" s="2" customFormat="1" ht="16.5" customHeight="1">
      <c r="A886" s="36"/>
      <c r="B886" s="37"/>
      <c r="C886" s="222" t="s">
        <v>868</v>
      </c>
      <c r="D886" s="222" t="s">
        <v>179</v>
      </c>
      <c r="E886" s="223" t="s">
        <v>869</v>
      </c>
      <c r="F886" s="224" t="s">
        <v>870</v>
      </c>
      <c r="G886" s="225" t="s">
        <v>425</v>
      </c>
      <c r="H886" s="226">
        <v>7</v>
      </c>
      <c r="I886" s="227"/>
      <c r="J886" s="228">
        <f>ROUND(I886*H886,2)</f>
        <v>0</v>
      </c>
      <c r="K886" s="224" t="s">
        <v>162</v>
      </c>
      <c r="L886" s="229"/>
      <c r="M886" s="230" t="s">
        <v>19</v>
      </c>
      <c r="N886" s="231" t="s">
        <v>43</v>
      </c>
      <c r="O886" s="66"/>
      <c r="P886" s="189">
        <f>O886*H886</f>
        <v>0</v>
      </c>
      <c r="Q886" s="189">
        <v>1.4999999999999999E-4</v>
      </c>
      <c r="R886" s="189">
        <f>Q886*H886</f>
        <v>1.0499999999999999E-3</v>
      </c>
      <c r="S886" s="189">
        <v>0</v>
      </c>
      <c r="T886" s="190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91" t="s">
        <v>438</v>
      </c>
      <c r="AT886" s="191" t="s">
        <v>179</v>
      </c>
      <c r="AU886" s="191" t="s">
        <v>82</v>
      </c>
      <c r="AY886" s="19" t="s">
        <v>155</v>
      </c>
      <c r="BE886" s="192">
        <f>IF(N886="základní",J886,0)</f>
        <v>0</v>
      </c>
      <c r="BF886" s="192">
        <f>IF(N886="snížená",J886,0)</f>
        <v>0</v>
      </c>
      <c r="BG886" s="192">
        <f>IF(N886="zákl. přenesená",J886,0)</f>
        <v>0</v>
      </c>
      <c r="BH886" s="192">
        <f>IF(N886="sníž. přenesená",J886,0)</f>
        <v>0</v>
      </c>
      <c r="BI886" s="192">
        <f>IF(N886="nulová",J886,0)</f>
        <v>0</v>
      </c>
      <c r="BJ886" s="19" t="s">
        <v>80</v>
      </c>
      <c r="BK886" s="192">
        <f>ROUND(I886*H886,2)</f>
        <v>0</v>
      </c>
      <c r="BL886" s="19" t="s">
        <v>300</v>
      </c>
      <c r="BM886" s="191" t="s">
        <v>871</v>
      </c>
    </row>
    <row r="887" spans="1:65" s="2" customFormat="1">
      <c r="A887" s="36"/>
      <c r="B887" s="37"/>
      <c r="C887" s="38"/>
      <c r="D887" s="193" t="s">
        <v>165</v>
      </c>
      <c r="E887" s="38"/>
      <c r="F887" s="194" t="s">
        <v>870</v>
      </c>
      <c r="G887" s="38"/>
      <c r="H887" s="38"/>
      <c r="I887" s="195"/>
      <c r="J887" s="38"/>
      <c r="K887" s="38"/>
      <c r="L887" s="41"/>
      <c r="M887" s="196"/>
      <c r="N887" s="197"/>
      <c r="O887" s="66"/>
      <c r="P887" s="66"/>
      <c r="Q887" s="66"/>
      <c r="R887" s="66"/>
      <c r="S887" s="66"/>
      <c r="T887" s="67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T887" s="19" t="s">
        <v>165</v>
      </c>
      <c r="AU887" s="19" t="s">
        <v>82</v>
      </c>
    </row>
    <row r="888" spans="1:65" s="15" customFormat="1">
      <c r="B888" s="232"/>
      <c r="C888" s="233"/>
      <c r="D888" s="193" t="s">
        <v>169</v>
      </c>
      <c r="E888" s="234" t="s">
        <v>19</v>
      </c>
      <c r="F888" s="235" t="s">
        <v>206</v>
      </c>
      <c r="G888" s="233"/>
      <c r="H888" s="234" t="s">
        <v>19</v>
      </c>
      <c r="I888" s="236"/>
      <c r="J888" s="233"/>
      <c r="K888" s="233"/>
      <c r="L888" s="237"/>
      <c r="M888" s="238"/>
      <c r="N888" s="239"/>
      <c r="O888" s="239"/>
      <c r="P888" s="239"/>
      <c r="Q888" s="239"/>
      <c r="R888" s="239"/>
      <c r="S888" s="239"/>
      <c r="T888" s="240"/>
      <c r="AT888" s="241" t="s">
        <v>169</v>
      </c>
      <c r="AU888" s="241" t="s">
        <v>82</v>
      </c>
      <c r="AV888" s="15" t="s">
        <v>80</v>
      </c>
      <c r="AW888" s="15" t="s">
        <v>33</v>
      </c>
      <c r="AX888" s="15" t="s">
        <v>72</v>
      </c>
      <c r="AY888" s="241" t="s">
        <v>155</v>
      </c>
    </row>
    <row r="889" spans="1:65" s="13" customFormat="1">
      <c r="B889" s="200"/>
      <c r="C889" s="201"/>
      <c r="D889" s="193" t="s">
        <v>169</v>
      </c>
      <c r="E889" s="202" t="s">
        <v>19</v>
      </c>
      <c r="F889" s="203" t="s">
        <v>163</v>
      </c>
      <c r="G889" s="201"/>
      <c r="H889" s="204">
        <v>4</v>
      </c>
      <c r="I889" s="205"/>
      <c r="J889" s="201"/>
      <c r="K889" s="201"/>
      <c r="L889" s="206"/>
      <c r="M889" s="207"/>
      <c r="N889" s="208"/>
      <c r="O889" s="208"/>
      <c r="P889" s="208"/>
      <c r="Q889" s="208"/>
      <c r="R889" s="208"/>
      <c r="S889" s="208"/>
      <c r="T889" s="209"/>
      <c r="AT889" s="210" t="s">
        <v>169</v>
      </c>
      <c r="AU889" s="210" t="s">
        <v>82</v>
      </c>
      <c r="AV889" s="13" t="s">
        <v>82</v>
      </c>
      <c r="AW889" s="13" t="s">
        <v>33</v>
      </c>
      <c r="AX889" s="13" t="s">
        <v>72</v>
      </c>
      <c r="AY889" s="210" t="s">
        <v>155</v>
      </c>
    </row>
    <row r="890" spans="1:65" s="15" customFormat="1">
      <c r="B890" s="232"/>
      <c r="C890" s="233"/>
      <c r="D890" s="193" t="s">
        <v>169</v>
      </c>
      <c r="E890" s="234" t="s">
        <v>19</v>
      </c>
      <c r="F890" s="235" t="s">
        <v>212</v>
      </c>
      <c r="G890" s="233"/>
      <c r="H890" s="234" t="s">
        <v>19</v>
      </c>
      <c r="I890" s="236"/>
      <c r="J890" s="233"/>
      <c r="K890" s="233"/>
      <c r="L890" s="237"/>
      <c r="M890" s="238"/>
      <c r="N890" s="239"/>
      <c r="O890" s="239"/>
      <c r="P890" s="239"/>
      <c r="Q890" s="239"/>
      <c r="R890" s="239"/>
      <c r="S890" s="239"/>
      <c r="T890" s="240"/>
      <c r="AT890" s="241" t="s">
        <v>169</v>
      </c>
      <c r="AU890" s="241" t="s">
        <v>82</v>
      </c>
      <c r="AV890" s="15" t="s">
        <v>80</v>
      </c>
      <c r="AW890" s="15" t="s">
        <v>33</v>
      </c>
      <c r="AX890" s="15" t="s">
        <v>72</v>
      </c>
      <c r="AY890" s="241" t="s">
        <v>155</v>
      </c>
    </row>
    <row r="891" spans="1:65" s="13" customFormat="1">
      <c r="B891" s="200"/>
      <c r="C891" s="201"/>
      <c r="D891" s="193" t="s">
        <v>169</v>
      </c>
      <c r="E891" s="202" t="s">
        <v>19</v>
      </c>
      <c r="F891" s="203" t="s">
        <v>80</v>
      </c>
      <c r="G891" s="201"/>
      <c r="H891" s="204">
        <v>1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169</v>
      </c>
      <c r="AU891" s="210" t="s">
        <v>82</v>
      </c>
      <c r="AV891" s="13" t="s">
        <v>82</v>
      </c>
      <c r="AW891" s="13" t="s">
        <v>33</v>
      </c>
      <c r="AX891" s="13" t="s">
        <v>72</v>
      </c>
      <c r="AY891" s="210" t="s">
        <v>155</v>
      </c>
    </row>
    <row r="892" spans="1:65" s="15" customFormat="1">
      <c r="B892" s="232"/>
      <c r="C892" s="233"/>
      <c r="D892" s="193" t="s">
        <v>169</v>
      </c>
      <c r="E892" s="234" t="s">
        <v>19</v>
      </c>
      <c r="F892" s="235" t="s">
        <v>215</v>
      </c>
      <c r="G892" s="233"/>
      <c r="H892" s="234" t="s">
        <v>19</v>
      </c>
      <c r="I892" s="236"/>
      <c r="J892" s="233"/>
      <c r="K892" s="233"/>
      <c r="L892" s="237"/>
      <c r="M892" s="238"/>
      <c r="N892" s="239"/>
      <c r="O892" s="239"/>
      <c r="P892" s="239"/>
      <c r="Q892" s="239"/>
      <c r="R892" s="239"/>
      <c r="S892" s="239"/>
      <c r="T892" s="240"/>
      <c r="AT892" s="241" t="s">
        <v>169</v>
      </c>
      <c r="AU892" s="241" t="s">
        <v>82</v>
      </c>
      <c r="AV892" s="15" t="s">
        <v>80</v>
      </c>
      <c r="AW892" s="15" t="s">
        <v>33</v>
      </c>
      <c r="AX892" s="15" t="s">
        <v>72</v>
      </c>
      <c r="AY892" s="241" t="s">
        <v>155</v>
      </c>
    </row>
    <row r="893" spans="1:65" s="13" customFormat="1">
      <c r="B893" s="200"/>
      <c r="C893" s="201"/>
      <c r="D893" s="193" t="s">
        <v>169</v>
      </c>
      <c r="E893" s="202" t="s">
        <v>19</v>
      </c>
      <c r="F893" s="203" t="s">
        <v>80</v>
      </c>
      <c r="G893" s="201"/>
      <c r="H893" s="204">
        <v>1</v>
      </c>
      <c r="I893" s="205"/>
      <c r="J893" s="201"/>
      <c r="K893" s="201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169</v>
      </c>
      <c r="AU893" s="210" t="s">
        <v>82</v>
      </c>
      <c r="AV893" s="13" t="s">
        <v>82</v>
      </c>
      <c r="AW893" s="13" t="s">
        <v>33</v>
      </c>
      <c r="AX893" s="13" t="s">
        <v>72</v>
      </c>
      <c r="AY893" s="210" t="s">
        <v>155</v>
      </c>
    </row>
    <row r="894" spans="1:65" s="15" customFormat="1">
      <c r="B894" s="232"/>
      <c r="C894" s="233"/>
      <c r="D894" s="193" t="s">
        <v>169</v>
      </c>
      <c r="E894" s="234" t="s">
        <v>19</v>
      </c>
      <c r="F894" s="235" t="s">
        <v>219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169</v>
      </c>
      <c r="AU894" s="241" t="s">
        <v>82</v>
      </c>
      <c r="AV894" s="15" t="s">
        <v>80</v>
      </c>
      <c r="AW894" s="15" t="s">
        <v>33</v>
      </c>
      <c r="AX894" s="15" t="s">
        <v>72</v>
      </c>
      <c r="AY894" s="241" t="s">
        <v>155</v>
      </c>
    </row>
    <row r="895" spans="1:65" s="13" customFormat="1">
      <c r="B895" s="200"/>
      <c r="C895" s="201"/>
      <c r="D895" s="193" t="s">
        <v>169</v>
      </c>
      <c r="E895" s="202" t="s">
        <v>19</v>
      </c>
      <c r="F895" s="203" t="s">
        <v>80</v>
      </c>
      <c r="G895" s="201"/>
      <c r="H895" s="204">
        <v>1</v>
      </c>
      <c r="I895" s="205"/>
      <c r="J895" s="201"/>
      <c r="K895" s="201"/>
      <c r="L895" s="206"/>
      <c r="M895" s="207"/>
      <c r="N895" s="208"/>
      <c r="O895" s="208"/>
      <c r="P895" s="208"/>
      <c r="Q895" s="208"/>
      <c r="R895" s="208"/>
      <c r="S895" s="208"/>
      <c r="T895" s="209"/>
      <c r="AT895" s="210" t="s">
        <v>169</v>
      </c>
      <c r="AU895" s="210" t="s">
        <v>82</v>
      </c>
      <c r="AV895" s="13" t="s">
        <v>82</v>
      </c>
      <c r="AW895" s="13" t="s">
        <v>33</v>
      </c>
      <c r="AX895" s="13" t="s">
        <v>72</v>
      </c>
      <c r="AY895" s="210" t="s">
        <v>155</v>
      </c>
    </row>
    <row r="896" spans="1:65" s="14" customFormat="1">
      <c r="B896" s="211"/>
      <c r="C896" s="212"/>
      <c r="D896" s="193" t="s">
        <v>169</v>
      </c>
      <c r="E896" s="213" t="s">
        <v>19</v>
      </c>
      <c r="F896" s="214" t="s">
        <v>178</v>
      </c>
      <c r="G896" s="212"/>
      <c r="H896" s="215">
        <v>7</v>
      </c>
      <c r="I896" s="216"/>
      <c r="J896" s="212"/>
      <c r="K896" s="212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169</v>
      </c>
      <c r="AU896" s="221" t="s">
        <v>82</v>
      </c>
      <c r="AV896" s="14" t="s">
        <v>163</v>
      </c>
      <c r="AW896" s="14" t="s">
        <v>33</v>
      </c>
      <c r="AX896" s="14" t="s">
        <v>80</v>
      </c>
      <c r="AY896" s="221" t="s">
        <v>155</v>
      </c>
    </row>
    <row r="897" spans="1:65" s="2" customFormat="1" ht="16.5" customHeight="1">
      <c r="A897" s="36"/>
      <c r="B897" s="37"/>
      <c r="C897" s="222" t="s">
        <v>872</v>
      </c>
      <c r="D897" s="222" t="s">
        <v>179</v>
      </c>
      <c r="E897" s="223" t="s">
        <v>873</v>
      </c>
      <c r="F897" s="224" t="s">
        <v>874</v>
      </c>
      <c r="G897" s="225" t="s">
        <v>425</v>
      </c>
      <c r="H897" s="226">
        <v>9</v>
      </c>
      <c r="I897" s="227"/>
      <c r="J897" s="228">
        <f>ROUND(I897*H897,2)</f>
        <v>0</v>
      </c>
      <c r="K897" s="224" t="s">
        <v>162</v>
      </c>
      <c r="L897" s="229"/>
      <c r="M897" s="230" t="s">
        <v>19</v>
      </c>
      <c r="N897" s="231" t="s">
        <v>43</v>
      </c>
      <c r="O897" s="66"/>
      <c r="P897" s="189">
        <f>O897*H897</f>
        <v>0</v>
      </c>
      <c r="Q897" s="189">
        <v>1.4999999999999999E-4</v>
      </c>
      <c r="R897" s="189">
        <f>Q897*H897</f>
        <v>1.3499999999999999E-3</v>
      </c>
      <c r="S897" s="189">
        <v>0</v>
      </c>
      <c r="T897" s="190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1" t="s">
        <v>438</v>
      </c>
      <c r="AT897" s="191" t="s">
        <v>179</v>
      </c>
      <c r="AU897" s="191" t="s">
        <v>82</v>
      </c>
      <c r="AY897" s="19" t="s">
        <v>155</v>
      </c>
      <c r="BE897" s="192">
        <f>IF(N897="základní",J897,0)</f>
        <v>0</v>
      </c>
      <c r="BF897" s="192">
        <f>IF(N897="snížená",J897,0)</f>
        <v>0</v>
      </c>
      <c r="BG897" s="192">
        <f>IF(N897="zákl. přenesená",J897,0)</f>
        <v>0</v>
      </c>
      <c r="BH897" s="192">
        <f>IF(N897="sníž. přenesená",J897,0)</f>
        <v>0</v>
      </c>
      <c r="BI897" s="192">
        <f>IF(N897="nulová",J897,0)</f>
        <v>0</v>
      </c>
      <c r="BJ897" s="19" t="s">
        <v>80</v>
      </c>
      <c r="BK897" s="192">
        <f>ROUND(I897*H897,2)</f>
        <v>0</v>
      </c>
      <c r="BL897" s="19" t="s">
        <v>300</v>
      </c>
      <c r="BM897" s="191" t="s">
        <v>875</v>
      </c>
    </row>
    <row r="898" spans="1:65" s="2" customFormat="1">
      <c r="A898" s="36"/>
      <c r="B898" s="37"/>
      <c r="C898" s="38"/>
      <c r="D898" s="193" t="s">
        <v>165</v>
      </c>
      <c r="E898" s="38"/>
      <c r="F898" s="194" t="s">
        <v>874</v>
      </c>
      <c r="G898" s="38"/>
      <c r="H898" s="38"/>
      <c r="I898" s="195"/>
      <c r="J898" s="38"/>
      <c r="K898" s="38"/>
      <c r="L898" s="41"/>
      <c r="M898" s="196"/>
      <c r="N898" s="197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165</v>
      </c>
      <c r="AU898" s="19" t="s">
        <v>82</v>
      </c>
    </row>
    <row r="899" spans="1:65" s="15" customFormat="1">
      <c r="B899" s="232"/>
      <c r="C899" s="233"/>
      <c r="D899" s="193" t="s">
        <v>169</v>
      </c>
      <c r="E899" s="234" t="s">
        <v>19</v>
      </c>
      <c r="F899" s="235" t="s">
        <v>206</v>
      </c>
      <c r="G899" s="233"/>
      <c r="H899" s="234" t="s">
        <v>19</v>
      </c>
      <c r="I899" s="236"/>
      <c r="J899" s="233"/>
      <c r="K899" s="233"/>
      <c r="L899" s="237"/>
      <c r="M899" s="238"/>
      <c r="N899" s="239"/>
      <c r="O899" s="239"/>
      <c r="P899" s="239"/>
      <c r="Q899" s="239"/>
      <c r="R899" s="239"/>
      <c r="S899" s="239"/>
      <c r="T899" s="240"/>
      <c r="AT899" s="241" t="s">
        <v>169</v>
      </c>
      <c r="AU899" s="241" t="s">
        <v>82</v>
      </c>
      <c r="AV899" s="15" t="s">
        <v>80</v>
      </c>
      <c r="AW899" s="15" t="s">
        <v>33</v>
      </c>
      <c r="AX899" s="15" t="s">
        <v>72</v>
      </c>
      <c r="AY899" s="241" t="s">
        <v>155</v>
      </c>
    </row>
    <row r="900" spans="1:65" s="13" customFormat="1">
      <c r="B900" s="200"/>
      <c r="C900" s="201"/>
      <c r="D900" s="193" t="s">
        <v>169</v>
      </c>
      <c r="E900" s="202" t="s">
        <v>19</v>
      </c>
      <c r="F900" s="203" t="s">
        <v>195</v>
      </c>
      <c r="G900" s="201"/>
      <c r="H900" s="204">
        <v>5</v>
      </c>
      <c r="I900" s="205"/>
      <c r="J900" s="201"/>
      <c r="K900" s="201"/>
      <c r="L900" s="206"/>
      <c r="M900" s="207"/>
      <c r="N900" s="208"/>
      <c r="O900" s="208"/>
      <c r="P900" s="208"/>
      <c r="Q900" s="208"/>
      <c r="R900" s="208"/>
      <c r="S900" s="208"/>
      <c r="T900" s="209"/>
      <c r="AT900" s="210" t="s">
        <v>169</v>
      </c>
      <c r="AU900" s="210" t="s">
        <v>82</v>
      </c>
      <c r="AV900" s="13" t="s">
        <v>82</v>
      </c>
      <c r="AW900" s="13" t="s">
        <v>33</v>
      </c>
      <c r="AX900" s="13" t="s">
        <v>72</v>
      </c>
      <c r="AY900" s="210" t="s">
        <v>155</v>
      </c>
    </row>
    <row r="901" spans="1:65" s="15" customFormat="1">
      <c r="B901" s="232"/>
      <c r="C901" s="233"/>
      <c r="D901" s="193" t="s">
        <v>169</v>
      </c>
      <c r="E901" s="234" t="s">
        <v>19</v>
      </c>
      <c r="F901" s="235" t="s">
        <v>212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169</v>
      </c>
      <c r="AU901" s="241" t="s">
        <v>82</v>
      </c>
      <c r="AV901" s="15" t="s">
        <v>80</v>
      </c>
      <c r="AW901" s="15" t="s">
        <v>33</v>
      </c>
      <c r="AX901" s="15" t="s">
        <v>72</v>
      </c>
      <c r="AY901" s="241" t="s">
        <v>155</v>
      </c>
    </row>
    <row r="902" spans="1:65" s="13" customFormat="1">
      <c r="B902" s="200"/>
      <c r="C902" s="201"/>
      <c r="D902" s="193" t="s">
        <v>169</v>
      </c>
      <c r="E902" s="202" t="s">
        <v>19</v>
      </c>
      <c r="F902" s="203" t="s">
        <v>80</v>
      </c>
      <c r="G902" s="201"/>
      <c r="H902" s="204">
        <v>1</v>
      </c>
      <c r="I902" s="205"/>
      <c r="J902" s="201"/>
      <c r="K902" s="201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169</v>
      </c>
      <c r="AU902" s="210" t="s">
        <v>82</v>
      </c>
      <c r="AV902" s="13" t="s">
        <v>82</v>
      </c>
      <c r="AW902" s="13" t="s">
        <v>33</v>
      </c>
      <c r="AX902" s="13" t="s">
        <v>72</v>
      </c>
      <c r="AY902" s="210" t="s">
        <v>155</v>
      </c>
    </row>
    <row r="903" spans="1:65" s="15" customFormat="1">
      <c r="B903" s="232"/>
      <c r="C903" s="233"/>
      <c r="D903" s="193" t="s">
        <v>169</v>
      </c>
      <c r="E903" s="234" t="s">
        <v>19</v>
      </c>
      <c r="F903" s="235" t="s">
        <v>215</v>
      </c>
      <c r="G903" s="233"/>
      <c r="H903" s="234" t="s">
        <v>19</v>
      </c>
      <c r="I903" s="236"/>
      <c r="J903" s="233"/>
      <c r="K903" s="233"/>
      <c r="L903" s="237"/>
      <c r="M903" s="238"/>
      <c r="N903" s="239"/>
      <c r="O903" s="239"/>
      <c r="P903" s="239"/>
      <c r="Q903" s="239"/>
      <c r="R903" s="239"/>
      <c r="S903" s="239"/>
      <c r="T903" s="240"/>
      <c r="AT903" s="241" t="s">
        <v>169</v>
      </c>
      <c r="AU903" s="241" t="s">
        <v>82</v>
      </c>
      <c r="AV903" s="15" t="s">
        <v>80</v>
      </c>
      <c r="AW903" s="15" t="s">
        <v>33</v>
      </c>
      <c r="AX903" s="15" t="s">
        <v>72</v>
      </c>
      <c r="AY903" s="241" t="s">
        <v>155</v>
      </c>
    </row>
    <row r="904" spans="1:65" s="13" customFormat="1">
      <c r="B904" s="200"/>
      <c r="C904" s="201"/>
      <c r="D904" s="193" t="s">
        <v>169</v>
      </c>
      <c r="E904" s="202" t="s">
        <v>19</v>
      </c>
      <c r="F904" s="203" t="s">
        <v>82</v>
      </c>
      <c r="G904" s="201"/>
      <c r="H904" s="204">
        <v>2</v>
      </c>
      <c r="I904" s="205"/>
      <c r="J904" s="201"/>
      <c r="K904" s="201"/>
      <c r="L904" s="206"/>
      <c r="M904" s="207"/>
      <c r="N904" s="208"/>
      <c r="O904" s="208"/>
      <c r="P904" s="208"/>
      <c r="Q904" s="208"/>
      <c r="R904" s="208"/>
      <c r="S904" s="208"/>
      <c r="T904" s="209"/>
      <c r="AT904" s="210" t="s">
        <v>169</v>
      </c>
      <c r="AU904" s="210" t="s">
        <v>82</v>
      </c>
      <c r="AV904" s="13" t="s">
        <v>82</v>
      </c>
      <c r="AW904" s="13" t="s">
        <v>33</v>
      </c>
      <c r="AX904" s="13" t="s">
        <v>72</v>
      </c>
      <c r="AY904" s="210" t="s">
        <v>155</v>
      </c>
    </row>
    <row r="905" spans="1:65" s="15" customFormat="1">
      <c r="B905" s="232"/>
      <c r="C905" s="233"/>
      <c r="D905" s="193" t="s">
        <v>169</v>
      </c>
      <c r="E905" s="234" t="s">
        <v>19</v>
      </c>
      <c r="F905" s="235" t="s">
        <v>219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169</v>
      </c>
      <c r="AU905" s="241" t="s">
        <v>82</v>
      </c>
      <c r="AV905" s="15" t="s">
        <v>80</v>
      </c>
      <c r="AW905" s="15" t="s">
        <v>33</v>
      </c>
      <c r="AX905" s="15" t="s">
        <v>72</v>
      </c>
      <c r="AY905" s="241" t="s">
        <v>155</v>
      </c>
    </row>
    <row r="906" spans="1:65" s="13" customFormat="1">
      <c r="B906" s="200"/>
      <c r="C906" s="201"/>
      <c r="D906" s="193" t="s">
        <v>169</v>
      </c>
      <c r="E906" s="202" t="s">
        <v>19</v>
      </c>
      <c r="F906" s="203" t="s">
        <v>80</v>
      </c>
      <c r="G906" s="201"/>
      <c r="H906" s="204">
        <v>1</v>
      </c>
      <c r="I906" s="205"/>
      <c r="J906" s="201"/>
      <c r="K906" s="201"/>
      <c r="L906" s="206"/>
      <c r="M906" s="207"/>
      <c r="N906" s="208"/>
      <c r="O906" s="208"/>
      <c r="P906" s="208"/>
      <c r="Q906" s="208"/>
      <c r="R906" s="208"/>
      <c r="S906" s="208"/>
      <c r="T906" s="209"/>
      <c r="AT906" s="210" t="s">
        <v>169</v>
      </c>
      <c r="AU906" s="210" t="s">
        <v>82</v>
      </c>
      <c r="AV906" s="13" t="s">
        <v>82</v>
      </c>
      <c r="AW906" s="13" t="s">
        <v>33</v>
      </c>
      <c r="AX906" s="13" t="s">
        <v>72</v>
      </c>
      <c r="AY906" s="210" t="s">
        <v>155</v>
      </c>
    </row>
    <row r="907" spans="1:65" s="14" customFormat="1">
      <c r="B907" s="211"/>
      <c r="C907" s="212"/>
      <c r="D907" s="193" t="s">
        <v>169</v>
      </c>
      <c r="E907" s="213" t="s">
        <v>19</v>
      </c>
      <c r="F907" s="214" t="s">
        <v>178</v>
      </c>
      <c r="G907" s="212"/>
      <c r="H907" s="215">
        <v>9</v>
      </c>
      <c r="I907" s="216"/>
      <c r="J907" s="212"/>
      <c r="K907" s="212"/>
      <c r="L907" s="217"/>
      <c r="M907" s="218"/>
      <c r="N907" s="219"/>
      <c r="O907" s="219"/>
      <c r="P907" s="219"/>
      <c r="Q907" s="219"/>
      <c r="R907" s="219"/>
      <c r="S907" s="219"/>
      <c r="T907" s="220"/>
      <c r="AT907" s="221" t="s">
        <v>169</v>
      </c>
      <c r="AU907" s="221" t="s">
        <v>82</v>
      </c>
      <c r="AV907" s="14" t="s">
        <v>163</v>
      </c>
      <c r="AW907" s="14" t="s">
        <v>33</v>
      </c>
      <c r="AX907" s="14" t="s">
        <v>80</v>
      </c>
      <c r="AY907" s="221" t="s">
        <v>155</v>
      </c>
    </row>
    <row r="908" spans="1:65" s="2" customFormat="1" ht="16.5" customHeight="1">
      <c r="A908" s="36"/>
      <c r="B908" s="37"/>
      <c r="C908" s="222" t="s">
        <v>876</v>
      </c>
      <c r="D908" s="222" t="s">
        <v>179</v>
      </c>
      <c r="E908" s="223" t="s">
        <v>877</v>
      </c>
      <c r="F908" s="224" t="s">
        <v>878</v>
      </c>
      <c r="G908" s="225" t="s">
        <v>425</v>
      </c>
      <c r="H908" s="226">
        <v>3</v>
      </c>
      <c r="I908" s="227"/>
      <c r="J908" s="228">
        <f>ROUND(I908*H908,2)</f>
        <v>0</v>
      </c>
      <c r="K908" s="224" t="s">
        <v>162</v>
      </c>
      <c r="L908" s="229"/>
      <c r="M908" s="230" t="s">
        <v>19</v>
      </c>
      <c r="N908" s="231" t="s">
        <v>43</v>
      </c>
      <c r="O908" s="66"/>
      <c r="P908" s="189">
        <f>O908*H908</f>
        <v>0</v>
      </c>
      <c r="Q908" s="189">
        <v>1.4999999999999999E-4</v>
      </c>
      <c r="R908" s="189">
        <f>Q908*H908</f>
        <v>4.4999999999999999E-4</v>
      </c>
      <c r="S908" s="189">
        <v>0</v>
      </c>
      <c r="T908" s="190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1" t="s">
        <v>438</v>
      </c>
      <c r="AT908" s="191" t="s">
        <v>179</v>
      </c>
      <c r="AU908" s="191" t="s">
        <v>82</v>
      </c>
      <c r="AY908" s="19" t="s">
        <v>155</v>
      </c>
      <c r="BE908" s="192">
        <f>IF(N908="základní",J908,0)</f>
        <v>0</v>
      </c>
      <c r="BF908" s="192">
        <f>IF(N908="snížená",J908,0)</f>
        <v>0</v>
      </c>
      <c r="BG908" s="192">
        <f>IF(N908="zákl. přenesená",J908,0)</f>
        <v>0</v>
      </c>
      <c r="BH908" s="192">
        <f>IF(N908="sníž. přenesená",J908,0)</f>
        <v>0</v>
      </c>
      <c r="BI908" s="192">
        <f>IF(N908="nulová",J908,0)</f>
        <v>0</v>
      </c>
      <c r="BJ908" s="19" t="s">
        <v>80</v>
      </c>
      <c r="BK908" s="192">
        <f>ROUND(I908*H908,2)</f>
        <v>0</v>
      </c>
      <c r="BL908" s="19" t="s">
        <v>300</v>
      </c>
      <c r="BM908" s="191" t="s">
        <v>879</v>
      </c>
    </row>
    <row r="909" spans="1:65" s="2" customFormat="1">
      <c r="A909" s="36"/>
      <c r="B909" s="37"/>
      <c r="C909" s="38"/>
      <c r="D909" s="193" t="s">
        <v>165</v>
      </c>
      <c r="E909" s="38"/>
      <c r="F909" s="194" t="s">
        <v>878</v>
      </c>
      <c r="G909" s="38"/>
      <c r="H909" s="38"/>
      <c r="I909" s="195"/>
      <c r="J909" s="38"/>
      <c r="K909" s="38"/>
      <c r="L909" s="41"/>
      <c r="M909" s="196"/>
      <c r="N909" s="197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165</v>
      </c>
      <c r="AU909" s="19" t="s">
        <v>82</v>
      </c>
    </row>
    <row r="910" spans="1:65" s="15" customFormat="1">
      <c r="B910" s="232"/>
      <c r="C910" s="233"/>
      <c r="D910" s="193" t="s">
        <v>169</v>
      </c>
      <c r="E910" s="234" t="s">
        <v>19</v>
      </c>
      <c r="F910" s="235" t="s">
        <v>206</v>
      </c>
      <c r="G910" s="233"/>
      <c r="H910" s="234" t="s">
        <v>19</v>
      </c>
      <c r="I910" s="236"/>
      <c r="J910" s="233"/>
      <c r="K910" s="233"/>
      <c r="L910" s="237"/>
      <c r="M910" s="238"/>
      <c r="N910" s="239"/>
      <c r="O910" s="239"/>
      <c r="P910" s="239"/>
      <c r="Q910" s="239"/>
      <c r="R910" s="239"/>
      <c r="S910" s="239"/>
      <c r="T910" s="240"/>
      <c r="AT910" s="241" t="s">
        <v>169</v>
      </c>
      <c r="AU910" s="241" t="s">
        <v>82</v>
      </c>
      <c r="AV910" s="15" t="s">
        <v>80</v>
      </c>
      <c r="AW910" s="15" t="s">
        <v>33</v>
      </c>
      <c r="AX910" s="15" t="s">
        <v>72</v>
      </c>
      <c r="AY910" s="241" t="s">
        <v>155</v>
      </c>
    </row>
    <row r="911" spans="1:65" s="13" customFormat="1">
      <c r="B911" s="200"/>
      <c r="C911" s="201"/>
      <c r="D911" s="193" t="s">
        <v>169</v>
      </c>
      <c r="E911" s="202" t="s">
        <v>19</v>
      </c>
      <c r="F911" s="203" t="s">
        <v>80</v>
      </c>
      <c r="G911" s="201"/>
      <c r="H911" s="204">
        <v>1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169</v>
      </c>
      <c r="AU911" s="210" t="s">
        <v>82</v>
      </c>
      <c r="AV911" s="13" t="s">
        <v>82</v>
      </c>
      <c r="AW911" s="13" t="s">
        <v>33</v>
      </c>
      <c r="AX911" s="13" t="s">
        <v>72</v>
      </c>
      <c r="AY911" s="210" t="s">
        <v>155</v>
      </c>
    </row>
    <row r="912" spans="1:65" s="15" customFormat="1">
      <c r="B912" s="232"/>
      <c r="C912" s="233"/>
      <c r="D912" s="193" t="s">
        <v>169</v>
      </c>
      <c r="E912" s="234" t="s">
        <v>19</v>
      </c>
      <c r="F912" s="235" t="s">
        <v>215</v>
      </c>
      <c r="G912" s="233"/>
      <c r="H912" s="234" t="s">
        <v>19</v>
      </c>
      <c r="I912" s="236"/>
      <c r="J912" s="233"/>
      <c r="K912" s="233"/>
      <c r="L912" s="237"/>
      <c r="M912" s="238"/>
      <c r="N912" s="239"/>
      <c r="O912" s="239"/>
      <c r="P912" s="239"/>
      <c r="Q912" s="239"/>
      <c r="R912" s="239"/>
      <c r="S912" s="239"/>
      <c r="T912" s="240"/>
      <c r="AT912" s="241" t="s">
        <v>169</v>
      </c>
      <c r="AU912" s="241" t="s">
        <v>82</v>
      </c>
      <c r="AV912" s="15" t="s">
        <v>80</v>
      </c>
      <c r="AW912" s="15" t="s">
        <v>33</v>
      </c>
      <c r="AX912" s="15" t="s">
        <v>72</v>
      </c>
      <c r="AY912" s="241" t="s">
        <v>155</v>
      </c>
    </row>
    <row r="913" spans="1:65" s="13" customFormat="1">
      <c r="B913" s="200"/>
      <c r="C913" s="201"/>
      <c r="D913" s="193" t="s">
        <v>169</v>
      </c>
      <c r="E913" s="202" t="s">
        <v>19</v>
      </c>
      <c r="F913" s="203" t="s">
        <v>80</v>
      </c>
      <c r="G913" s="201"/>
      <c r="H913" s="204">
        <v>1</v>
      </c>
      <c r="I913" s="205"/>
      <c r="J913" s="201"/>
      <c r="K913" s="201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169</v>
      </c>
      <c r="AU913" s="210" t="s">
        <v>82</v>
      </c>
      <c r="AV913" s="13" t="s">
        <v>82</v>
      </c>
      <c r="AW913" s="13" t="s">
        <v>33</v>
      </c>
      <c r="AX913" s="13" t="s">
        <v>72</v>
      </c>
      <c r="AY913" s="210" t="s">
        <v>155</v>
      </c>
    </row>
    <row r="914" spans="1:65" s="15" customFormat="1">
      <c r="B914" s="232"/>
      <c r="C914" s="233"/>
      <c r="D914" s="193" t="s">
        <v>169</v>
      </c>
      <c r="E914" s="234" t="s">
        <v>19</v>
      </c>
      <c r="F914" s="235" t="s">
        <v>219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169</v>
      </c>
      <c r="AU914" s="241" t="s">
        <v>82</v>
      </c>
      <c r="AV914" s="15" t="s">
        <v>80</v>
      </c>
      <c r="AW914" s="15" t="s">
        <v>33</v>
      </c>
      <c r="AX914" s="15" t="s">
        <v>72</v>
      </c>
      <c r="AY914" s="241" t="s">
        <v>155</v>
      </c>
    </row>
    <row r="915" spans="1:65" s="13" customFormat="1">
      <c r="B915" s="200"/>
      <c r="C915" s="201"/>
      <c r="D915" s="193" t="s">
        <v>169</v>
      </c>
      <c r="E915" s="202" t="s">
        <v>19</v>
      </c>
      <c r="F915" s="203" t="s">
        <v>80</v>
      </c>
      <c r="G915" s="201"/>
      <c r="H915" s="204">
        <v>1</v>
      </c>
      <c r="I915" s="205"/>
      <c r="J915" s="201"/>
      <c r="K915" s="201"/>
      <c r="L915" s="206"/>
      <c r="M915" s="207"/>
      <c r="N915" s="208"/>
      <c r="O915" s="208"/>
      <c r="P915" s="208"/>
      <c r="Q915" s="208"/>
      <c r="R915" s="208"/>
      <c r="S915" s="208"/>
      <c r="T915" s="209"/>
      <c r="AT915" s="210" t="s">
        <v>169</v>
      </c>
      <c r="AU915" s="210" t="s">
        <v>82</v>
      </c>
      <c r="AV915" s="13" t="s">
        <v>82</v>
      </c>
      <c r="AW915" s="13" t="s">
        <v>33</v>
      </c>
      <c r="AX915" s="13" t="s">
        <v>72</v>
      </c>
      <c r="AY915" s="210" t="s">
        <v>155</v>
      </c>
    </row>
    <row r="916" spans="1:65" s="14" customFormat="1">
      <c r="B916" s="211"/>
      <c r="C916" s="212"/>
      <c r="D916" s="193" t="s">
        <v>169</v>
      </c>
      <c r="E916" s="213" t="s">
        <v>19</v>
      </c>
      <c r="F916" s="214" t="s">
        <v>178</v>
      </c>
      <c r="G916" s="212"/>
      <c r="H916" s="215">
        <v>3</v>
      </c>
      <c r="I916" s="216"/>
      <c r="J916" s="212"/>
      <c r="K916" s="212"/>
      <c r="L916" s="217"/>
      <c r="M916" s="218"/>
      <c r="N916" s="219"/>
      <c r="O916" s="219"/>
      <c r="P916" s="219"/>
      <c r="Q916" s="219"/>
      <c r="R916" s="219"/>
      <c r="S916" s="219"/>
      <c r="T916" s="220"/>
      <c r="AT916" s="221" t="s">
        <v>169</v>
      </c>
      <c r="AU916" s="221" t="s">
        <v>82</v>
      </c>
      <c r="AV916" s="14" t="s">
        <v>163</v>
      </c>
      <c r="AW916" s="14" t="s">
        <v>33</v>
      </c>
      <c r="AX916" s="14" t="s">
        <v>80</v>
      </c>
      <c r="AY916" s="221" t="s">
        <v>155</v>
      </c>
    </row>
    <row r="917" spans="1:65" s="2" customFormat="1" ht="21.75" customHeight="1">
      <c r="A917" s="36"/>
      <c r="B917" s="37"/>
      <c r="C917" s="222" t="s">
        <v>880</v>
      </c>
      <c r="D917" s="222" t="s">
        <v>179</v>
      </c>
      <c r="E917" s="223" t="s">
        <v>881</v>
      </c>
      <c r="F917" s="224" t="s">
        <v>882</v>
      </c>
      <c r="G917" s="225" t="s">
        <v>425</v>
      </c>
      <c r="H917" s="226">
        <v>10</v>
      </c>
      <c r="I917" s="227"/>
      <c r="J917" s="228">
        <f>ROUND(I917*H917,2)</f>
        <v>0</v>
      </c>
      <c r="K917" s="224" t="s">
        <v>162</v>
      </c>
      <c r="L917" s="229"/>
      <c r="M917" s="230" t="s">
        <v>19</v>
      </c>
      <c r="N917" s="231" t="s">
        <v>43</v>
      </c>
      <c r="O917" s="66"/>
      <c r="P917" s="189">
        <f>O917*H917</f>
        <v>0</v>
      </c>
      <c r="Q917" s="189">
        <v>1.4999999999999999E-4</v>
      </c>
      <c r="R917" s="189">
        <f>Q917*H917</f>
        <v>1.4999999999999998E-3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438</v>
      </c>
      <c r="AT917" s="191" t="s">
        <v>179</v>
      </c>
      <c r="AU917" s="191" t="s">
        <v>82</v>
      </c>
      <c r="AY917" s="19" t="s">
        <v>155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80</v>
      </c>
      <c r="BK917" s="192">
        <f>ROUND(I917*H917,2)</f>
        <v>0</v>
      </c>
      <c r="BL917" s="19" t="s">
        <v>300</v>
      </c>
      <c r="BM917" s="191" t="s">
        <v>883</v>
      </c>
    </row>
    <row r="918" spans="1:65" s="2" customFormat="1">
      <c r="A918" s="36"/>
      <c r="B918" s="37"/>
      <c r="C918" s="38"/>
      <c r="D918" s="193" t="s">
        <v>165</v>
      </c>
      <c r="E918" s="38"/>
      <c r="F918" s="194" t="s">
        <v>882</v>
      </c>
      <c r="G918" s="38"/>
      <c r="H918" s="38"/>
      <c r="I918" s="195"/>
      <c r="J918" s="38"/>
      <c r="K918" s="38"/>
      <c r="L918" s="41"/>
      <c r="M918" s="196"/>
      <c r="N918" s="197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165</v>
      </c>
      <c r="AU918" s="19" t="s">
        <v>82</v>
      </c>
    </row>
    <row r="919" spans="1:65" s="15" customFormat="1">
      <c r="B919" s="232"/>
      <c r="C919" s="233"/>
      <c r="D919" s="193" t="s">
        <v>169</v>
      </c>
      <c r="E919" s="234" t="s">
        <v>19</v>
      </c>
      <c r="F919" s="235" t="s">
        <v>206</v>
      </c>
      <c r="G919" s="233"/>
      <c r="H919" s="234" t="s">
        <v>19</v>
      </c>
      <c r="I919" s="236"/>
      <c r="J919" s="233"/>
      <c r="K919" s="233"/>
      <c r="L919" s="237"/>
      <c r="M919" s="238"/>
      <c r="N919" s="239"/>
      <c r="O919" s="239"/>
      <c r="P919" s="239"/>
      <c r="Q919" s="239"/>
      <c r="R919" s="239"/>
      <c r="S919" s="239"/>
      <c r="T919" s="240"/>
      <c r="AT919" s="241" t="s">
        <v>169</v>
      </c>
      <c r="AU919" s="241" t="s">
        <v>82</v>
      </c>
      <c r="AV919" s="15" t="s">
        <v>80</v>
      </c>
      <c r="AW919" s="15" t="s">
        <v>33</v>
      </c>
      <c r="AX919" s="15" t="s">
        <v>72</v>
      </c>
      <c r="AY919" s="241" t="s">
        <v>155</v>
      </c>
    </row>
    <row r="920" spans="1:65" s="13" customFormat="1">
      <c r="B920" s="200"/>
      <c r="C920" s="201"/>
      <c r="D920" s="193" t="s">
        <v>169</v>
      </c>
      <c r="E920" s="202" t="s">
        <v>19</v>
      </c>
      <c r="F920" s="203" t="s">
        <v>80</v>
      </c>
      <c r="G920" s="201"/>
      <c r="H920" s="204">
        <v>1</v>
      </c>
      <c r="I920" s="205"/>
      <c r="J920" s="201"/>
      <c r="K920" s="201"/>
      <c r="L920" s="206"/>
      <c r="M920" s="207"/>
      <c r="N920" s="208"/>
      <c r="O920" s="208"/>
      <c r="P920" s="208"/>
      <c r="Q920" s="208"/>
      <c r="R920" s="208"/>
      <c r="S920" s="208"/>
      <c r="T920" s="209"/>
      <c r="AT920" s="210" t="s">
        <v>169</v>
      </c>
      <c r="AU920" s="210" t="s">
        <v>82</v>
      </c>
      <c r="AV920" s="13" t="s">
        <v>82</v>
      </c>
      <c r="AW920" s="13" t="s">
        <v>33</v>
      </c>
      <c r="AX920" s="13" t="s">
        <v>72</v>
      </c>
      <c r="AY920" s="210" t="s">
        <v>155</v>
      </c>
    </row>
    <row r="921" spans="1:65" s="15" customFormat="1">
      <c r="B921" s="232"/>
      <c r="C921" s="233"/>
      <c r="D921" s="193" t="s">
        <v>169</v>
      </c>
      <c r="E921" s="234" t="s">
        <v>19</v>
      </c>
      <c r="F921" s="235" t="s">
        <v>212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169</v>
      </c>
      <c r="AU921" s="241" t="s">
        <v>82</v>
      </c>
      <c r="AV921" s="15" t="s">
        <v>80</v>
      </c>
      <c r="AW921" s="15" t="s">
        <v>33</v>
      </c>
      <c r="AX921" s="15" t="s">
        <v>72</v>
      </c>
      <c r="AY921" s="241" t="s">
        <v>155</v>
      </c>
    </row>
    <row r="922" spans="1:65" s="13" customFormat="1">
      <c r="B922" s="200"/>
      <c r="C922" s="201"/>
      <c r="D922" s="193" t="s">
        <v>169</v>
      </c>
      <c r="E922" s="202" t="s">
        <v>19</v>
      </c>
      <c r="F922" s="203" t="s">
        <v>884</v>
      </c>
      <c r="G922" s="201"/>
      <c r="H922" s="204">
        <v>3</v>
      </c>
      <c r="I922" s="205"/>
      <c r="J922" s="201"/>
      <c r="K922" s="201"/>
      <c r="L922" s="206"/>
      <c r="M922" s="207"/>
      <c r="N922" s="208"/>
      <c r="O922" s="208"/>
      <c r="P922" s="208"/>
      <c r="Q922" s="208"/>
      <c r="R922" s="208"/>
      <c r="S922" s="208"/>
      <c r="T922" s="209"/>
      <c r="AT922" s="210" t="s">
        <v>169</v>
      </c>
      <c r="AU922" s="210" t="s">
        <v>82</v>
      </c>
      <c r="AV922" s="13" t="s">
        <v>82</v>
      </c>
      <c r="AW922" s="13" t="s">
        <v>33</v>
      </c>
      <c r="AX922" s="13" t="s">
        <v>72</v>
      </c>
      <c r="AY922" s="210" t="s">
        <v>155</v>
      </c>
    </row>
    <row r="923" spans="1:65" s="15" customFormat="1">
      <c r="B923" s="232"/>
      <c r="C923" s="233"/>
      <c r="D923" s="193" t="s">
        <v>169</v>
      </c>
      <c r="E923" s="234" t="s">
        <v>19</v>
      </c>
      <c r="F923" s="235" t="s">
        <v>215</v>
      </c>
      <c r="G923" s="233"/>
      <c r="H923" s="234" t="s">
        <v>19</v>
      </c>
      <c r="I923" s="236"/>
      <c r="J923" s="233"/>
      <c r="K923" s="233"/>
      <c r="L923" s="237"/>
      <c r="M923" s="238"/>
      <c r="N923" s="239"/>
      <c r="O923" s="239"/>
      <c r="P923" s="239"/>
      <c r="Q923" s="239"/>
      <c r="R923" s="239"/>
      <c r="S923" s="239"/>
      <c r="T923" s="240"/>
      <c r="AT923" s="241" t="s">
        <v>169</v>
      </c>
      <c r="AU923" s="241" t="s">
        <v>82</v>
      </c>
      <c r="AV923" s="15" t="s">
        <v>80</v>
      </c>
      <c r="AW923" s="15" t="s">
        <v>33</v>
      </c>
      <c r="AX923" s="15" t="s">
        <v>72</v>
      </c>
      <c r="AY923" s="241" t="s">
        <v>155</v>
      </c>
    </row>
    <row r="924" spans="1:65" s="13" customFormat="1">
      <c r="B924" s="200"/>
      <c r="C924" s="201"/>
      <c r="D924" s="193" t="s">
        <v>169</v>
      </c>
      <c r="E924" s="202" t="s">
        <v>19</v>
      </c>
      <c r="F924" s="203" t="s">
        <v>884</v>
      </c>
      <c r="G924" s="201"/>
      <c r="H924" s="204">
        <v>3</v>
      </c>
      <c r="I924" s="205"/>
      <c r="J924" s="201"/>
      <c r="K924" s="201"/>
      <c r="L924" s="206"/>
      <c r="M924" s="207"/>
      <c r="N924" s="208"/>
      <c r="O924" s="208"/>
      <c r="P924" s="208"/>
      <c r="Q924" s="208"/>
      <c r="R924" s="208"/>
      <c r="S924" s="208"/>
      <c r="T924" s="209"/>
      <c r="AT924" s="210" t="s">
        <v>169</v>
      </c>
      <c r="AU924" s="210" t="s">
        <v>82</v>
      </c>
      <c r="AV924" s="13" t="s">
        <v>82</v>
      </c>
      <c r="AW924" s="13" t="s">
        <v>33</v>
      </c>
      <c r="AX924" s="13" t="s">
        <v>72</v>
      </c>
      <c r="AY924" s="210" t="s">
        <v>155</v>
      </c>
    </row>
    <row r="925" spans="1:65" s="15" customFormat="1">
      <c r="B925" s="232"/>
      <c r="C925" s="233"/>
      <c r="D925" s="193" t="s">
        <v>169</v>
      </c>
      <c r="E925" s="234" t="s">
        <v>19</v>
      </c>
      <c r="F925" s="235" t="s">
        <v>219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169</v>
      </c>
      <c r="AU925" s="241" t="s">
        <v>82</v>
      </c>
      <c r="AV925" s="15" t="s">
        <v>80</v>
      </c>
      <c r="AW925" s="15" t="s">
        <v>33</v>
      </c>
      <c r="AX925" s="15" t="s">
        <v>72</v>
      </c>
      <c r="AY925" s="241" t="s">
        <v>155</v>
      </c>
    </row>
    <row r="926" spans="1:65" s="13" customFormat="1">
      <c r="B926" s="200"/>
      <c r="C926" s="201"/>
      <c r="D926" s="193" t="s">
        <v>169</v>
      </c>
      <c r="E926" s="202" t="s">
        <v>19</v>
      </c>
      <c r="F926" s="203" t="s">
        <v>884</v>
      </c>
      <c r="G926" s="201"/>
      <c r="H926" s="204">
        <v>3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169</v>
      </c>
      <c r="AU926" s="210" t="s">
        <v>82</v>
      </c>
      <c r="AV926" s="13" t="s">
        <v>82</v>
      </c>
      <c r="AW926" s="13" t="s">
        <v>33</v>
      </c>
      <c r="AX926" s="13" t="s">
        <v>72</v>
      </c>
      <c r="AY926" s="210" t="s">
        <v>155</v>
      </c>
    </row>
    <row r="927" spans="1:65" s="14" customFormat="1">
      <c r="B927" s="211"/>
      <c r="C927" s="212"/>
      <c r="D927" s="193" t="s">
        <v>169</v>
      </c>
      <c r="E927" s="213" t="s">
        <v>19</v>
      </c>
      <c r="F927" s="214" t="s">
        <v>178</v>
      </c>
      <c r="G927" s="212"/>
      <c r="H927" s="215">
        <v>10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169</v>
      </c>
      <c r="AU927" s="221" t="s">
        <v>82</v>
      </c>
      <c r="AV927" s="14" t="s">
        <v>163</v>
      </c>
      <c r="AW927" s="14" t="s">
        <v>33</v>
      </c>
      <c r="AX927" s="14" t="s">
        <v>80</v>
      </c>
      <c r="AY927" s="221" t="s">
        <v>155</v>
      </c>
    </row>
    <row r="928" spans="1:65" s="2" customFormat="1" ht="21.75" customHeight="1">
      <c r="A928" s="36"/>
      <c r="B928" s="37"/>
      <c r="C928" s="222" t="s">
        <v>885</v>
      </c>
      <c r="D928" s="222" t="s">
        <v>179</v>
      </c>
      <c r="E928" s="223" t="s">
        <v>886</v>
      </c>
      <c r="F928" s="224" t="s">
        <v>887</v>
      </c>
      <c r="G928" s="225" t="s">
        <v>425</v>
      </c>
      <c r="H928" s="226">
        <v>5</v>
      </c>
      <c r="I928" s="227"/>
      <c r="J928" s="228">
        <f>ROUND(I928*H928,2)</f>
        <v>0</v>
      </c>
      <c r="K928" s="224" t="s">
        <v>162</v>
      </c>
      <c r="L928" s="229"/>
      <c r="M928" s="230" t="s">
        <v>19</v>
      </c>
      <c r="N928" s="231" t="s">
        <v>43</v>
      </c>
      <c r="O928" s="66"/>
      <c r="P928" s="189">
        <f>O928*H928</f>
        <v>0</v>
      </c>
      <c r="Q928" s="189">
        <v>1.4999999999999999E-4</v>
      </c>
      <c r="R928" s="189">
        <f>Q928*H928</f>
        <v>7.4999999999999991E-4</v>
      </c>
      <c r="S928" s="189">
        <v>0</v>
      </c>
      <c r="T928" s="190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1" t="s">
        <v>438</v>
      </c>
      <c r="AT928" s="191" t="s">
        <v>179</v>
      </c>
      <c r="AU928" s="191" t="s">
        <v>82</v>
      </c>
      <c r="AY928" s="19" t="s">
        <v>155</v>
      </c>
      <c r="BE928" s="192">
        <f>IF(N928="základní",J928,0)</f>
        <v>0</v>
      </c>
      <c r="BF928" s="192">
        <f>IF(N928="snížená",J928,0)</f>
        <v>0</v>
      </c>
      <c r="BG928" s="192">
        <f>IF(N928="zákl. přenesená",J928,0)</f>
        <v>0</v>
      </c>
      <c r="BH928" s="192">
        <f>IF(N928="sníž. přenesená",J928,0)</f>
        <v>0</v>
      </c>
      <c r="BI928" s="192">
        <f>IF(N928="nulová",J928,0)</f>
        <v>0</v>
      </c>
      <c r="BJ928" s="19" t="s">
        <v>80</v>
      </c>
      <c r="BK928" s="192">
        <f>ROUND(I928*H928,2)</f>
        <v>0</v>
      </c>
      <c r="BL928" s="19" t="s">
        <v>300</v>
      </c>
      <c r="BM928" s="191" t="s">
        <v>888</v>
      </c>
    </row>
    <row r="929" spans="1:65" s="2" customFormat="1">
      <c r="A929" s="36"/>
      <c r="B929" s="37"/>
      <c r="C929" s="38"/>
      <c r="D929" s="193" t="s">
        <v>165</v>
      </c>
      <c r="E929" s="38"/>
      <c r="F929" s="194" t="s">
        <v>887</v>
      </c>
      <c r="G929" s="38"/>
      <c r="H929" s="38"/>
      <c r="I929" s="195"/>
      <c r="J929" s="38"/>
      <c r="K929" s="38"/>
      <c r="L929" s="41"/>
      <c r="M929" s="196"/>
      <c r="N929" s="197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165</v>
      </c>
      <c r="AU929" s="19" t="s">
        <v>82</v>
      </c>
    </row>
    <row r="930" spans="1:65" s="15" customFormat="1">
      <c r="B930" s="232"/>
      <c r="C930" s="233"/>
      <c r="D930" s="193" t="s">
        <v>169</v>
      </c>
      <c r="E930" s="234" t="s">
        <v>19</v>
      </c>
      <c r="F930" s="235" t="s">
        <v>206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169</v>
      </c>
      <c r="AU930" s="241" t="s">
        <v>82</v>
      </c>
      <c r="AV930" s="15" t="s">
        <v>80</v>
      </c>
      <c r="AW930" s="15" t="s">
        <v>33</v>
      </c>
      <c r="AX930" s="15" t="s">
        <v>72</v>
      </c>
      <c r="AY930" s="241" t="s">
        <v>155</v>
      </c>
    </row>
    <row r="931" spans="1:65" s="13" customFormat="1">
      <c r="B931" s="200"/>
      <c r="C931" s="201"/>
      <c r="D931" s="193" t="s">
        <v>169</v>
      </c>
      <c r="E931" s="202" t="s">
        <v>19</v>
      </c>
      <c r="F931" s="203" t="s">
        <v>156</v>
      </c>
      <c r="G931" s="201"/>
      <c r="H931" s="204">
        <v>3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169</v>
      </c>
      <c r="AU931" s="210" t="s">
        <v>82</v>
      </c>
      <c r="AV931" s="13" t="s">
        <v>82</v>
      </c>
      <c r="AW931" s="13" t="s">
        <v>33</v>
      </c>
      <c r="AX931" s="13" t="s">
        <v>72</v>
      </c>
      <c r="AY931" s="210" t="s">
        <v>155</v>
      </c>
    </row>
    <row r="932" spans="1:65" s="15" customFormat="1">
      <c r="B932" s="232"/>
      <c r="C932" s="233"/>
      <c r="D932" s="193" t="s">
        <v>169</v>
      </c>
      <c r="E932" s="234" t="s">
        <v>19</v>
      </c>
      <c r="F932" s="235" t="s">
        <v>219</v>
      </c>
      <c r="G932" s="233"/>
      <c r="H932" s="234" t="s">
        <v>19</v>
      </c>
      <c r="I932" s="236"/>
      <c r="J932" s="233"/>
      <c r="K932" s="233"/>
      <c r="L932" s="237"/>
      <c r="M932" s="238"/>
      <c r="N932" s="239"/>
      <c r="O932" s="239"/>
      <c r="P932" s="239"/>
      <c r="Q932" s="239"/>
      <c r="R932" s="239"/>
      <c r="S932" s="239"/>
      <c r="T932" s="240"/>
      <c r="AT932" s="241" t="s">
        <v>169</v>
      </c>
      <c r="AU932" s="241" t="s">
        <v>82</v>
      </c>
      <c r="AV932" s="15" t="s">
        <v>80</v>
      </c>
      <c r="AW932" s="15" t="s">
        <v>33</v>
      </c>
      <c r="AX932" s="15" t="s">
        <v>72</v>
      </c>
      <c r="AY932" s="241" t="s">
        <v>155</v>
      </c>
    </row>
    <row r="933" spans="1:65" s="13" customFormat="1">
      <c r="B933" s="200"/>
      <c r="C933" s="201"/>
      <c r="D933" s="193" t="s">
        <v>169</v>
      </c>
      <c r="E933" s="202" t="s">
        <v>19</v>
      </c>
      <c r="F933" s="203" t="s">
        <v>82</v>
      </c>
      <c r="G933" s="201"/>
      <c r="H933" s="204">
        <v>2</v>
      </c>
      <c r="I933" s="205"/>
      <c r="J933" s="201"/>
      <c r="K933" s="201"/>
      <c r="L933" s="206"/>
      <c r="M933" s="207"/>
      <c r="N933" s="208"/>
      <c r="O933" s="208"/>
      <c r="P933" s="208"/>
      <c r="Q933" s="208"/>
      <c r="R933" s="208"/>
      <c r="S933" s="208"/>
      <c r="T933" s="209"/>
      <c r="AT933" s="210" t="s">
        <v>169</v>
      </c>
      <c r="AU933" s="210" t="s">
        <v>82</v>
      </c>
      <c r="AV933" s="13" t="s">
        <v>82</v>
      </c>
      <c r="AW933" s="13" t="s">
        <v>33</v>
      </c>
      <c r="AX933" s="13" t="s">
        <v>72</v>
      </c>
      <c r="AY933" s="210" t="s">
        <v>155</v>
      </c>
    </row>
    <row r="934" spans="1:65" s="14" customFormat="1">
      <c r="B934" s="211"/>
      <c r="C934" s="212"/>
      <c r="D934" s="193" t="s">
        <v>169</v>
      </c>
      <c r="E934" s="213" t="s">
        <v>19</v>
      </c>
      <c r="F934" s="214" t="s">
        <v>178</v>
      </c>
      <c r="G934" s="212"/>
      <c r="H934" s="215">
        <v>5</v>
      </c>
      <c r="I934" s="216"/>
      <c r="J934" s="212"/>
      <c r="K934" s="212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169</v>
      </c>
      <c r="AU934" s="221" t="s">
        <v>82</v>
      </c>
      <c r="AV934" s="14" t="s">
        <v>163</v>
      </c>
      <c r="AW934" s="14" t="s">
        <v>33</v>
      </c>
      <c r="AX934" s="14" t="s">
        <v>80</v>
      </c>
      <c r="AY934" s="221" t="s">
        <v>155</v>
      </c>
    </row>
    <row r="935" spans="1:65" s="2" customFormat="1" ht="21.75" customHeight="1">
      <c r="A935" s="36"/>
      <c r="B935" s="37"/>
      <c r="C935" s="180" t="s">
        <v>889</v>
      </c>
      <c r="D935" s="180" t="s">
        <v>158</v>
      </c>
      <c r="E935" s="181" t="s">
        <v>890</v>
      </c>
      <c r="F935" s="182" t="s">
        <v>891</v>
      </c>
      <c r="G935" s="183" t="s">
        <v>425</v>
      </c>
      <c r="H935" s="184">
        <v>42</v>
      </c>
      <c r="I935" s="185"/>
      <c r="J935" s="186">
        <f>ROUND(I935*H935,2)</f>
        <v>0</v>
      </c>
      <c r="K935" s="182" t="s">
        <v>162</v>
      </c>
      <c r="L935" s="41"/>
      <c r="M935" s="187" t="s">
        <v>19</v>
      </c>
      <c r="N935" s="188" t="s">
        <v>43</v>
      </c>
      <c r="O935" s="66"/>
      <c r="P935" s="189">
        <f>O935*H935</f>
        <v>0</v>
      </c>
      <c r="Q935" s="189">
        <v>0</v>
      </c>
      <c r="R935" s="189">
        <f>Q935*H935</f>
        <v>0</v>
      </c>
      <c r="S935" s="189">
        <v>0</v>
      </c>
      <c r="T935" s="190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1" t="s">
        <v>300</v>
      </c>
      <c r="AT935" s="191" t="s">
        <v>158</v>
      </c>
      <c r="AU935" s="191" t="s">
        <v>82</v>
      </c>
      <c r="AY935" s="19" t="s">
        <v>155</v>
      </c>
      <c r="BE935" s="192">
        <f>IF(N935="základní",J935,0)</f>
        <v>0</v>
      </c>
      <c r="BF935" s="192">
        <f>IF(N935="snížená",J935,0)</f>
        <v>0</v>
      </c>
      <c r="BG935" s="192">
        <f>IF(N935="zákl. přenesená",J935,0)</f>
        <v>0</v>
      </c>
      <c r="BH935" s="192">
        <f>IF(N935="sníž. přenesená",J935,0)</f>
        <v>0</v>
      </c>
      <c r="BI935" s="192">
        <f>IF(N935="nulová",J935,0)</f>
        <v>0</v>
      </c>
      <c r="BJ935" s="19" t="s">
        <v>80</v>
      </c>
      <c r="BK935" s="192">
        <f>ROUND(I935*H935,2)</f>
        <v>0</v>
      </c>
      <c r="BL935" s="19" t="s">
        <v>300</v>
      </c>
      <c r="BM935" s="191" t="s">
        <v>892</v>
      </c>
    </row>
    <row r="936" spans="1:65" s="2" customFormat="1" ht="19.5">
      <c r="A936" s="36"/>
      <c r="B936" s="37"/>
      <c r="C936" s="38"/>
      <c r="D936" s="193" t="s">
        <v>165</v>
      </c>
      <c r="E936" s="38"/>
      <c r="F936" s="194" t="s">
        <v>893</v>
      </c>
      <c r="G936" s="38"/>
      <c r="H936" s="38"/>
      <c r="I936" s="195"/>
      <c r="J936" s="38"/>
      <c r="K936" s="38"/>
      <c r="L936" s="41"/>
      <c r="M936" s="196"/>
      <c r="N936" s="197"/>
      <c r="O936" s="66"/>
      <c r="P936" s="66"/>
      <c r="Q936" s="66"/>
      <c r="R936" s="66"/>
      <c r="S936" s="66"/>
      <c r="T936" s="67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T936" s="19" t="s">
        <v>165</v>
      </c>
      <c r="AU936" s="19" t="s">
        <v>82</v>
      </c>
    </row>
    <row r="937" spans="1:65" s="2" customFormat="1">
      <c r="A937" s="36"/>
      <c r="B937" s="37"/>
      <c r="C937" s="38"/>
      <c r="D937" s="198" t="s">
        <v>167</v>
      </c>
      <c r="E937" s="38"/>
      <c r="F937" s="199" t="s">
        <v>894</v>
      </c>
      <c r="G937" s="38"/>
      <c r="H937" s="38"/>
      <c r="I937" s="195"/>
      <c r="J937" s="38"/>
      <c r="K937" s="38"/>
      <c r="L937" s="41"/>
      <c r="M937" s="196"/>
      <c r="N937" s="197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167</v>
      </c>
      <c r="AU937" s="19" t="s">
        <v>82</v>
      </c>
    </row>
    <row r="938" spans="1:65" s="15" customFormat="1">
      <c r="B938" s="232"/>
      <c r="C938" s="233"/>
      <c r="D938" s="193" t="s">
        <v>169</v>
      </c>
      <c r="E938" s="234" t="s">
        <v>19</v>
      </c>
      <c r="F938" s="235" t="s">
        <v>206</v>
      </c>
      <c r="G938" s="233"/>
      <c r="H938" s="234" t="s">
        <v>19</v>
      </c>
      <c r="I938" s="236"/>
      <c r="J938" s="233"/>
      <c r="K938" s="233"/>
      <c r="L938" s="237"/>
      <c r="M938" s="238"/>
      <c r="N938" s="239"/>
      <c r="O938" s="239"/>
      <c r="P938" s="239"/>
      <c r="Q938" s="239"/>
      <c r="R938" s="239"/>
      <c r="S938" s="239"/>
      <c r="T938" s="240"/>
      <c r="AT938" s="241" t="s">
        <v>169</v>
      </c>
      <c r="AU938" s="241" t="s">
        <v>82</v>
      </c>
      <c r="AV938" s="15" t="s">
        <v>80</v>
      </c>
      <c r="AW938" s="15" t="s">
        <v>33</v>
      </c>
      <c r="AX938" s="15" t="s">
        <v>72</v>
      </c>
      <c r="AY938" s="241" t="s">
        <v>155</v>
      </c>
    </row>
    <row r="939" spans="1:65" s="13" customFormat="1">
      <c r="B939" s="200"/>
      <c r="C939" s="201"/>
      <c r="D939" s="193" t="s">
        <v>169</v>
      </c>
      <c r="E939" s="202" t="s">
        <v>19</v>
      </c>
      <c r="F939" s="203" t="s">
        <v>308</v>
      </c>
      <c r="G939" s="201"/>
      <c r="H939" s="204">
        <v>17</v>
      </c>
      <c r="I939" s="205"/>
      <c r="J939" s="201"/>
      <c r="K939" s="201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169</v>
      </c>
      <c r="AU939" s="210" t="s">
        <v>82</v>
      </c>
      <c r="AV939" s="13" t="s">
        <v>82</v>
      </c>
      <c r="AW939" s="13" t="s">
        <v>33</v>
      </c>
      <c r="AX939" s="13" t="s">
        <v>72</v>
      </c>
      <c r="AY939" s="210" t="s">
        <v>155</v>
      </c>
    </row>
    <row r="940" spans="1:65" s="15" customFormat="1">
      <c r="B940" s="232"/>
      <c r="C940" s="233"/>
      <c r="D940" s="193" t="s">
        <v>169</v>
      </c>
      <c r="E940" s="234" t="s">
        <v>19</v>
      </c>
      <c r="F940" s="235" t="s">
        <v>212</v>
      </c>
      <c r="G940" s="233"/>
      <c r="H940" s="234" t="s">
        <v>19</v>
      </c>
      <c r="I940" s="236"/>
      <c r="J940" s="233"/>
      <c r="K940" s="233"/>
      <c r="L940" s="237"/>
      <c r="M940" s="238"/>
      <c r="N940" s="239"/>
      <c r="O940" s="239"/>
      <c r="P940" s="239"/>
      <c r="Q940" s="239"/>
      <c r="R940" s="239"/>
      <c r="S940" s="239"/>
      <c r="T940" s="240"/>
      <c r="AT940" s="241" t="s">
        <v>169</v>
      </c>
      <c r="AU940" s="241" t="s">
        <v>82</v>
      </c>
      <c r="AV940" s="15" t="s">
        <v>80</v>
      </c>
      <c r="AW940" s="15" t="s">
        <v>33</v>
      </c>
      <c r="AX940" s="15" t="s">
        <v>72</v>
      </c>
      <c r="AY940" s="241" t="s">
        <v>155</v>
      </c>
    </row>
    <row r="941" spans="1:65" s="13" customFormat="1">
      <c r="B941" s="200"/>
      <c r="C941" s="201"/>
      <c r="D941" s="193" t="s">
        <v>169</v>
      </c>
      <c r="E941" s="202" t="s">
        <v>19</v>
      </c>
      <c r="F941" s="203" t="s">
        <v>895</v>
      </c>
      <c r="G941" s="201"/>
      <c r="H941" s="204">
        <v>6</v>
      </c>
      <c r="I941" s="205"/>
      <c r="J941" s="201"/>
      <c r="K941" s="201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169</v>
      </c>
      <c r="AU941" s="210" t="s">
        <v>82</v>
      </c>
      <c r="AV941" s="13" t="s">
        <v>82</v>
      </c>
      <c r="AW941" s="13" t="s">
        <v>33</v>
      </c>
      <c r="AX941" s="13" t="s">
        <v>72</v>
      </c>
      <c r="AY941" s="210" t="s">
        <v>155</v>
      </c>
    </row>
    <row r="942" spans="1:65" s="15" customFormat="1">
      <c r="B942" s="232"/>
      <c r="C942" s="233"/>
      <c r="D942" s="193" t="s">
        <v>169</v>
      </c>
      <c r="E942" s="234" t="s">
        <v>19</v>
      </c>
      <c r="F942" s="235" t="s">
        <v>215</v>
      </c>
      <c r="G942" s="233"/>
      <c r="H942" s="234" t="s">
        <v>19</v>
      </c>
      <c r="I942" s="236"/>
      <c r="J942" s="233"/>
      <c r="K942" s="233"/>
      <c r="L942" s="237"/>
      <c r="M942" s="238"/>
      <c r="N942" s="239"/>
      <c r="O942" s="239"/>
      <c r="P942" s="239"/>
      <c r="Q942" s="239"/>
      <c r="R942" s="239"/>
      <c r="S942" s="239"/>
      <c r="T942" s="240"/>
      <c r="AT942" s="241" t="s">
        <v>169</v>
      </c>
      <c r="AU942" s="241" t="s">
        <v>82</v>
      </c>
      <c r="AV942" s="15" t="s">
        <v>80</v>
      </c>
      <c r="AW942" s="15" t="s">
        <v>33</v>
      </c>
      <c r="AX942" s="15" t="s">
        <v>72</v>
      </c>
      <c r="AY942" s="241" t="s">
        <v>155</v>
      </c>
    </row>
    <row r="943" spans="1:65" s="13" customFormat="1">
      <c r="B943" s="200"/>
      <c r="C943" s="201"/>
      <c r="D943" s="193" t="s">
        <v>169</v>
      </c>
      <c r="E943" s="202" t="s">
        <v>19</v>
      </c>
      <c r="F943" s="203" t="s">
        <v>896</v>
      </c>
      <c r="G943" s="201"/>
      <c r="H943" s="204">
        <v>9</v>
      </c>
      <c r="I943" s="205"/>
      <c r="J943" s="201"/>
      <c r="K943" s="201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169</v>
      </c>
      <c r="AU943" s="210" t="s">
        <v>82</v>
      </c>
      <c r="AV943" s="13" t="s">
        <v>82</v>
      </c>
      <c r="AW943" s="13" t="s">
        <v>33</v>
      </c>
      <c r="AX943" s="13" t="s">
        <v>72</v>
      </c>
      <c r="AY943" s="210" t="s">
        <v>155</v>
      </c>
    </row>
    <row r="944" spans="1:65" s="15" customFormat="1">
      <c r="B944" s="232"/>
      <c r="C944" s="233"/>
      <c r="D944" s="193" t="s">
        <v>169</v>
      </c>
      <c r="E944" s="234" t="s">
        <v>19</v>
      </c>
      <c r="F944" s="235" t="s">
        <v>219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169</v>
      </c>
      <c r="AU944" s="241" t="s">
        <v>82</v>
      </c>
      <c r="AV944" s="15" t="s">
        <v>80</v>
      </c>
      <c r="AW944" s="15" t="s">
        <v>33</v>
      </c>
      <c r="AX944" s="15" t="s">
        <v>72</v>
      </c>
      <c r="AY944" s="241" t="s">
        <v>155</v>
      </c>
    </row>
    <row r="945" spans="1:65" s="13" customFormat="1">
      <c r="B945" s="200"/>
      <c r="C945" s="201"/>
      <c r="D945" s="193" t="s">
        <v>169</v>
      </c>
      <c r="E945" s="202" t="s">
        <v>19</v>
      </c>
      <c r="F945" s="203" t="s">
        <v>897</v>
      </c>
      <c r="G945" s="201"/>
      <c r="H945" s="204">
        <v>10</v>
      </c>
      <c r="I945" s="205"/>
      <c r="J945" s="201"/>
      <c r="K945" s="201"/>
      <c r="L945" s="206"/>
      <c r="M945" s="207"/>
      <c r="N945" s="208"/>
      <c r="O945" s="208"/>
      <c r="P945" s="208"/>
      <c r="Q945" s="208"/>
      <c r="R945" s="208"/>
      <c r="S945" s="208"/>
      <c r="T945" s="209"/>
      <c r="AT945" s="210" t="s">
        <v>169</v>
      </c>
      <c r="AU945" s="210" t="s">
        <v>82</v>
      </c>
      <c r="AV945" s="13" t="s">
        <v>82</v>
      </c>
      <c r="AW945" s="13" t="s">
        <v>33</v>
      </c>
      <c r="AX945" s="13" t="s">
        <v>72</v>
      </c>
      <c r="AY945" s="210" t="s">
        <v>155</v>
      </c>
    </row>
    <row r="946" spans="1:65" s="14" customFormat="1">
      <c r="B946" s="211"/>
      <c r="C946" s="212"/>
      <c r="D946" s="193" t="s">
        <v>169</v>
      </c>
      <c r="E946" s="213" t="s">
        <v>19</v>
      </c>
      <c r="F946" s="214" t="s">
        <v>178</v>
      </c>
      <c r="G946" s="212"/>
      <c r="H946" s="215">
        <v>42</v>
      </c>
      <c r="I946" s="216"/>
      <c r="J946" s="212"/>
      <c r="K946" s="212"/>
      <c r="L946" s="217"/>
      <c r="M946" s="218"/>
      <c r="N946" s="219"/>
      <c r="O946" s="219"/>
      <c r="P946" s="219"/>
      <c r="Q946" s="219"/>
      <c r="R946" s="219"/>
      <c r="S946" s="219"/>
      <c r="T946" s="220"/>
      <c r="AT946" s="221" t="s">
        <v>169</v>
      </c>
      <c r="AU946" s="221" t="s">
        <v>82</v>
      </c>
      <c r="AV946" s="14" t="s">
        <v>163</v>
      </c>
      <c r="AW946" s="14" t="s">
        <v>33</v>
      </c>
      <c r="AX946" s="14" t="s">
        <v>80</v>
      </c>
      <c r="AY946" s="221" t="s">
        <v>155</v>
      </c>
    </row>
    <row r="947" spans="1:65" s="2" customFormat="1" ht="24.2" customHeight="1">
      <c r="A947" s="36"/>
      <c r="B947" s="37"/>
      <c r="C947" s="222" t="s">
        <v>898</v>
      </c>
      <c r="D947" s="222" t="s">
        <v>179</v>
      </c>
      <c r="E947" s="223" t="s">
        <v>899</v>
      </c>
      <c r="F947" s="224" t="s">
        <v>900</v>
      </c>
      <c r="G947" s="225" t="s">
        <v>425</v>
      </c>
      <c r="H947" s="226">
        <v>42</v>
      </c>
      <c r="I947" s="227"/>
      <c r="J947" s="228">
        <f>ROUND(I947*H947,2)</f>
        <v>0</v>
      </c>
      <c r="K947" s="224" t="s">
        <v>162</v>
      </c>
      <c r="L947" s="229"/>
      <c r="M947" s="230" t="s">
        <v>19</v>
      </c>
      <c r="N947" s="231" t="s">
        <v>43</v>
      </c>
      <c r="O947" s="66"/>
      <c r="P947" s="189">
        <f>O947*H947</f>
        <v>0</v>
      </c>
      <c r="Q947" s="189">
        <v>1.1999999999999999E-3</v>
      </c>
      <c r="R947" s="189">
        <f>Q947*H947</f>
        <v>5.0399999999999993E-2</v>
      </c>
      <c r="S947" s="189">
        <v>0</v>
      </c>
      <c r="T947" s="190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91" t="s">
        <v>438</v>
      </c>
      <c r="AT947" s="191" t="s">
        <v>179</v>
      </c>
      <c r="AU947" s="191" t="s">
        <v>82</v>
      </c>
      <c r="AY947" s="19" t="s">
        <v>155</v>
      </c>
      <c r="BE947" s="192">
        <f>IF(N947="základní",J947,0)</f>
        <v>0</v>
      </c>
      <c r="BF947" s="192">
        <f>IF(N947="snížená",J947,0)</f>
        <v>0</v>
      </c>
      <c r="BG947" s="192">
        <f>IF(N947="zákl. přenesená",J947,0)</f>
        <v>0</v>
      </c>
      <c r="BH947" s="192">
        <f>IF(N947="sníž. přenesená",J947,0)</f>
        <v>0</v>
      </c>
      <c r="BI947" s="192">
        <f>IF(N947="nulová",J947,0)</f>
        <v>0</v>
      </c>
      <c r="BJ947" s="19" t="s">
        <v>80</v>
      </c>
      <c r="BK947" s="192">
        <f>ROUND(I947*H947,2)</f>
        <v>0</v>
      </c>
      <c r="BL947" s="19" t="s">
        <v>300</v>
      </c>
      <c r="BM947" s="191" t="s">
        <v>901</v>
      </c>
    </row>
    <row r="948" spans="1:65" s="2" customFormat="1" ht="19.5">
      <c r="A948" s="36"/>
      <c r="B948" s="37"/>
      <c r="C948" s="38"/>
      <c r="D948" s="193" t="s">
        <v>165</v>
      </c>
      <c r="E948" s="38"/>
      <c r="F948" s="194" t="s">
        <v>900</v>
      </c>
      <c r="G948" s="38"/>
      <c r="H948" s="38"/>
      <c r="I948" s="195"/>
      <c r="J948" s="38"/>
      <c r="K948" s="38"/>
      <c r="L948" s="41"/>
      <c r="M948" s="196"/>
      <c r="N948" s="197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165</v>
      </c>
      <c r="AU948" s="19" t="s">
        <v>82</v>
      </c>
    </row>
    <row r="949" spans="1:65" s="15" customFormat="1">
      <c r="B949" s="232"/>
      <c r="C949" s="233"/>
      <c r="D949" s="193" t="s">
        <v>169</v>
      </c>
      <c r="E949" s="234" t="s">
        <v>19</v>
      </c>
      <c r="F949" s="235" t="s">
        <v>206</v>
      </c>
      <c r="G949" s="233"/>
      <c r="H949" s="234" t="s">
        <v>19</v>
      </c>
      <c r="I949" s="236"/>
      <c r="J949" s="233"/>
      <c r="K949" s="233"/>
      <c r="L949" s="237"/>
      <c r="M949" s="238"/>
      <c r="N949" s="239"/>
      <c r="O949" s="239"/>
      <c r="P949" s="239"/>
      <c r="Q949" s="239"/>
      <c r="R949" s="239"/>
      <c r="S949" s="239"/>
      <c r="T949" s="240"/>
      <c r="AT949" s="241" t="s">
        <v>169</v>
      </c>
      <c r="AU949" s="241" t="s">
        <v>82</v>
      </c>
      <c r="AV949" s="15" t="s">
        <v>80</v>
      </c>
      <c r="AW949" s="15" t="s">
        <v>33</v>
      </c>
      <c r="AX949" s="15" t="s">
        <v>72</v>
      </c>
      <c r="AY949" s="241" t="s">
        <v>155</v>
      </c>
    </row>
    <row r="950" spans="1:65" s="13" customFormat="1">
      <c r="B950" s="200"/>
      <c r="C950" s="201"/>
      <c r="D950" s="193" t="s">
        <v>169</v>
      </c>
      <c r="E950" s="202" t="s">
        <v>19</v>
      </c>
      <c r="F950" s="203" t="s">
        <v>308</v>
      </c>
      <c r="G950" s="201"/>
      <c r="H950" s="204">
        <v>17</v>
      </c>
      <c r="I950" s="205"/>
      <c r="J950" s="201"/>
      <c r="K950" s="201"/>
      <c r="L950" s="206"/>
      <c r="M950" s="207"/>
      <c r="N950" s="208"/>
      <c r="O950" s="208"/>
      <c r="P950" s="208"/>
      <c r="Q950" s="208"/>
      <c r="R950" s="208"/>
      <c r="S950" s="208"/>
      <c r="T950" s="209"/>
      <c r="AT950" s="210" t="s">
        <v>169</v>
      </c>
      <c r="AU950" s="210" t="s">
        <v>82</v>
      </c>
      <c r="AV950" s="13" t="s">
        <v>82</v>
      </c>
      <c r="AW950" s="13" t="s">
        <v>33</v>
      </c>
      <c r="AX950" s="13" t="s">
        <v>72</v>
      </c>
      <c r="AY950" s="210" t="s">
        <v>155</v>
      </c>
    </row>
    <row r="951" spans="1:65" s="15" customFormat="1">
      <c r="B951" s="232"/>
      <c r="C951" s="233"/>
      <c r="D951" s="193" t="s">
        <v>169</v>
      </c>
      <c r="E951" s="234" t="s">
        <v>19</v>
      </c>
      <c r="F951" s="235" t="s">
        <v>212</v>
      </c>
      <c r="G951" s="233"/>
      <c r="H951" s="234" t="s">
        <v>19</v>
      </c>
      <c r="I951" s="236"/>
      <c r="J951" s="233"/>
      <c r="K951" s="233"/>
      <c r="L951" s="237"/>
      <c r="M951" s="238"/>
      <c r="N951" s="239"/>
      <c r="O951" s="239"/>
      <c r="P951" s="239"/>
      <c r="Q951" s="239"/>
      <c r="R951" s="239"/>
      <c r="S951" s="239"/>
      <c r="T951" s="240"/>
      <c r="AT951" s="241" t="s">
        <v>169</v>
      </c>
      <c r="AU951" s="241" t="s">
        <v>82</v>
      </c>
      <c r="AV951" s="15" t="s">
        <v>80</v>
      </c>
      <c r="AW951" s="15" t="s">
        <v>33</v>
      </c>
      <c r="AX951" s="15" t="s">
        <v>72</v>
      </c>
      <c r="AY951" s="241" t="s">
        <v>155</v>
      </c>
    </row>
    <row r="952" spans="1:65" s="13" customFormat="1">
      <c r="B952" s="200"/>
      <c r="C952" s="201"/>
      <c r="D952" s="193" t="s">
        <v>169</v>
      </c>
      <c r="E952" s="202" t="s">
        <v>19</v>
      </c>
      <c r="F952" s="203" t="s">
        <v>895</v>
      </c>
      <c r="G952" s="201"/>
      <c r="H952" s="204">
        <v>6</v>
      </c>
      <c r="I952" s="205"/>
      <c r="J952" s="201"/>
      <c r="K952" s="201"/>
      <c r="L952" s="206"/>
      <c r="M952" s="207"/>
      <c r="N952" s="208"/>
      <c r="O952" s="208"/>
      <c r="P952" s="208"/>
      <c r="Q952" s="208"/>
      <c r="R952" s="208"/>
      <c r="S952" s="208"/>
      <c r="T952" s="209"/>
      <c r="AT952" s="210" t="s">
        <v>169</v>
      </c>
      <c r="AU952" s="210" t="s">
        <v>82</v>
      </c>
      <c r="AV952" s="13" t="s">
        <v>82</v>
      </c>
      <c r="AW952" s="13" t="s">
        <v>33</v>
      </c>
      <c r="AX952" s="13" t="s">
        <v>72</v>
      </c>
      <c r="AY952" s="210" t="s">
        <v>155</v>
      </c>
    </row>
    <row r="953" spans="1:65" s="15" customFormat="1">
      <c r="B953" s="232"/>
      <c r="C953" s="233"/>
      <c r="D953" s="193" t="s">
        <v>169</v>
      </c>
      <c r="E953" s="234" t="s">
        <v>19</v>
      </c>
      <c r="F953" s="235" t="s">
        <v>215</v>
      </c>
      <c r="G953" s="233"/>
      <c r="H953" s="234" t="s">
        <v>19</v>
      </c>
      <c r="I953" s="236"/>
      <c r="J953" s="233"/>
      <c r="K953" s="233"/>
      <c r="L953" s="237"/>
      <c r="M953" s="238"/>
      <c r="N953" s="239"/>
      <c r="O953" s="239"/>
      <c r="P953" s="239"/>
      <c r="Q953" s="239"/>
      <c r="R953" s="239"/>
      <c r="S953" s="239"/>
      <c r="T953" s="240"/>
      <c r="AT953" s="241" t="s">
        <v>169</v>
      </c>
      <c r="AU953" s="241" t="s">
        <v>82</v>
      </c>
      <c r="AV953" s="15" t="s">
        <v>80</v>
      </c>
      <c r="AW953" s="15" t="s">
        <v>33</v>
      </c>
      <c r="AX953" s="15" t="s">
        <v>72</v>
      </c>
      <c r="AY953" s="241" t="s">
        <v>155</v>
      </c>
    </row>
    <row r="954" spans="1:65" s="13" customFormat="1">
      <c r="B954" s="200"/>
      <c r="C954" s="201"/>
      <c r="D954" s="193" t="s">
        <v>169</v>
      </c>
      <c r="E954" s="202" t="s">
        <v>19</v>
      </c>
      <c r="F954" s="203" t="s">
        <v>896</v>
      </c>
      <c r="G954" s="201"/>
      <c r="H954" s="204">
        <v>9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169</v>
      </c>
      <c r="AU954" s="210" t="s">
        <v>82</v>
      </c>
      <c r="AV954" s="13" t="s">
        <v>82</v>
      </c>
      <c r="AW954" s="13" t="s">
        <v>33</v>
      </c>
      <c r="AX954" s="13" t="s">
        <v>72</v>
      </c>
      <c r="AY954" s="210" t="s">
        <v>155</v>
      </c>
    </row>
    <row r="955" spans="1:65" s="15" customFormat="1">
      <c r="B955" s="232"/>
      <c r="C955" s="233"/>
      <c r="D955" s="193" t="s">
        <v>169</v>
      </c>
      <c r="E955" s="234" t="s">
        <v>19</v>
      </c>
      <c r="F955" s="235" t="s">
        <v>219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169</v>
      </c>
      <c r="AU955" s="241" t="s">
        <v>82</v>
      </c>
      <c r="AV955" s="15" t="s">
        <v>80</v>
      </c>
      <c r="AW955" s="15" t="s">
        <v>33</v>
      </c>
      <c r="AX955" s="15" t="s">
        <v>72</v>
      </c>
      <c r="AY955" s="241" t="s">
        <v>155</v>
      </c>
    </row>
    <row r="956" spans="1:65" s="13" customFormat="1">
      <c r="B956" s="200"/>
      <c r="C956" s="201"/>
      <c r="D956" s="193" t="s">
        <v>169</v>
      </c>
      <c r="E956" s="202" t="s">
        <v>19</v>
      </c>
      <c r="F956" s="203" t="s">
        <v>897</v>
      </c>
      <c r="G956" s="201"/>
      <c r="H956" s="204">
        <v>10</v>
      </c>
      <c r="I956" s="205"/>
      <c r="J956" s="201"/>
      <c r="K956" s="201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169</v>
      </c>
      <c r="AU956" s="210" t="s">
        <v>82</v>
      </c>
      <c r="AV956" s="13" t="s">
        <v>82</v>
      </c>
      <c r="AW956" s="13" t="s">
        <v>33</v>
      </c>
      <c r="AX956" s="13" t="s">
        <v>72</v>
      </c>
      <c r="AY956" s="210" t="s">
        <v>155</v>
      </c>
    </row>
    <row r="957" spans="1:65" s="14" customFormat="1">
      <c r="B957" s="211"/>
      <c r="C957" s="212"/>
      <c r="D957" s="193" t="s">
        <v>169</v>
      </c>
      <c r="E957" s="213" t="s">
        <v>19</v>
      </c>
      <c r="F957" s="214" t="s">
        <v>178</v>
      </c>
      <c r="G957" s="212"/>
      <c r="H957" s="215">
        <v>42</v>
      </c>
      <c r="I957" s="216"/>
      <c r="J957" s="212"/>
      <c r="K957" s="212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169</v>
      </c>
      <c r="AU957" s="221" t="s">
        <v>82</v>
      </c>
      <c r="AV957" s="14" t="s">
        <v>163</v>
      </c>
      <c r="AW957" s="14" t="s">
        <v>33</v>
      </c>
      <c r="AX957" s="14" t="s">
        <v>80</v>
      </c>
      <c r="AY957" s="221" t="s">
        <v>155</v>
      </c>
    </row>
    <row r="958" spans="1:65" s="2" customFormat="1" ht="16.5" customHeight="1">
      <c r="A958" s="36"/>
      <c r="B958" s="37"/>
      <c r="C958" s="180" t="s">
        <v>902</v>
      </c>
      <c r="D958" s="180" t="s">
        <v>158</v>
      </c>
      <c r="E958" s="181" t="s">
        <v>903</v>
      </c>
      <c r="F958" s="182" t="s">
        <v>904</v>
      </c>
      <c r="G958" s="183" t="s">
        <v>425</v>
      </c>
      <c r="H958" s="184">
        <v>4</v>
      </c>
      <c r="I958" s="185"/>
      <c r="J958" s="186">
        <f>ROUND(I958*H958,2)</f>
        <v>0</v>
      </c>
      <c r="K958" s="182" t="s">
        <v>162</v>
      </c>
      <c r="L958" s="41"/>
      <c r="M958" s="187" t="s">
        <v>19</v>
      </c>
      <c r="N958" s="188" t="s">
        <v>43</v>
      </c>
      <c r="O958" s="66"/>
      <c r="P958" s="189">
        <f>O958*H958</f>
        <v>0</v>
      </c>
      <c r="Q958" s="189">
        <v>0</v>
      </c>
      <c r="R958" s="189">
        <f>Q958*H958</f>
        <v>0</v>
      </c>
      <c r="S958" s="189">
        <v>0</v>
      </c>
      <c r="T958" s="190">
        <f>S958*H958</f>
        <v>0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91" t="s">
        <v>300</v>
      </c>
      <c r="AT958" s="191" t="s">
        <v>158</v>
      </c>
      <c r="AU958" s="191" t="s">
        <v>82</v>
      </c>
      <c r="AY958" s="19" t="s">
        <v>155</v>
      </c>
      <c r="BE958" s="192">
        <f>IF(N958="základní",J958,0)</f>
        <v>0</v>
      </c>
      <c r="BF958" s="192">
        <f>IF(N958="snížená",J958,0)</f>
        <v>0</v>
      </c>
      <c r="BG958" s="192">
        <f>IF(N958="zákl. přenesená",J958,0)</f>
        <v>0</v>
      </c>
      <c r="BH958" s="192">
        <f>IF(N958="sníž. přenesená",J958,0)</f>
        <v>0</v>
      </c>
      <c r="BI958" s="192">
        <f>IF(N958="nulová",J958,0)</f>
        <v>0</v>
      </c>
      <c r="BJ958" s="19" t="s">
        <v>80</v>
      </c>
      <c r="BK958" s="192">
        <f>ROUND(I958*H958,2)</f>
        <v>0</v>
      </c>
      <c r="BL958" s="19" t="s">
        <v>300</v>
      </c>
      <c r="BM958" s="191" t="s">
        <v>905</v>
      </c>
    </row>
    <row r="959" spans="1:65" s="2" customFormat="1">
      <c r="A959" s="36"/>
      <c r="B959" s="37"/>
      <c r="C959" s="38"/>
      <c r="D959" s="193" t="s">
        <v>165</v>
      </c>
      <c r="E959" s="38"/>
      <c r="F959" s="194" t="s">
        <v>906</v>
      </c>
      <c r="G959" s="38"/>
      <c r="H959" s="38"/>
      <c r="I959" s="195"/>
      <c r="J959" s="38"/>
      <c r="K959" s="38"/>
      <c r="L959" s="41"/>
      <c r="M959" s="196"/>
      <c r="N959" s="197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165</v>
      </c>
      <c r="AU959" s="19" t="s">
        <v>82</v>
      </c>
    </row>
    <row r="960" spans="1:65" s="2" customFormat="1">
      <c r="A960" s="36"/>
      <c r="B960" s="37"/>
      <c r="C960" s="38"/>
      <c r="D960" s="198" t="s">
        <v>167</v>
      </c>
      <c r="E960" s="38"/>
      <c r="F960" s="199" t="s">
        <v>907</v>
      </c>
      <c r="G960" s="38"/>
      <c r="H960" s="38"/>
      <c r="I960" s="195"/>
      <c r="J960" s="38"/>
      <c r="K960" s="38"/>
      <c r="L960" s="41"/>
      <c r="M960" s="196"/>
      <c r="N960" s="197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167</v>
      </c>
      <c r="AU960" s="19" t="s">
        <v>82</v>
      </c>
    </row>
    <row r="961" spans="1:65" s="15" customFormat="1">
      <c r="B961" s="232"/>
      <c r="C961" s="233"/>
      <c r="D961" s="193" t="s">
        <v>169</v>
      </c>
      <c r="E961" s="234" t="s">
        <v>19</v>
      </c>
      <c r="F961" s="235" t="s">
        <v>206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169</v>
      </c>
      <c r="AU961" s="241" t="s">
        <v>82</v>
      </c>
      <c r="AV961" s="15" t="s">
        <v>80</v>
      </c>
      <c r="AW961" s="15" t="s">
        <v>33</v>
      </c>
      <c r="AX961" s="15" t="s">
        <v>72</v>
      </c>
      <c r="AY961" s="241" t="s">
        <v>155</v>
      </c>
    </row>
    <row r="962" spans="1:65" s="13" customFormat="1">
      <c r="B962" s="200"/>
      <c r="C962" s="201"/>
      <c r="D962" s="193" t="s">
        <v>169</v>
      </c>
      <c r="E962" s="202" t="s">
        <v>19</v>
      </c>
      <c r="F962" s="203" t="s">
        <v>80</v>
      </c>
      <c r="G962" s="201"/>
      <c r="H962" s="204">
        <v>1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169</v>
      </c>
      <c r="AU962" s="210" t="s">
        <v>82</v>
      </c>
      <c r="AV962" s="13" t="s">
        <v>82</v>
      </c>
      <c r="AW962" s="13" t="s">
        <v>33</v>
      </c>
      <c r="AX962" s="13" t="s">
        <v>72</v>
      </c>
      <c r="AY962" s="210" t="s">
        <v>155</v>
      </c>
    </row>
    <row r="963" spans="1:65" s="15" customFormat="1">
      <c r="B963" s="232"/>
      <c r="C963" s="233"/>
      <c r="D963" s="193" t="s">
        <v>169</v>
      </c>
      <c r="E963" s="234" t="s">
        <v>19</v>
      </c>
      <c r="F963" s="235" t="s">
        <v>212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169</v>
      </c>
      <c r="AU963" s="241" t="s">
        <v>82</v>
      </c>
      <c r="AV963" s="15" t="s">
        <v>80</v>
      </c>
      <c r="AW963" s="15" t="s">
        <v>33</v>
      </c>
      <c r="AX963" s="15" t="s">
        <v>72</v>
      </c>
      <c r="AY963" s="241" t="s">
        <v>155</v>
      </c>
    </row>
    <row r="964" spans="1:65" s="13" customFormat="1">
      <c r="B964" s="200"/>
      <c r="C964" s="201"/>
      <c r="D964" s="193" t="s">
        <v>169</v>
      </c>
      <c r="E964" s="202" t="s">
        <v>19</v>
      </c>
      <c r="F964" s="203" t="s">
        <v>80</v>
      </c>
      <c r="G964" s="201"/>
      <c r="H964" s="204">
        <v>1</v>
      </c>
      <c r="I964" s="205"/>
      <c r="J964" s="201"/>
      <c r="K964" s="201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169</v>
      </c>
      <c r="AU964" s="210" t="s">
        <v>82</v>
      </c>
      <c r="AV964" s="13" t="s">
        <v>82</v>
      </c>
      <c r="AW964" s="13" t="s">
        <v>33</v>
      </c>
      <c r="AX964" s="13" t="s">
        <v>72</v>
      </c>
      <c r="AY964" s="210" t="s">
        <v>155</v>
      </c>
    </row>
    <row r="965" spans="1:65" s="15" customFormat="1">
      <c r="B965" s="232"/>
      <c r="C965" s="233"/>
      <c r="D965" s="193" t="s">
        <v>169</v>
      </c>
      <c r="E965" s="234" t="s">
        <v>19</v>
      </c>
      <c r="F965" s="235" t="s">
        <v>215</v>
      </c>
      <c r="G965" s="233"/>
      <c r="H965" s="234" t="s">
        <v>19</v>
      </c>
      <c r="I965" s="236"/>
      <c r="J965" s="233"/>
      <c r="K965" s="233"/>
      <c r="L965" s="237"/>
      <c r="M965" s="238"/>
      <c r="N965" s="239"/>
      <c r="O965" s="239"/>
      <c r="P965" s="239"/>
      <c r="Q965" s="239"/>
      <c r="R965" s="239"/>
      <c r="S965" s="239"/>
      <c r="T965" s="240"/>
      <c r="AT965" s="241" t="s">
        <v>169</v>
      </c>
      <c r="AU965" s="241" t="s">
        <v>82</v>
      </c>
      <c r="AV965" s="15" t="s">
        <v>80</v>
      </c>
      <c r="AW965" s="15" t="s">
        <v>33</v>
      </c>
      <c r="AX965" s="15" t="s">
        <v>72</v>
      </c>
      <c r="AY965" s="241" t="s">
        <v>155</v>
      </c>
    </row>
    <row r="966" spans="1:65" s="13" customFormat="1">
      <c r="B966" s="200"/>
      <c r="C966" s="201"/>
      <c r="D966" s="193" t="s">
        <v>169</v>
      </c>
      <c r="E966" s="202" t="s">
        <v>19</v>
      </c>
      <c r="F966" s="203" t="s">
        <v>80</v>
      </c>
      <c r="G966" s="201"/>
      <c r="H966" s="204">
        <v>1</v>
      </c>
      <c r="I966" s="205"/>
      <c r="J966" s="201"/>
      <c r="K966" s="201"/>
      <c r="L966" s="206"/>
      <c r="M966" s="207"/>
      <c r="N966" s="208"/>
      <c r="O966" s="208"/>
      <c r="P966" s="208"/>
      <c r="Q966" s="208"/>
      <c r="R966" s="208"/>
      <c r="S966" s="208"/>
      <c r="T966" s="209"/>
      <c r="AT966" s="210" t="s">
        <v>169</v>
      </c>
      <c r="AU966" s="210" t="s">
        <v>82</v>
      </c>
      <c r="AV966" s="13" t="s">
        <v>82</v>
      </c>
      <c r="AW966" s="13" t="s">
        <v>33</v>
      </c>
      <c r="AX966" s="13" t="s">
        <v>72</v>
      </c>
      <c r="AY966" s="210" t="s">
        <v>155</v>
      </c>
    </row>
    <row r="967" spans="1:65" s="15" customFormat="1">
      <c r="B967" s="232"/>
      <c r="C967" s="233"/>
      <c r="D967" s="193" t="s">
        <v>169</v>
      </c>
      <c r="E967" s="234" t="s">
        <v>19</v>
      </c>
      <c r="F967" s="235" t="s">
        <v>219</v>
      </c>
      <c r="G967" s="233"/>
      <c r="H967" s="234" t="s">
        <v>19</v>
      </c>
      <c r="I967" s="236"/>
      <c r="J967" s="233"/>
      <c r="K967" s="233"/>
      <c r="L967" s="237"/>
      <c r="M967" s="238"/>
      <c r="N967" s="239"/>
      <c r="O967" s="239"/>
      <c r="P967" s="239"/>
      <c r="Q967" s="239"/>
      <c r="R967" s="239"/>
      <c r="S967" s="239"/>
      <c r="T967" s="240"/>
      <c r="AT967" s="241" t="s">
        <v>169</v>
      </c>
      <c r="AU967" s="241" t="s">
        <v>82</v>
      </c>
      <c r="AV967" s="15" t="s">
        <v>80</v>
      </c>
      <c r="AW967" s="15" t="s">
        <v>33</v>
      </c>
      <c r="AX967" s="15" t="s">
        <v>72</v>
      </c>
      <c r="AY967" s="241" t="s">
        <v>155</v>
      </c>
    </row>
    <row r="968" spans="1:65" s="13" customFormat="1">
      <c r="B968" s="200"/>
      <c r="C968" s="201"/>
      <c r="D968" s="193" t="s">
        <v>169</v>
      </c>
      <c r="E968" s="202" t="s">
        <v>19</v>
      </c>
      <c r="F968" s="203" t="s">
        <v>80</v>
      </c>
      <c r="G968" s="201"/>
      <c r="H968" s="204">
        <v>1</v>
      </c>
      <c r="I968" s="205"/>
      <c r="J968" s="201"/>
      <c r="K968" s="201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169</v>
      </c>
      <c r="AU968" s="210" t="s">
        <v>82</v>
      </c>
      <c r="AV968" s="13" t="s">
        <v>82</v>
      </c>
      <c r="AW968" s="13" t="s">
        <v>33</v>
      </c>
      <c r="AX968" s="13" t="s">
        <v>72</v>
      </c>
      <c r="AY968" s="210" t="s">
        <v>155</v>
      </c>
    </row>
    <row r="969" spans="1:65" s="14" customFormat="1">
      <c r="B969" s="211"/>
      <c r="C969" s="212"/>
      <c r="D969" s="193" t="s">
        <v>169</v>
      </c>
      <c r="E969" s="213" t="s">
        <v>19</v>
      </c>
      <c r="F969" s="214" t="s">
        <v>178</v>
      </c>
      <c r="G969" s="212"/>
      <c r="H969" s="215">
        <v>4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169</v>
      </c>
      <c r="AU969" s="221" t="s">
        <v>82</v>
      </c>
      <c r="AV969" s="14" t="s">
        <v>163</v>
      </c>
      <c r="AW969" s="14" t="s">
        <v>33</v>
      </c>
      <c r="AX969" s="14" t="s">
        <v>80</v>
      </c>
      <c r="AY969" s="221" t="s">
        <v>155</v>
      </c>
    </row>
    <row r="970" spans="1:65" s="2" customFormat="1" ht="16.5" customHeight="1">
      <c r="A970" s="36"/>
      <c r="B970" s="37"/>
      <c r="C970" s="222" t="s">
        <v>482</v>
      </c>
      <c r="D970" s="222" t="s">
        <v>179</v>
      </c>
      <c r="E970" s="223" t="s">
        <v>908</v>
      </c>
      <c r="F970" s="224" t="s">
        <v>909</v>
      </c>
      <c r="G970" s="225" t="s">
        <v>425</v>
      </c>
      <c r="H970" s="226">
        <v>4</v>
      </c>
      <c r="I970" s="227"/>
      <c r="J970" s="228">
        <f>ROUND(I970*H970,2)</f>
        <v>0</v>
      </c>
      <c r="K970" s="224" t="s">
        <v>851</v>
      </c>
      <c r="L970" s="229"/>
      <c r="M970" s="230" t="s">
        <v>19</v>
      </c>
      <c r="N970" s="231" t="s">
        <v>43</v>
      </c>
      <c r="O970" s="66"/>
      <c r="P970" s="189">
        <f>O970*H970</f>
        <v>0</v>
      </c>
      <c r="Q970" s="189">
        <v>1.5E-3</v>
      </c>
      <c r="R970" s="189">
        <f>Q970*H970</f>
        <v>6.0000000000000001E-3</v>
      </c>
      <c r="S970" s="189">
        <v>0</v>
      </c>
      <c r="T970" s="190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1" t="s">
        <v>438</v>
      </c>
      <c r="AT970" s="191" t="s">
        <v>179</v>
      </c>
      <c r="AU970" s="191" t="s">
        <v>82</v>
      </c>
      <c r="AY970" s="19" t="s">
        <v>155</v>
      </c>
      <c r="BE970" s="192">
        <f>IF(N970="základní",J970,0)</f>
        <v>0</v>
      </c>
      <c r="BF970" s="192">
        <f>IF(N970="snížená",J970,0)</f>
        <v>0</v>
      </c>
      <c r="BG970" s="192">
        <f>IF(N970="zákl. přenesená",J970,0)</f>
        <v>0</v>
      </c>
      <c r="BH970" s="192">
        <f>IF(N970="sníž. přenesená",J970,0)</f>
        <v>0</v>
      </c>
      <c r="BI970" s="192">
        <f>IF(N970="nulová",J970,0)</f>
        <v>0</v>
      </c>
      <c r="BJ970" s="19" t="s">
        <v>80</v>
      </c>
      <c r="BK970" s="192">
        <f>ROUND(I970*H970,2)</f>
        <v>0</v>
      </c>
      <c r="BL970" s="19" t="s">
        <v>300</v>
      </c>
      <c r="BM970" s="191" t="s">
        <v>910</v>
      </c>
    </row>
    <row r="971" spans="1:65" s="2" customFormat="1">
      <c r="A971" s="36"/>
      <c r="B971" s="37"/>
      <c r="C971" s="38"/>
      <c r="D971" s="193" t="s">
        <v>165</v>
      </c>
      <c r="E971" s="38"/>
      <c r="F971" s="194" t="s">
        <v>909</v>
      </c>
      <c r="G971" s="38"/>
      <c r="H971" s="38"/>
      <c r="I971" s="195"/>
      <c r="J971" s="38"/>
      <c r="K971" s="38"/>
      <c r="L971" s="41"/>
      <c r="M971" s="196"/>
      <c r="N971" s="197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165</v>
      </c>
      <c r="AU971" s="19" t="s">
        <v>82</v>
      </c>
    </row>
    <row r="972" spans="1:65" s="15" customFormat="1">
      <c r="B972" s="232"/>
      <c r="C972" s="233"/>
      <c r="D972" s="193" t="s">
        <v>169</v>
      </c>
      <c r="E972" s="234" t="s">
        <v>19</v>
      </c>
      <c r="F972" s="235" t="s">
        <v>911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169</v>
      </c>
      <c r="AU972" s="241" t="s">
        <v>82</v>
      </c>
      <c r="AV972" s="15" t="s">
        <v>80</v>
      </c>
      <c r="AW972" s="15" t="s">
        <v>33</v>
      </c>
      <c r="AX972" s="15" t="s">
        <v>72</v>
      </c>
      <c r="AY972" s="241" t="s">
        <v>155</v>
      </c>
    </row>
    <row r="973" spans="1:65" s="15" customFormat="1">
      <c r="B973" s="232"/>
      <c r="C973" s="233"/>
      <c r="D973" s="193" t="s">
        <v>169</v>
      </c>
      <c r="E973" s="234" t="s">
        <v>19</v>
      </c>
      <c r="F973" s="235" t="s">
        <v>206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169</v>
      </c>
      <c r="AU973" s="241" t="s">
        <v>82</v>
      </c>
      <c r="AV973" s="15" t="s">
        <v>80</v>
      </c>
      <c r="AW973" s="15" t="s">
        <v>33</v>
      </c>
      <c r="AX973" s="15" t="s">
        <v>72</v>
      </c>
      <c r="AY973" s="241" t="s">
        <v>155</v>
      </c>
    </row>
    <row r="974" spans="1:65" s="13" customFormat="1">
      <c r="B974" s="200"/>
      <c r="C974" s="201"/>
      <c r="D974" s="193" t="s">
        <v>169</v>
      </c>
      <c r="E974" s="202" t="s">
        <v>19</v>
      </c>
      <c r="F974" s="203" t="s">
        <v>80</v>
      </c>
      <c r="G974" s="201"/>
      <c r="H974" s="204">
        <v>1</v>
      </c>
      <c r="I974" s="205"/>
      <c r="J974" s="201"/>
      <c r="K974" s="201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169</v>
      </c>
      <c r="AU974" s="210" t="s">
        <v>82</v>
      </c>
      <c r="AV974" s="13" t="s">
        <v>82</v>
      </c>
      <c r="AW974" s="13" t="s">
        <v>33</v>
      </c>
      <c r="AX974" s="13" t="s">
        <v>72</v>
      </c>
      <c r="AY974" s="210" t="s">
        <v>155</v>
      </c>
    </row>
    <row r="975" spans="1:65" s="15" customFormat="1">
      <c r="B975" s="232"/>
      <c r="C975" s="233"/>
      <c r="D975" s="193" t="s">
        <v>169</v>
      </c>
      <c r="E975" s="234" t="s">
        <v>19</v>
      </c>
      <c r="F975" s="235" t="s">
        <v>212</v>
      </c>
      <c r="G975" s="233"/>
      <c r="H975" s="234" t="s">
        <v>19</v>
      </c>
      <c r="I975" s="236"/>
      <c r="J975" s="233"/>
      <c r="K975" s="233"/>
      <c r="L975" s="237"/>
      <c r="M975" s="238"/>
      <c r="N975" s="239"/>
      <c r="O975" s="239"/>
      <c r="P975" s="239"/>
      <c r="Q975" s="239"/>
      <c r="R975" s="239"/>
      <c r="S975" s="239"/>
      <c r="T975" s="240"/>
      <c r="AT975" s="241" t="s">
        <v>169</v>
      </c>
      <c r="AU975" s="241" t="s">
        <v>82</v>
      </c>
      <c r="AV975" s="15" t="s">
        <v>80</v>
      </c>
      <c r="AW975" s="15" t="s">
        <v>33</v>
      </c>
      <c r="AX975" s="15" t="s">
        <v>72</v>
      </c>
      <c r="AY975" s="241" t="s">
        <v>155</v>
      </c>
    </row>
    <row r="976" spans="1:65" s="13" customFormat="1">
      <c r="B976" s="200"/>
      <c r="C976" s="201"/>
      <c r="D976" s="193" t="s">
        <v>169</v>
      </c>
      <c r="E976" s="202" t="s">
        <v>19</v>
      </c>
      <c r="F976" s="203" t="s">
        <v>80</v>
      </c>
      <c r="G976" s="201"/>
      <c r="H976" s="204">
        <v>1</v>
      </c>
      <c r="I976" s="205"/>
      <c r="J976" s="201"/>
      <c r="K976" s="201"/>
      <c r="L976" s="206"/>
      <c r="M976" s="207"/>
      <c r="N976" s="208"/>
      <c r="O976" s="208"/>
      <c r="P976" s="208"/>
      <c r="Q976" s="208"/>
      <c r="R976" s="208"/>
      <c r="S976" s="208"/>
      <c r="T976" s="209"/>
      <c r="AT976" s="210" t="s">
        <v>169</v>
      </c>
      <c r="AU976" s="210" t="s">
        <v>82</v>
      </c>
      <c r="AV976" s="13" t="s">
        <v>82</v>
      </c>
      <c r="AW976" s="13" t="s">
        <v>33</v>
      </c>
      <c r="AX976" s="13" t="s">
        <v>72</v>
      </c>
      <c r="AY976" s="210" t="s">
        <v>155</v>
      </c>
    </row>
    <row r="977" spans="1:65" s="15" customFormat="1">
      <c r="B977" s="232"/>
      <c r="C977" s="233"/>
      <c r="D977" s="193" t="s">
        <v>169</v>
      </c>
      <c r="E977" s="234" t="s">
        <v>19</v>
      </c>
      <c r="F977" s="235" t="s">
        <v>215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169</v>
      </c>
      <c r="AU977" s="241" t="s">
        <v>82</v>
      </c>
      <c r="AV977" s="15" t="s">
        <v>80</v>
      </c>
      <c r="AW977" s="15" t="s">
        <v>33</v>
      </c>
      <c r="AX977" s="15" t="s">
        <v>72</v>
      </c>
      <c r="AY977" s="241" t="s">
        <v>155</v>
      </c>
    </row>
    <row r="978" spans="1:65" s="13" customFormat="1">
      <c r="B978" s="200"/>
      <c r="C978" s="201"/>
      <c r="D978" s="193" t="s">
        <v>169</v>
      </c>
      <c r="E978" s="202" t="s">
        <v>19</v>
      </c>
      <c r="F978" s="203" t="s">
        <v>80</v>
      </c>
      <c r="G978" s="201"/>
      <c r="H978" s="204">
        <v>1</v>
      </c>
      <c r="I978" s="205"/>
      <c r="J978" s="201"/>
      <c r="K978" s="201"/>
      <c r="L978" s="206"/>
      <c r="M978" s="207"/>
      <c r="N978" s="208"/>
      <c r="O978" s="208"/>
      <c r="P978" s="208"/>
      <c r="Q978" s="208"/>
      <c r="R978" s="208"/>
      <c r="S978" s="208"/>
      <c r="T978" s="209"/>
      <c r="AT978" s="210" t="s">
        <v>169</v>
      </c>
      <c r="AU978" s="210" t="s">
        <v>82</v>
      </c>
      <c r="AV978" s="13" t="s">
        <v>82</v>
      </c>
      <c r="AW978" s="13" t="s">
        <v>33</v>
      </c>
      <c r="AX978" s="13" t="s">
        <v>72</v>
      </c>
      <c r="AY978" s="210" t="s">
        <v>155</v>
      </c>
    </row>
    <row r="979" spans="1:65" s="15" customFormat="1">
      <c r="B979" s="232"/>
      <c r="C979" s="233"/>
      <c r="D979" s="193" t="s">
        <v>169</v>
      </c>
      <c r="E979" s="234" t="s">
        <v>19</v>
      </c>
      <c r="F979" s="235" t="s">
        <v>219</v>
      </c>
      <c r="G979" s="233"/>
      <c r="H979" s="234" t="s">
        <v>19</v>
      </c>
      <c r="I979" s="236"/>
      <c r="J979" s="233"/>
      <c r="K979" s="233"/>
      <c r="L979" s="237"/>
      <c r="M979" s="238"/>
      <c r="N979" s="239"/>
      <c r="O979" s="239"/>
      <c r="P979" s="239"/>
      <c r="Q979" s="239"/>
      <c r="R979" s="239"/>
      <c r="S979" s="239"/>
      <c r="T979" s="240"/>
      <c r="AT979" s="241" t="s">
        <v>169</v>
      </c>
      <c r="AU979" s="241" t="s">
        <v>82</v>
      </c>
      <c r="AV979" s="15" t="s">
        <v>80</v>
      </c>
      <c r="AW979" s="15" t="s">
        <v>33</v>
      </c>
      <c r="AX979" s="15" t="s">
        <v>72</v>
      </c>
      <c r="AY979" s="241" t="s">
        <v>155</v>
      </c>
    </row>
    <row r="980" spans="1:65" s="13" customFormat="1">
      <c r="B980" s="200"/>
      <c r="C980" s="201"/>
      <c r="D980" s="193" t="s">
        <v>169</v>
      </c>
      <c r="E980" s="202" t="s">
        <v>19</v>
      </c>
      <c r="F980" s="203" t="s">
        <v>80</v>
      </c>
      <c r="G980" s="201"/>
      <c r="H980" s="204">
        <v>1</v>
      </c>
      <c r="I980" s="205"/>
      <c r="J980" s="201"/>
      <c r="K980" s="201"/>
      <c r="L980" s="206"/>
      <c r="M980" s="207"/>
      <c r="N980" s="208"/>
      <c r="O980" s="208"/>
      <c r="P980" s="208"/>
      <c r="Q980" s="208"/>
      <c r="R980" s="208"/>
      <c r="S980" s="208"/>
      <c r="T980" s="209"/>
      <c r="AT980" s="210" t="s">
        <v>169</v>
      </c>
      <c r="AU980" s="210" t="s">
        <v>82</v>
      </c>
      <c r="AV980" s="13" t="s">
        <v>82</v>
      </c>
      <c r="AW980" s="13" t="s">
        <v>33</v>
      </c>
      <c r="AX980" s="13" t="s">
        <v>72</v>
      </c>
      <c r="AY980" s="210" t="s">
        <v>155</v>
      </c>
    </row>
    <row r="981" spans="1:65" s="14" customFormat="1">
      <c r="B981" s="211"/>
      <c r="C981" s="212"/>
      <c r="D981" s="193" t="s">
        <v>169</v>
      </c>
      <c r="E981" s="213" t="s">
        <v>19</v>
      </c>
      <c r="F981" s="214" t="s">
        <v>178</v>
      </c>
      <c r="G981" s="212"/>
      <c r="H981" s="215">
        <v>4</v>
      </c>
      <c r="I981" s="216"/>
      <c r="J981" s="212"/>
      <c r="K981" s="212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169</v>
      </c>
      <c r="AU981" s="221" t="s">
        <v>82</v>
      </c>
      <c r="AV981" s="14" t="s">
        <v>163</v>
      </c>
      <c r="AW981" s="14" t="s">
        <v>33</v>
      </c>
      <c r="AX981" s="14" t="s">
        <v>80</v>
      </c>
      <c r="AY981" s="221" t="s">
        <v>155</v>
      </c>
    </row>
    <row r="982" spans="1:65" s="2" customFormat="1" ht="24.2" customHeight="1">
      <c r="A982" s="36"/>
      <c r="B982" s="37"/>
      <c r="C982" s="180" t="s">
        <v>912</v>
      </c>
      <c r="D982" s="180" t="s">
        <v>158</v>
      </c>
      <c r="E982" s="181" t="s">
        <v>913</v>
      </c>
      <c r="F982" s="182" t="s">
        <v>914</v>
      </c>
      <c r="G982" s="183" t="s">
        <v>161</v>
      </c>
      <c r="H982" s="184">
        <v>0.93799999999999994</v>
      </c>
      <c r="I982" s="185"/>
      <c r="J982" s="186">
        <f>ROUND(I982*H982,2)</f>
        <v>0</v>
      </c>
      <c r="K982" s="182" t="s">
        <v>162</v>
      </c>
      <c r="L982" s="41"/>
      <c r="M982" s="187" t="s">
        <v>19</v>
      </c>
      <c r="N982" s="188" t="s">
        <v>43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300</v>
      </c>
      <c r="AT982" s="191" t="s">
        <v>158</v>
      </c>
      <c r="AU982" s="191" t="s">
        <v>82</v>
      </c>
      <c r="AY982" s="19" t="s">
        <v>155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80</v>
      </c>
      <c r="BK982" s="192">
        <f>ROUND(I982*H982,2)</f>
        <v>0</v>
      </c>
      <c r="BL982" s="19" t="s">
        <v>300</v>
      </c>
      <c r="BM982" s="191" t="s">
        <v>915</v>
      </c>
    </row>
    <row r="983" spans="1:65" s="2" customFormat="1" ht="29.25">
      <c r="A983" s="36"/>
      <c r="B983" s="37"/>
      <c r="C983" s="38"/>
      <c r="D983" s="193" t="s">
        <v>165</v>
      </c>
      <c r="E983" s="38"/>
      <c r="F983" s="194" t="s">
        <v>916</v>
      </c>
      <c r="G983" s="38"/>
      <c r="H983" s="38"/>
      <c r="I983" s="195"/>
      <c r="J983" s="38"/>
      <c r="K983" s="38"/>
      <c r="L983" s="41"/>
      <c r="M983" s="196"/>
      <c r="N983" s="197"/>
      <c r="O983" s="66"/>
      <c r="P983" s="66"/>
      <c r="Q983" s="66"/>
      <c r="R983" s="66"/>
      <c r="S983" s="66"/>
      <c r="T983" s="67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T983" s="19" t="s">
        <v>165</v>
      </c>
      <c r="AU983" s="19" t="s">
        <v>82</v>
      </c>
    </row>
    <row r="984" spans="1:65" s="2" customFormat="1">
      <c r="A984" s="36"/>
      <c r="B984" s="37"/>
      <c r="C984" s="38"/>
      <c r="D984" s="198" t="s">
        <v>167</v>
      </c>
      <c r="E984" s="38"/>
      <c r="F984" s="199" t="s">
        <v>917</v>
      </c>
      <c r="G984" s="38"/>
      <c r="H984" s="38"/>
      <c r="I984" s="195"/>
      <c r="J984" s="38"/>
      <c r="K984" s="38"/>
      <c r="L984" s="41"/>
      <c r="M984" s="196"/>
      <c r="N984" s="197"/>
      <c r="O984" s="66"/>
      <c r="P984" s="66"/>
      <c r="Q984" s="66"/>
      <c r="R984" s="66"/>
      <c r="S984" s="66"/>
      <c r="T984" s="67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T984" s="19" t="s">
        <v>167</v>
      </c>
      <c r="AU984" s="19" t="s">
        <v>82</v>
      </c>
    </row>
    <row r="985" spans="1:65" s="2" customFormat="1" ht="24.2" customHeight="1">
      <c r="A985" s="36"/>
      <c r="B985" s="37"/>
      <c r="C985" s="180" t="s">
        <v>918</v>
      </c>
      <c r="D985" s="180" t="s">
        <v>158</v>
      </c>
      <c r="E985" s="181" t="s">
        <v>919</v>
      </c>
      <c r="F985" s="182" t="s">
        <v>920</v>
      </c>
      <c r="G985" s="183" t="s">
        <v>161</v>
      </c>
      <c r="H985" s="184">
        <v>0.93799999999999994</v>
      </c>
      <c r="I985" s="185"/>
      <c r="J985" s="186">
        <f>ROUND(I985*H985,2)</f>
        <v>0</v>
      </c>
      <c r="K985" s="182" t="s">
        <v>162</v>
      </c>
      <c r="L985" s="41"/>
      <c r="M985" s="187" t="s">
        <v>19</v>
      </c>
      <c r="N985" s="188" t="s">
        <v>43</v>
      </c>
      <c r="O985" s="66"/>
      <c r="P985" s="189">
        <f>O985*H985</f>
        <v>0</v>
      </c>
      <c r="Q985" s="189">
        <v>0</v>
      </c>
      <c r="R985" s="189">
        <f>Q985*H985</f>
        <v>0</v>
      </c>
      <c r="S985" s="189">
        <v>0</v>
      </c>
      <c r="T985" s="190">
        <f>S985*H985</f>
        <v>0</v>
      </c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R985" s="191" t="s">
        <v>300</v>
      </c>
      <c r="AT985" s="191" t="s">
        <v>158</v>
      </c>
      <c r="AU985" s="191" t="s">
        <v>82</v>
      </c>
      <c r="AY985" s="19" t="s">
        <v>155</v>
      </c>
      <c r="BE985" s="192">
        <f>IF(N985="základní",J985,0)</f>
        <v>0</v>
      </c>
      <c r="BF985" s="192">
        <f>IF(N985="snížená",J985,0)</f>
        <v>0</v>
      </c>
      <c r="BG985" s="192">
        <f>IF(N985="zákl. přenesená",J985,0)</f>
        <v>0</v>
      </c>
      <c r="BH985" s="192">
        <f>IF(N985="sníž. přenesená",J985,0)</f>
        <v>0</v>
      </c>
      <c r="BI985" s="192">
        <f>IF(N985="nulová",J985,0)</f>
        <v>0</v>
      </c>
      <c r="BJ985" s="19" t="s">
        <v>80</v>
      </c>
      <c r="BK985" s="192">
        <f>ROUND(I985*H985,2)</f>
        <v>0</v>
      </c>
      <c r="BL985" s="19" t="s">
        <v>300</v>
      </c>
      <c r="BM985" s="191" t="s">
        <v>921</v>
      </c>
    </row>
    <row r="986" spans="1:65" s="2" customFormat="1" ht="29.25">
      <c r="A986" s="36"/>
      <c r="B986" s="37"/>
      <c r="C986" s="38"/>
      <c r="D986" s="193" t="s">
        <v>165</v>
      </c>
      <c r="E986" s="38"/>
      <c r="F986" s="194" t="s">
        <v>922</v>
      </c>
      <c r="G986" s="38"/>
      <c r="H986" s="38"/>
      <c r="I986" s="195"/>
      <c r="J986" s="38"/>
      <c r="K986" s="38"/>
      <c r="L986" s="41"/>
      <c r="M986" s="196"/>
      <c r="N986" s="197"/>
      <c r="O986" s="66"/>
      <c r="P986" s="66"/>
      <c r="Q986" s="66"/>
      <c r="R986" s="66"/>
      <c r="S986" s="66"/>
      <c r="T986" s="67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T986" s="19" t="s">
        <v>165</v>
      </c>
      <c r="AU986" s="19" t="s">
        <v>82</v>
      </c>
    </row>
    <row r="987" spans="1:65" s="2" customFormat="1">
      <c r="A987" s="36"/>
      <c r="B987" s="37"/>
      <c r="C987" s="38"/>
      <c r="D987" s="198" t="s">
        <v>167</v>
      </c>
      <c r="E987" s="38"/>
      <c r="F987" s="199" t="s">
        <v>923</v>
      </c>
      <c r="G987" s="38"/>
      <c r="H987" s="38"/>
      <c r="I987" s="195"/>
      <c r="J987" s="38"/>
      <c r="K987" s="38"/>
      <c r="L987" s="41"/>
      <c r="M987" s="196"/>
      <c r="N987" s="197"/>
      <c r="O987" s="66"/>
      <c r="P987" s="66"/>
      <c r="Q987" s="66"/>
      <c r="R987" s="66"/>
      <c r="S987" s="66"/>
      <c r="T987" s="67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T987" s="19" t="s">
        <v>167</v>
      </c>
      <c r="AU987" s="19" t="s">
        <v>82</v>
      </c>
    </row>
    <row r="988" spans="1:65" s="12" customFormat="1" ht="22.9" customHeight="1">
      <c r="B988" s="164"/>
      <c r="C988" s="165"/>
      <c r="D988" s="166" t="s">
        <v>71</v>
      </c>
      <c r="E988" s="178" t="s">
        <v>924</v>
      </c>
      <c r="F988" s="178" t="s">
        <v>925</v>
      </c>
      <c r="G988" s="165"/>
      <c r="H988" s="165"/>
      <c r="I988" s="168"/>
      <c r="J988" s="179">
        <f>BK988</f>
        <v>0</v>
      </c>
      <c r="K988" s="165"/>
      <c r="L988" s="170"/>
      <c r="M988" s="171"/>
      <c r="N988" s="172"/>
      <c r="O988" s="172"/>
      <c r="P988" s="173">
        <f>SUM(P989:P1004)</f>
        <v>0</v>
      </c>
      <c r="Q988" s="172"/>
      <c r="R988" s="173">
        <f>SUM(R989:R1004)</f>
        <v>7.0471999999999993E-2</v>
      </c>
      <c r="S988" s="172"/>
      <c r="T988" s="174">
        <f>SUM(T989:T1004)</f>
        <v>0</v>
      </c>
      <c r="AR988" s="175" t="s">
        <v>82</v>
      </c>
      <c r="AT988" s="176" t="s">
        <v>71</v>
      </c>
      <c r="AU988" s="176" t="s">
        <v>80</v>
      </c>
      <c r="AY988" s="175" t="s">
        <v>155</v>
      </c>
      <c r="BK988" s="177">
        <f>SUM(BK989:BK1004)</f>
        <v>0</v>
      </c>
    </row>
    <row r="989" spans="1:65" s="2" customFormat="1" ht="24.2" customHeight="1">
      <c r="A989" s="36"/>
      <c r="B989" s="37"/>
      <c r="C989" s="180" t="s">
        <v>926</v>
      </c>
      <c r="D989" s="180" t="s">
        <v>158</v>
      </c>
      <c r="E989" s="181" t="s">
        <v>927</v>
      </c>
      <c r="F989" s="182" t="s">
        <v>928</v>
      </c>
      <c r="G989" s="183" t="s">
        <v>425</v>
      </c>
      <c r="H989" s="184">
        <v>1</v>
      </c>
      <c r="I989" s="185"/>
      <c r="J989" s="186">
        <f>ROUND(I989*H989,2)</f>
        <v>0</v>
      </c>
      <c r="K989" s="182" t="s">
        <v>162</v>
      </c>
      <c r="L989" s="41"/>
      <c r="M989" s="187" t="s">
        <v>19</v>
      </c>
      <c r="N989" s="188" t="s">
        <v>43</v>
      </c>
      <c r="O989" s="66"/>
      <c r="P989" s="189">
        <f>O989*H989</f>
        <v>0</v>
      </c>
      <c r="Q989" s="189">
        <v>0</v>
      </c>
      <c r="R989" s="189">
        <f>Q989*H989</f>
        <v>0</v>
      </c>
      <c r="S989" s="189">
        <v>0</v>
      </c>
      <c r="T989" s="190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300</v>
      </c>
      <c r="AT989" s="191" t="s">
        <v>158</v>
      </c>
      <c r="AU989" s="191" t="s">
        <v>82</v>
      </c>
      <c r="AY989" s="19" t="s">
        <v>155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9" t="s">
        <v>80</v>
      </c>
      <c r="BK989" s="192">
        <f>ROUND(I989*H989,2)</f>
        <v>0</v>
      </c>
      <c r="BL989" s="19" t="s">
        <v>300</v>
      </c>
      <c r="BM989" s="191" t="s">
        <v>929</v>
      </c>
    </row>
    <row r="990" spans="1:65" s="2" customFormat="1" ht="19.5">
      <c r="A990" s="36"/>
      <c r="B990" s="37"/>
      <c r="C990" s="38"/>
      <c r="D990" s="193" t="s">
        <v>165</v>
      </c>
      <c r="E990" s="38"/>
      <c r="F990" s="194" t="s">
        <v>930</v>
      </c>
      <c r="G990" s="38"/>
      <c r="H990" s="38"/>
      <c r="I990" s="195"/>
      <c r="J990" s="38"/>
      <c r="K990" s="38"/>
      <c r="L990" s="41"/>
      <c r="M990" s="196"/>
      <c r="N990" s="197"/>
      <c r="O990" s="66"/>
      <c r="P990" s="66"/>
      <c r="Q990" s="66"/>
      <c r="R990" s="66"/>
      <c r="S990" s="66"/>
      <c r="T990" s="67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T990" s="19" t="s">
        <v>165</v>
      </c>
      <c r="AU990" s="19" t="s">
        <v>82</v>
      </c>
    </row>
    <row r="991" spans="1:65" s="2" customFormat="1">
      <c r="A991" s="36"/>
      <c r="B991" s="37"/>
      <c r="C991" s="38"/>
      <c r="D991" s="198" t="s">
        <v>167</v>
      </c>
      <c r="E991" s="38"/>
      <c r="F991" s="199" t="s">
        <v>931</v>
      </c>
      <c r="G991" s="38"/>
      <c r="H991" s="38"/>
      <c r="I991" s="195"/>
      <c r="J991" s="38"/>
      <c r="K991" s="38"/>
      <c r="L991" s="41"/>
      <c r="M991" s="196"/>
      <c r="N991" s="197"/>
      <c r="O991" s="66"/>
      <c r="P991" s="66"/>
      <c r="Q991" s="66"/>
      <c r="R991" s="66"/>
      <c r="S991" s="66"/>
      <c r="T991" s="67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T991" s="19" t="s">
        <v>167</v>
      </c>
      <c r="AU991" s="19" t="s">
        <v>82</v>
      </c>
    </row>
    <row r="992" spans="1:65" s="2" customFormat="1" ht="24.2" customHeight="1">
      <c r="A992" s="36"/>
      <c r="B992" s="37"/>
      <c r="C992" s="222" t="s">
        <v>932</v>
      </c>
      <c r="D992" s="222" t="s">
        <v>179</v>
      </c>
      <c r="E992" s="223" t="s">
        <v>933</v>
      </c>
      <c r="F992" s="224" t="s">
        <v>934</v>
      </c>
      <c r="G992" s="225" t="s">
        <v>202</v>
      </c>
      <c r="H992" s="226">
        <v>1.8</v>
      </c>
      <c r="I992" s="227"/>
      <c r="J992" s="228">
        <f>ROUND(I992*H992,2)</f>
        <v>0</v>
      </c>
      <c r="K992" s="224" t="s">
        <v>162</v>
      </c>
      <c r="L992" s="229"/>
      <c r="M992" s="230" t="s">
        <v>19</v>
      </c>
      <c r="N992" s="231" t="s">
        <v>43</v>
      </c>
      <c r="O992" s="66"/>
      <c r="P992" s="189">
        <f>O992*H992</f>
        <v>0</v>
      </c>
      <c r="Q992" s="189">
        <v>3.8289999999999998E-2</v>
      </c>
      <c r="R992" s="189">
        <f>Q992*H992</f>
        <v>6.8921999999999997E-2</v>
      </c>
      <c r="S992" s="189">
        <v>0</v>
      </c>
      <c r="T992" s="190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91" t="s">
        <v>438</v>
      </c>
      <c r="AT992" s="191" t="s">
        <v>179</v>
      </c>
      <c r="AU992" s="191" t="s">
        <v>82</v>
      </c>
      <c r="AY992" s="19" t="s">
        <v>155</v>
      </c>
      <c r="BE992" s="192">
        <f>IF(N992="základní",J992,0)</f>
        <v>0</v>
      </c>
      <c r="BF992" s="192">
        <f>IF(N992="snížená",J992,0)</f>
        <v>0</v>
      </c>
      <c r="BG992" s="192">
        <f>IF(N992="zákl. přenesená",J992,0)</f>
        <v>0</v>
      </c>
      <c r="BH992" s="192">
        <f>IF(N992="sníž. přenesená",J992,0)</f>
        <v>0</v>
      </c>
      <c r="BI992" s="192">
        <f>IF(N992="nulová",J992,0)</f>
        <v>0</v>
      </c>
      <c r="BJ992" s="19" t="s">
        <v>80</v>
      </c>
      <c r="BK992" s="192">
        <f>ROUND(I992*H992,2)</f>
        <v>0</v>
      </c>
      <c r="BL992" s="19" t="s">
        <v>300</v>
      </c>
      <c r="BM992" s="191" t="s">
        <v>935</v>
      </c>
    </row>
    <row r="993" spans="1:65" s="2" customFormat="1" ht="19.5">
      <c r="A993" s="36"/>
      <c r="B993" s="37"/>
      <c r="C993" s="38"/>
      <c r="D993" s="193" t="s">
        <v>165</v>
      </c>
      <c r="E993" s="38"/>
      <c r="F993" s="194" t="s">
        <v>934</v>
      </c>
      <c r="G993" s="38"/>
      <c r="H993" s="38"/>
      <c r="I993" s="195"/>
      <c r="J993" s="38"/>
      <c r="K993" s="38"/>
      <c r="L993" s="41"/>
      <c r="M993" s="196"/>
      <c r="N993" s="197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165</v>
      </c>
      <c r="AU993" s="19" t="s">
        <v>82</v>
      </c>
    </row>
    <row r="994" spans="1:65" s="13" customFormat="1">
      <c r="B994" s="200"/>
      <c r="C994" s="201"/>
      <c r="D994" s="193" t="s">
        <v>169</v>
      </c>
      <c r="E994" s="202" t="s">
        <v>19</v>
      </c>
      <c r="F994" s="203" t="s">
        <v>936</v>
      </c>
      <c r="G994" s="201"/>
      <c r="H994" s="204">
        <v>1.8</v>
      </c>
      <c r="I994" s="205"/>
      <c r="J994" s="201"/>
      <c r="K994" s="201"/>
      <c r="L994" s="206"/>
      <c r="M994" s="207"/>
      <c r="N994" s="208"/>
      <c r="O994" s="208"/>
      <c r="P994" s="208"/>
      <c r="Q994" s="208"/>
      <c r="R994" s="208"/>
      <c r="S994" s="208"/>
      <c r="T994" s="209"/>
      <c r="AT994" s="210" t="s">
        <v>169</v>
      </c>
      <c r="AU994" s="210" t="s">
        <v>82</v>
      </c>
      <c r="AV994" s="13" t="s">
        <v>82</v>
      </c>
      <c r="AW994" s="13" t="s">
        <v>33</v>
      </c>
      <c r="AX994" s="13" t="s">
        <v>80</v>
      </c>
      <c r="AY994" s="210" t="s">
        <v>155</v>
      </c>
    </row>
    <row r="995" spans="1:65" s="2" customFormat="1" ht="24.2" customHeight="1">
      <c r="A995" s="36"/>
      <c r="B995" s="37"/>
      <c r="C995" s="222" t="s">
        <v>937</v>
      </c>
      <c r="D995" s="222" t="s">
        <v>179</v>
      </c>
      <c r="E995" s="223" t="s">
        <v>938</v>
      </c>
      <c r="F995" s="224" t="s">
        <v>939</v>
      </c>
      <c r="G995" s="225" t="s">
        <v>425</v>
      </c>
      <c r="H995" s="226">
        <v>1</v>
      </c>
      <c r="I995" s="227"/>
      <c r="J995" s="228">
        <f>ROUND(I995*H995,2)</f>
        <v>0</v>
      </c>
      <c r="K995" s="224" t="s">
        <v>162</v>
      </c>
      <c r="L995" s="229"/>
      <c r="M995" s="230" t="s">
        <v>19</v>
      </c>
      <c r="N995" s="231" t="s">
        <v>43</v>
      </c>
      <c r="O995" s="66"/>
      <c r="P995" s="189">
        <f>O995*H995</f>
        <v>0</v>
      </c>
      <c r="Q995" s="189">
        <v>1.4E-3</v>
      </c>
      <c r="R995" s="189">
        <f>Q995*H995</f>
        <v>1.4E-3</v>
      </c>
      <c r="S995" s="189">
        <v>0</v>
      </c>
      <c r="T995" s="190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1" t="s">
        <v>438</v>
      </c>
      <c r="AT995" s="191" t="s">
        <v>179</v>
      </c>
      <c r="AU995" s="191" t="s">
        <v>82</v>
      </c>
      <c r="AY995" s="19" t="s">
        <v>155</v>
      </c>
      <c r="BE995" s="192">
        <f>IF(N995="základní",J995,0)</f>
        <v>0</v>
      </c>
      <c r="BF995" s="192">
        <f>IF(N995="snížená",J995,0)</f>
        <v>0</v>
      </c>
      <c r="BG995" s="192">
        <f>IF(N995="zákl. přenesená",J995,0)</f>
        <v>0</v>
      </c>
      <c r="BH995" s="192">
        <f>IF(N995="sníž. přenesená",J995,0)</f>
        <v>0</v>
      </c>
      <c r="BI995" s="192">
        <f>IF(N995="nulová",J995,0)</f>
        <v>0</v>
      </c>
      <c r="BJ995" s="19" t="s">
        <v>80</v>
      </c>
      <c r="BK995" s="192">
        <f>ROUND(I995*H995,2)</f>
        <v>0</v>
      </c>
      <c r="BL995" s="19" t="s">
        <v>300</v>
      </c>
      <c r="BM995" s="191" t="s">
        <v>940</v>
      </c>
    </row>
    <row r="996" spans="1:65" s="2" customFormat="1" ht="19.5">
      <c r="A996" s="36"/>
      <c r="B996" s="37"/>
      <c r="C996" s="38"/>
      <c r="D996" s="193" t="s">
        <v>165</v>
      </c>
      <c r="E996" s="38"/>
      <c r="F996" s="194" t="s">
        <v>939</v>
      </c>
      <c r="G996" s="38"/>
      <c r="H996" s="38"/>
      <c r="I996" s="195"/>
      <c r="J996" s="38"/>
      <c r="K996" s="38"/>
      <c r="L996" s="41"/>
      <c r="M996" s="196"/>
      <c r="N996" s="197"/>
      <c r="O996" s="66"/>
      <c r="P996" s="66"/>
      <c r="Q996" s="66"/>
      <c r="R996" s="66"/>
      <c r="S996" s="66"/>
      <c r="T996" s="67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T996" s="19" t="s">
        <v>165</v>
      </c>
      <c r="AU996" s="19" t="s">
        <v>82</v>
      </c>
    </row>
    <row r="997" spans="1:65" s="2" customFormat="1" ht="16.5" customHeight="1">
      <c r="A997" s="36"/>
      <c r="B997" s="37"/>
      <c r="C997" s="222" t="s">
        <v>941</v>
      </c>
      <c r="D997" s="222" t="s">
        <v>179</v>
      </c>
      <c r="E997" s="223" t="s">
        <v>942</v>
      </c>
      <c r="F997" s="224" t="s">
        <v>943</v>
      </c>
      <c r="G997" s="225" t="s">
        <v>425</v>
      </c>
      <c r="H997" s="226">
        <v>1</v>
      </c>
      <c r="I997" s="227"/>
      <c r="J997" s="228">
        <f>ROUND(I997*H997,2)</f>
        <v>0</v>
      </c>
      <c r="K997" s="224" t="s">
        <v>162</v>
      </c>
      <c r="L997" s="229"/>
      <c r="M997" s="230" t="s">
        <v>19</v>
      </c>
      <c r="N997" s="231" t="s">
        <v>43</v>
      </c>
      <c r="O997" s="66"/>
      <c r="P997" s="189">
        <f>O997*H997</f>
        <v>0</v>
      </c>
      <c r="Q997" s="189">
        <v>1.4999999999999999E-4</v>
      </c>
      <c r="R997" s="189">
        <f>Q997*H997</f>
        <v>1.4999999999999999E-4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438</v>
      </c>
      <c r="AT997" s="191" t="s">
        <v>179</v>
      </c>
      <c r="AU997" s="191" t="s">
        <v>82</v>
      </c>
      <c r="AY997" s="19" t="s">
        <v>155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80</v>
      </c>
      <c r="BK997" s="192">
        <f>ROUND(I997*H997,2)</f>
        <v>0</v>
      </c>
      <c r="BL997" s="19" t="s">
        <v>300</v>
      </c>
      <c r="BM997" s="191" t="s">
        <v>944</v>
      </c>
    </row>
    <row r="998" spans="1:65" s="2" customFormat="1">
      <c r="A998" s="36"/>
      <c r="B998" s="37"/>
      <c r="C998" s="38"/>
      <c r="D998" s="193" t="s">
        <v>165</v>
      </c>
      <c r="E998" s="38"/>
      <c r="F998" s="194" t="s">
        <v>943</v>
      </c>
      <c r="G998" s="38"/>
      <c r="H998" s="38"/>
      <c r="I998" s="195"/>
      <c r="J998" s="38"/>
      <c r="K998" s="38"/>
      <c r="L998" s="41"/>
      <c r="M998" s="196"/>
      <c r="N998" s="197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165</v>
      </c>
      <c r="AU998" s="19" t="s">
        <v>82</v>
      </c>
    </row>
    <row r="999" spans="1:65" s="2" customFormat="1" ht="24.2" customHeight="1">
      <c r="A999" s="36"/>
      <c r="B999" s="37"/>
      <c r="C999" s="180" t="s">
        <v>945</v>
      </c>
      <c r="D999" s="180" t="s">
        <v>158</v>
      </c>
      <c r="E999" s="181" t="s">
        <v>946</v>
      </c>
      <c r="F999" s="182" t="s">
        <v>947</v>
      </c>
      <c r="G999" s="183" t="s">
        <v>161</v>
      </c>
      <c r="H999" s="184">
        <v>7.0000000000000007E-2</v>
      </c>
      <c r="I999" s="185"/>
      <c r="J999" s="186">
        <f>ROUND(I999*H999,2)</f>
        <v>0</v>
      </c>
      <c r="K999" s="182" t="s">
        <v>162</v>
      </c>
      <c r="L999" s="41"/>
      <c r="M999" s="187" t="s">
        <v>19</v>
      </c>
      <c r="N999" s="188" t="s">
        <v>43</v>
      </c>
      <c r="O999" s="66"/>
      <c r="P999" s="189">
        <f>O999*H999</f>
        <v>0</v>
      </c>
      <c r="Q999" s="189">
        <v>0</v>
      </c>
      <c r="R999" s="189">
        <f>Q999*H999</f>
        <v>0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300</v>
      </c>
      <c r="AT999" s="191" t="s">
        <v>158</v>
      </c>
      <c r="AU999" s="191" t="s">
        <v>82</v>
      </c>
      <c r="AY999" s="19" t="s">
        <v>155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9" t="s">
        <v>80</v>
      </c>
      <c r="BK999" s="192">
        <f>ROUND(I999*H999,2)</f>
        <v>0</v>
      </c>
      <c r="BL999" s="19" t="s">
        <v>300</v>
      </c>
      <c r="BM999" s="191" t="s">
        <v>948</v>
      </c>
    </row>
    <row r="1000" spans="1:65" s="2" customFormat="1" ht="29.25">
      <c r="A1000" s="36"/>
      <c r="B1000" s="37"/>
      <c r="C1000" s="38"/>
      <c r="D1000" s="193" t="s">
        <v>165</v>
      </c>
      <c r="E1000" s="38"/>
      <c r="F1000" s="194" t="s">
        <v>949</v>
      </c>
      <c r="G1000" s="38"/>
      <c r="H1000" s="38"/>
      <c r="I1000" s="195"/>
      <c r="J1000" s="38"/>
      <c r="K1000" s="38"/>
      <c r="L1000" s="41"/>
      <c r="M1000" s="196"/>
      <c r="N1000" s="197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9" t="s">
        <v>165</v>
      </c>
      <c r="AU1000" s="19" t="s">
        <v>82</v>
      </c>
    </row>
    <row r="1001" spans="1:65" s="2" customFormat="1">
      <c r="A1001" s="36"/>
      <c r="B1001" s="37"/>
      <c r="C1001" s="38"/>
      <c r="D1001" s="198" t="s">
        <v>167</v>
      </c>
      <c r="E1001" s="38"/>
      <c r="F1001" s="199" t="s">
        <v>950</v>
      </c>
      <c r="G1001" s="38"/>
      <c r="H1001" s="38"/>
      <c r="I1001" s="195"/>
      <c r="J1001" s="38"/>
      <c r="K1001" s="38"/>
      <c r="L1001" s="41"/>
      <c r="M1001" s="196"/>
      <c r="N1001" s="197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167</v>
      </c>
      <c r="AU1001" s="19" t="s">
        <v>82</v>
      </c>
    </row>
    <row r="1002" spans="1:65" s="2" customFormat="1" ht="24.2" customHeight="1">
      <c r="A1002" s="36"/>
      <c r="B1002" s="37"/>
      <c r="C1002" s="180" t="s">
        <v>951</v>
      </c>
      <c r="D1002" s="180" t="s">
        <v>158</v>
      </c>
      <c r="E1002" s="181" t="s">
        <v>952</v>
      </c>
      <c r="F1002" s="182" t="s">
        <v>953</v>
      </c>
      <c r="G1002" s="183" t="s">
        <v>161</v>
      </c>
      <c r="H1002" s="184">
        <v>7.0000000000000007E-2</v>
      </c>
      <c r="I1002" s="185"/>
      <c r="J1002" s="186">
        <f>ROUND(I1002*H1002,2)</f>
        <v>0</v>
      </c>
      <c r="K1002" s="182" t="s">
        <v>162</v>
      </c>
      <c r="L1002" s="41"/>
      <c r="M1002" s="187" t="s">
        <v>19</v>
      </c>
      <c r="N1002" s="188" t="s">
        <v>43</v>
      </c>
      <c r="O1002" s="66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1" t="s">
        <v>300</v>
      </c>
      <c r="AT1002" s="191" t="s">
        <v>158</v>
      </c>
      <c r="AU1002" s="191" t="s">
        <v>82</v>
      </c>
      <c r="AY1002" s="19" t="s">
        <v>155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9" t="s">
        <v>80</v>
      </c>
      <c r="BK1002" s="192">
        <f>ROUND(I1002*H1002,2)</f>
        <v>0</v>
      </c>
      <c r="BL1002" s="19" t="s">
        <v>300</v>
      </c>
      <c r="BM1002" s="191" t="s">
        <v>954</v>
      </c>
    </row>
    <row r="1003" spans="1:65" s="2" customFormat="1" ht="29.25">
      <c r="A1003" s="36"/>
      <c r="B1003" s="37"/>
      <c r="C1003" s="38"/>
      <c r="D1003" s="193" t="s">
        <v>165</v>
      </c>
      <c r="E1003" s="38"/>
      <c r="F1003" s="194" t="s">
        <v>955</v>
      </c>
      <c r="G1003" s="38"/>
      <c r="H1003" s="38"/>
      <c r="I1003" s="195"/>
      <c r="J1003" s="38"/>
      <c r="K1003" s="38"/>
      <c r="L1003" s="41"/>
      <c r="M1003" s="196"/>
      <c r="N1003" s="197"/>
      <c r="O1003" s="66"/>
      <c r="P1003" s="66"/>
      <c r="Q1003" s="66"/>
      <c r="R1003" s="66"/>
      <c r="S1003" s="66"/>
      <c r="T1003" s="67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T1003" s="19" t="s">
        <v>165</v>
      </c>
      <c r="AU1003" s="19" t="s">
        <v>82</v>
      </c>
    </row>
    <row r="1004" spans="1:65" s="2" customFormat="1">
      <c r="A1004" s="36"/>
      <c r="B1004" s="37"/>
      <c r="C1004" s="38"/>
      <c r="D1004" s="198" t="s">
        <v>167</v>
      </c>
      <c r="E1004" s="38"/>
      <c r="F1004" s="199" t="s">
        <v>956</v>
      </c>
      <c r="G1004" s="38"/>
      <c r="H1004" s="38"/>
      <c r="I1004" s="195"/>
      <c r="J1004" s="38"/>
      <c r="K1004" s="38"/>
      <c r="L1004" s="41"/>
      <c r="M1004" s="196"/>
      <c r="N1004" s="197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167</v>
      </c>
      <c r="AU1004" s="19" t="s">
        <v>82</v>
      </c>
    </row>
    <row r="1005" spans="1:65" s="12" customFormat="1" ht="22.9" customHeight="1">
      <c r="B1005" s="164"/>
      <c r="C1005" s="165"/>
      <c r="D1005" s="166" t="s">
        <v>71</v>
      </c>
      <c r="E1005" s="178" t="s">
        <v>957</v>
      </c>
      <c r="F1005" s="178" t="s">
        <v>958</v>
      </c>
      <c r="G1005" s="165"/>
      <c r="H1005" s="165"/>
      <c r="I1005" s="168"/>
      <c r="J1005" s="179">
        <f>BK1005</f>
        <v>0</v>
      </c>
      <c r="K1005" s="165"/>
      <c r="L1005" s="170"/>
      <c r="M1005" s="171"/>
      <c r="N1005" s="172"/>
      <c r="O1005" s="172"/>
      <c r="P1005" s="173">
        <f>SUM(P1006:P1132)</f>
        <v>0</v>
      </c>
      <c r="Q1005" s="172"/>
      <c r="R1005" s="173">
        <f>SUM(R1006:R1132)</f>
        <v>10.567370900000002</v>
      </c>
      <c r="S1005" s="172"/>
      <c r="T1005" s="174">
        <f>SUM(T1006:T1132)</f>
        <v>19.410131429999996</v>
      </c>
      <c r="AR1005" s="175" t="s">
        <v>82</v>
      </c>
      <c r="AT1005" s="176" t="s">
        <v>71</v>
      </c>
      <c r="AU1005" s="176" t="s">
        <v>80</v>
      </c>
      <c r="AY1005" s="175" t="s">
        <v>155</v>
      </c>
      <c r="BK1005" s="177">
        <f>SUM(BK1006:BK1132)</f>
        <v>0</v>
      </c>
    </row>
    <row r="1006" spans="1:65" s="2" customFormat="1" ht="16.5" customHeight="1">
      <c r="A1006" s="36"/>
      <c r="B1006" s="37"/>
      <c r="C1006" s="180" t="s">
        <v>959</v>
      </c>
      <c r="D1006" s="180" t="s">
        <v>158</v>
      </c>
      <c r="E1006" s="181" t="s">
        <v>960</v>
      </c>
      <c r="F1006" s="182" t="s">
        <v>961</v>
      </c>
      <c r="G1006" s="183" t="s">
        <v>202</v>
      </c>
      <c r="H1006" s="184">
        <v>229.32</v>
      </c>
      <c r="I1006" s="185"/>
      <c r="J1006" s="186">
        <f>ROUND(I1006*H1006,2)</f>
        <v>0</v>
      </c>
      <c r="K1006" s="182" t="s">
        <v>162</v>
      </c>
      <c r="L1006" s="41"/>
      <c r="M1006" s="187" t="s">
        <v>19</v>
      </c>
      <c r="N1006" s="188" t="s">
        <v>43</v>
      </c>
      <c r="O1006" s="66"/>
      <c r="P1006" s="189">
        <f>O1006*H1006</f>
        <v>0</v>
      </c>
      <c r="Q1006" s="189">
        <v>0</v>
      </c>
      <c r="R1006" s="189">
        <f>Q1006*H1006</f>
        <v>0</v>
      </c>
      <c r="S1006" s="189">
        <v>0</v>
      </c>
      <c r="T1006" s="190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91" t="s">
        <v>300</v>
      </c>
      <c r="AT1006" s="191" t="s">
        <v>158</v>
      </c>
      <c r="AU1006" s="191" t="s">
        <v>82</v>
      </c>
      <c r="AY1006" s="19" t="s">
        <v>155</v>
      </c>
      <c r="BE1006" s="192">
        <f>IF(N1006="základní",J1006,0)</f>
        <v>0</v>
      </c>
      <c r="BF1006" s="192">
        <f>IF(N1006="snížená",J1006,0)</f>
        <v>0</v>
      </c>
      <c r="BG1006" s="192">
        <f>IF(N1006="zákl. přenesená",J1006,0)</f>
        <v>0</v>
      </c>
      <c r="BH1006" s="192">
        <f>IF(N1006="sníž. přenesená",J1006,0)</f>
        <v>0</v>
      </c>
      <c r="BI1006" s="192">
        <f>IF(N1006="nulová",J1006,0)</f>
        <v>0</v>
      </c>
      <c r="BJ1006" s="19" t="s">
        <v>80</v>
      </c>
      <c r="BK1006" s="192">
        <f>ROUND(I1006*H1006,2)</f>
        <v>0</v>
      </c>
      <c r="BL1006" s="19" t="s">
        <v>300</v>
      </c>
      <c r="BM1006" s="191" t="s">
        <v>962</v>
      </c>
    </row>
    <row r="1007" spans="1:65" s="2" customFormat="1">
      <c r="A1007" s="36"/>
      <c r="B1007" s="37"/>
      <c r="C1007" s="38"/>
      <c r="D1007" s="193" t="s">
        <v>165</v>
      </c>
      <c r="E1007" s="38"/>
      <c r="F1007" s="194" t="s">
        <v>963</v>
      </c>
      <c r="G1007" s="38"/>
      <c r="H1007" s="38"/>
      <c r="I1007" s="195"/>
      <c r="J1007" s="38"/>
      <c r="K1007" s="38"/>
      <c r="L1007" s="41"/>
      <c r="M1007" s="196"/>
      <c r="N1007" s="197"/>
      <c r="O1007" s="66"/>
      <c r="P1007" s="66"/>
      <c r="Q1007" s="66"/>
      <c r="R1007" s="66"/>
      <c r="S1007" s="66"/>
      <c r="T1007" s="67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T1007" s="19" t="s">
        <v>165</v>
      </c>
      <c r="AU1007" s="19" t="s">
        <v>82</v>
      </c>
    </row>
    <row r="1008" spans="1:65" s="2" customFormat="1">
      <c r="A1008" s="36"/>
      <c r="B1008" s="37"/>
      <c r="C1008" s="38"/>
      <c r="D1008" s="198" t="s">
        <v>167</v>
      </c>
      <c r="E1008" s="38"/>
      <c r="F1008" s="199" t="s">
        <v>964</v>
      </c>
      <c r="G1008" s="38"/>
      <c r="H1008" s="38"/>
      <c r="I1008" s="195"/>
      <c r="J1008" s="38"/>
      <c r="K1008" s="38"/>
      <c r="L1008" s="41"/>
      <c r="M1008" s="196"/>
      <c r="N1008" s="197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167</v>
      </c>
      <c r="AU1008" s="19" t="s">
        <v>82</v>
      </c>
    </row>
    <row r="1009" spans="1:65" s="15" customFormat="1">
      <c r="B1009" s="232"/>
      <c r="C1009" s="233"/>
      <c r="D1009" s="193" t="s">
        <v>169</v>
      </c>
      <c r="E1009" s="234" t="s">
        <v>19</v>
      </c>
      <c r="F1009" s="235" t="s">
        <v>206</v>
      </c>
      <c r="G1009" s="233"/>
      <c r="H1009" s="234" t="s">
        <v>19</v>
      </c>
      <c r="I1009" s="236"/>
      <c r="J1009" s="233"/>
      <c r="K1009" s="233"/>
      <c r="L1009" s="237"/>
      <c r="M1009" s="238"/>
      <c r="N1009" s="239"/>
      <c r="O1009" s="239"/>
      <c r="P1009" s="239"/>
      <c r="Q1009" s="239"/>
      <c r="R1009" s="239"/>
      <c r="S1009" s="239"/>
      <c r="T1009" s="240"/>
      <c r="AT1009" s="241" t="s">
        <v>169</v>
      </c>
      <c r="AU1009" s="241" t="s">
        <v>82</v>
      </c>
      <c r="AV1009" s="15" t="s">
        <v>80</v>
      </c>
      <c r="AW1009" s="15" t="s">
        <v>33</v>
      </c>
      <c r="AX1009" s="15" t="s">
        <v>72</v>
      </c>
      <c r="AY1009" s="241" t="s">
        <v>155</v>
      </c>
    </row>
    <row r="1010" spans="1:65" s="13" customFormat="1">
      <c r="B1010" s="200"/>
      <c r="C1010" s="201"/>
      <c r="D1010" s="193" t="s">
        <v>169</v>
      </c>
      <c r="E1010" s="202" t="s">
        <v>19</v>
      </c>
      <c r="F1010" s="203" t="s">
        <v>965</v>
      </c>
      <c r="G1010" s="201"/>
      <c r="H1010" s="204">
        <v>68.72</v>
      </c>
      <c r="I1010" s="205"/>
      <c r="J1010" s="201"/>
      <c r="K1010" s="201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169</v>
      </c>
      <c r="AU1010" s="210" t="s">
        <v>82</v>
      </c>
      <c r="AV1010" s="13" t="s">
        <v>82</v>
      </c>
      <c r="AW1010" s="13" t="s">
        <v>33</v>
      </c>
      <c r="AX1010" s="13" t="s">
        <v>72</v>
      </c>
      <c r="AY1010" s="210" t="s">
        <v>155</v>
      </c>
    </row>
    <row r="1011" spans="1:65" s="15" customFormat="1">
      <c r="B1011" s="232"/>
      <c r="C1011" s="233"/>
      <c r="D1011" s="193" t="s">
        <v>169</v>
      </c>
      <c r="E1011" s="234" t="s">
        <v>19</v>
      </c>
      <c r="F1011" s="235" t="s">
        <v>212</v>
      </c>
      <c r="G1011" s="233"/>
      <c r="H1011" s="234" t="s">
        <v>19</v>
      </c>
      <c r="I1011" s="236"/>
      <c r="J1011" s="233"/>
      <c r="K1011" s="233"/>
      <c r="L1011" s="237"/>
      <c r="M1011" s="238"/>
      <c r="N1011" s="239"/>
      <c r="O1011" s="239"/>
      <c r="P1011" s="239"/>
      <c r="Q1011" s="239"/>
      <c r="R1011" s="239"/>
      <c r="S1011" s="239"/>
      <c r="T1011" s="240"/>
      <c r="AT1011" s="241" t="s">
        <v>169</v>
      </c>
      <c r="AU1011" s="241" t="s">
        <v>82</v>
      </c>
      <c r="AV1011" s="15" t="s">
        <v>80</v>
      </c>
      <c r="AW1011" s="15" t="s">
        <v>33</v>
      </c>
      <c r="AX1011" s="15" t="s">
        <v>72</v>
      </c>
      <c r="AY1011" s="241" t="s">
        <v>155</v>
      </c>
    </row>
    <row r="1012" spans="1:65" s="13" customFormat="1">
      <c r="B1012" s="200"/>
      <c r="C1012" s="201"/>
      <c r="D1012" s="193" t="s">
        <v>169</v>
      </c>
      <c r="E1012" s="202" t="s">
        <v>19</v>
      </c>
      <c r="F1012" s="203" t="s">
        <v>772</v>
      </c>
      <c r="G1012" s="201"/>
      <c r="H1012" s="204">
        <v>52.86</v>
      </c>
      <c r="I1012" s="205"/>
      <c r="J1012" s="201"/>
      <c r="K1012" s="201"/>
      <c r="L1012" s="206"/>
      <c r="M1012" s="207"/>
      <c r="N1012" s="208"/>
      <c r="O1012" s="208"/>
      <c r="P1012" s="208"/>
      <c r="Q1012" s="208"/>
      <c r="R1012" s="208"/>
      <c r="S1012" s="208"/>
      <c r="T1012" s="209"/>
      <c r="AT1012" s="210" t="s">
        <v>169</v>
      </c>
      <c r="AU1012" s="210" t="s">
        <v>82</v>
      </c>
      <c r="AV1012" s="13" t="s">
        <v>82</v>
      </c>
      <c r="AW1012" s="13" t="s">
        <v>33</v>
      </c>
      <c r="AX1012" s="13" t="s">
        <v>72</v>
      </c>
      <c r="AY1012" s="210" t="s">
        <v>155</v>
      </c>
    </row>
    <row r="1013" spans="1:65" s="15" customFormat="1">
      <c r="B1013" s="232"/>
      <c r="C1013" s="233"/>
      <c r="D1013" s="193" t="s">
        <v>169</v>
      </c>
      <c r="E1013" s="234" t="s">
        <v>19</v>
      </c>
      <c r="F1013" s="235" t="s">
        <v>215</v>
      </c>
      <c r="G1013" s="233"/>
      <c r="H1013" s="234" t="s">
        <v>19</v>
      </c>
      <c r="I1013" s="236"/>
      <c r="J1013" s="233"/>
      <c r="K1013" s="233"/>
      <c r="L1013" s="237"/>
      <c r="M1013" s="238"/>
      <c r="N1013" s="239"/>
      <c r="O1013" s="239"/>
      <c r="P1013" s="239"/>
      <c r="Q1013" s="239"/>
      <c r="R1013" s="239"/>
      <c r="S1013" s="239"/>
      <c r="T1013" s="240"/>
      <c r="AT1013" s="241" t="s">
        <v>169</v>
      </c>
      <c r="AU1013" s="241" t="s">
        <v>82</v>
      </c>
      <c r="AV1013" s="15" t="s">
        <v>80</v>
      </c>
      <c r="AW1013" s="15" t="s">
        <v>33</v>
      </c>
      <c r="AX1013" s="15" t="s">
        <v>72</v>
      </c>
      <c r="AY1013" s="241" t="s">
        <v>155</v>
      </c>
    </row>
    <row r="1014" spans="1:65" s="13" customFormat="1">
      <c r="B1014" s="200"/>
      <c r="C1014" s="201"/>
      <c r="D1014" s="193" t="s">
        <v>169</v>
      </c>
      <c r="E1014" s="202" t="s">
        <v>19</v>
      </c>
      <c r="F1014" s="203" t="s">
        <v>966</v>
      </c>
      <c r="G1014" s="201"/>
      <c r="H1014" s="204">
        <v>53.65</v>
      </c>
      <c r="I1014" s="205"/>
      <c r="J1014" s="201"/>
      <c r="K1014" s="201"/>
      <c r="L1014" s="206"/>
      <c r="M1014" s="207"/>
      <c r="N1014" s="208"/>
      <c r="O1014" s="208"/>
      <c r="P1014" s="208"/>
      <c r="Q1014" s="208"/>
      <c r="R1014" s="208"/>
      <c r="S1014" s="208"/>
      <c r="T1014" s="209"/>
      <c r="AT1014" s="210" t="s">
        <v>169</v>
      </c>
      <c r="AU1014" s="210" t="s">
        <v>82</v>
      </c>
      <c r="AV1014" s="13" t="s">
        <v>82</v>
      </c>
      <c r="AW1014" s="13" t="s">
        <v>33</v>
      </c>
      <c r="AX1014" s="13" t="s">
        <v>72</v>
      </c>
      <c r="AY1014" s="210" t="s">
        <v>155</v>
      </c>
    </row>
    <row r="1015" spans="1:65" s="15" customFormat="1">
      <c r="B1015" s="232"/>
      <c r="C1015" s="233"/>
      <c r="D1015" s="193" t="s">
        <v>169</v>
      </c>
      <c r="E1015" s="234" t="s">
        <v>19</v>
      </c>
      <c r="F1015" s="235" t="s">
        <v>219</v>
      </c>
      <c r="G1015" s="233"/>
      <c r="H1015" s="234" t="s">
        <v>19</v>
      </c>
      <c r="I1015" s="236"/>
      <c r="J1015" s="233"/>
      <c r="K1015" s="233"/>
      <c r="L1015" s="237"/>
      <c r="M1015" s="238"/>
      <c r="N1015" s="239"/>
      <c r="O1015" s="239"/>
      <c r="P1015" s="239"/>
      <c r="Q1015" s="239"/>
      <c r="R1015" s="239"/>
      <c r="S1015" s="239"/>
      <c r="T1015" s="240"/>
      <c r="AT1015" s="241" t="s">
        <v>169</v>
      </c>
      <c r="AU1015" s="241" t="s">
        <v>82</v>
      </c>
      <c r="AV1015" s="15" t="s">
        <v>80</v>
      </c>
      <c r="AW1015" s="15" t="s">
        <v>33</v>
      </c>
      <c r="AX1015" s="15" t="s">
        <v>72</v>
      </c>
      <c r="AY1015" s="241" t="s">
        <v>155</v>
      </c>
    </row>
    <row r="1016" spans="1:65" s="13" customFormat="1">
      <c r="B1016" s="200"/>
      <c r="C1016" s="201"/>
      <c r="D1016" s="193" t="s">
        <v>169</v>
      </c>
      <c r="E1016" s="202" t="s">
        <v>19</v>
      </c>
      <c r="F1016" s="203" t="s">
        <v>967</v>
      </c>
      <c r="G1016" s="201"/>
      <c r="H1016" s="204">
        <v>54.09</v>
      </c>
      <c r="I1016" s="205"/>
      <c r="J1016" s="201"/>
      <c r="K1016" s="201"/>
      <c r="L1016" s="206"/>
      <c r="M1016" s="207"/>
      <c r="N1016" s="208"/>
      <c r="O1016" s="208"/>
      <c r="P1016" s="208"/>
      <c r="Q1016" s="208"/>
      <c r="R1016" s="208"/>
      <c r="S1016" s="208"/>
      <c r="T1016" s="209"/>
      <c r="AT1016" s="210" t="s">
        <v>169</v>
      </c>
      <c r="AU1016" s="210" t="s">
        <v>82</v>
      </c>
      <c r="AV1016" s="13" t="s">
        <v>82</v>
      </c>
      <c r="AW1016" s="13" t="s">
        <v>33</v>
      </c>
      <c r="AX1016" s="13" t="s">
        <v>72</v>
      </c>
      <c r="AY1016" s="210" t="s">
        <v>155</v>
      </c>
    </row>
    <row r="1017" spans="1:65" s="14" customFormat="1">
      <c r="B1017" s="211"/>
      <c r="C1017" s="212"/>
      <c r="D1017" s="193" t="s">
        <v>169</v>
      </c>
      <c r="E1017" s="213" t="s">
        <v>19</v>
      </c>
      <c r="F1017" s="214" t="s">
        <v>178</v>
      </c>
      <c r="G1017" s="212"/>
      <c r="H1017" s="215">
        <v>229.32</v>
      </c>
      <c r="I1017" s="216"/>
      <c r="J1017" s="212"/>
      <c r="K1017" s="212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169</v>
      </c>
      <c r="AU1017" s="221" t="s">
        <v>82</v>
      </c>
      <c r="AV1017" s="14" t="s">
        <v>163</v>
      </c>
      <c r="AW1017" s="14" t="s">
        <v>33</v>
      </c>
      <c r="AX1017" s="14" t="s">
        <v>80</v>
      </c>
      <c r="AY1017" s="221" t="s">
        <v>155</v>
      </c>
    </row>
    <row r="1018" spans="1:65" s="2" customFormat="1" ht="16.5" customHeight="1">
      <c r="A1018" s="36"/>
      <c r="B1018" s="37"/>
      <c r="C1018" s="180" t="s">
        <v>968</v>
      </c>
      <c r="D1018" s="180" t="s">
        <v>158</v>
      </c>
      <c r="E1018" s="181" t="s">
        <v>969</v>
      </c>
      <c r="F1018" s="182" t="s">
        <v>970</v>
      </c>
      <c r="G1018" s="183" t="s">
        <v>202</v>
      </c>
      <c r="H1018" s="184">
        <v>233.982</v>
      </c>
      <c r="I1018" s="185"/>
      <c r="J1018" s="186">
        <f>ROUND(I1018*H1018,2)</f>
        <v>0</v>
      </c>
      <c r="K1018" s="182" t="s">
        <v>162</v>
      </c>
      <c r="L1018" s="41"/>
      <c r="M1018" s="187" t="s">
        <v>19</v>
      </c>
      <c r="N1018" s="188" t="s">
        <v>43</v>
      </c>
      <c r="O1018" s="66"/>
      <c r="P1018" s="189">
        <f>O1018*H1018</f>
        <v>0</v>
      </c>
      <c r="Q1018" s="189">
        <v>2.9999999999999997E-4</v>
      </c>
      <c r="R1018" s="189">
        <f>Q1018*H1018</f>
        <v>7.0194599999999996E-2</v>
      </c>
      <c r="S1018" s="189">
        <v>0</v>
      </c>
      <c r="T1018" s="190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300</v>
      </c>
      <c r="AT1018" s="191" t="s">
        <v>158</v>
      </c>
      <c r="AU1018" s="191" t="s">
        <v>82</v>
      </c>
      <c r="AY1018" s="19" t="s">
        <v>155</v>
      </c>
      <c r="BE1018" s="192">
        <f>IF(N1018="základní",J1018,0)</f>
        <v>0</v>
      </c>
      <c r="BF1018" s="192">
        <f>IF(N1018="snížená",J1018,0)</f>
        <v>0</v>
      </c>
      <c r="BG1018" s="192">
        <f>IF(N1018="zákl. přenesená",J1018,0)</f>
        <v>0</v>
      </c>
      <c r="BH1018" s="192">
        <f>IF(N1018="sníž. přenesená",J1018,0)</f>
        <v>0</v>
      </c>
      <c r="BI1018" s="192">
        <f>IF(N1018="nulová",J1018,0)</f>
        <v>0</v>
      </c>
      <c r="BJ1018" s="19" t="s">
        <v>80</v>
      </c>
      <c r="BK1018" s="192">
        <f>ROUND(I1018*H1018,2)</f>
        <v>0</v>
      </c>
      <c r="BL1018" s="19" t="s">
        <v>300</v>
      </c>
      <c r="BM1018" s="191" t="s">
        <v>971</v>
      </c>
    </row>
    <row r="1019" spans="1:65" s="2" customFormat="1" ht="19.5">
      <c r="A1019" s="36"/>
      <c r="B1019" s="37"/>
      <c r="C1019" s="38"/>
      <c r="D1019" s="193" t="s">
        <v>165</v>
      </c>
      <c r="E1019" s="38"/>
      <c r="F1019" s="194" t="s">
        <v>972</v>
      </c>
      <c r="G1019" s="38"/>
      <c r="H1019" s="38"/>
      <c r="I1019" s="195"/>
      <c r="J1019" s="38"/>
      <c r="K1019" s="38"/>
      <c r="L1019" s="41"/>
      <c r="M1019" s="196"/>
      <c r="N1019" s="197"/>
      <c r="O1019" s="66"/>
      <c r="P1019" s="66"/>
      <c r="Q1019" s="66"/>
      <c r="R1019" s="66"/>
      <c r="S1019" s="66"/>
      <c r="T1019" s="67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T1019" s="19" t="s">
        <v>165</v>
      </c>
      <c r="AU1019" s="19" t="s">
        <v>82</v>
      </c>
    </row>
    <row r="1020" spans="1:65" s="2" customFormat="1">
      <c r="A1020" s="36"/>
      <c r="B1020" s="37"/>
      <c r="C1020" s="38"/>
      <c r="D1020" s="198" t="s">
        <v>167</v>
      </c>
      <c r="E1020" s="38"/>
      <c r="F1020" s="199" t="s">
        <v>973</v>
      </c>
      <c r="G1020" s="38"/>
      <c r="H1020" s="38"/>
      <c r="I1020" s="195"/>
      <c r="J1020" s="38"/>
      <c r="K1020" s="38"/>
      <c r="L1020" s="41"/>
      <c r="M1020" s="196"/>
      <c r="N1020" s="197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167</v>
      </c>
      <c r="AU1020" s="19" t="s">
        <v>82</v>
      </c>
    </row>
    <row r="1021" spans="1:65" s="15" customFormat="1">
      <c r="B1021" s="232"/>
      <c r="C1021" s="233"/>
      <c r="D1021" s="193" t="s">
        <v>169</v>
      </c>
      <c r="E1021" s="234" t="s">
        <v>19</v>
      </c>
      <c r="F1021" s="235" t="s">
        <v>206</v>
      </c>
      <c r="G1021" s="233"/>
      <c r="H1021" s="234" t="s">
        <v>19</v>
      </c>
      <c r="I1021" s="236"/>
      <c r="J1021" s="233"/>
      <c r="K1021" s="233"/>
      <c r="L1021" s="237"/>
      <c r="M1021" s="238"/>
      <c r="N1021" s="239"/>
      <c r="O1021" s="239"/>
      <c r="P1021" s="239"/>
      <c r="Q1021" s="239"/>
      <c r="R1021" s="239"/>
      <c r="S1021" s="239"/>
      <c r="T1021" s="240"/>
      <c r="AT1021" s="241" t="s">
        <v>169</v>
      </c>
      <c r="AU1021" s="241" t="s">
        <v>82</v>
      </c>
      <c r="AV1021" s="15" t="s">
        <v>80</v>
      </c>
      <c r="AW1021" s="15" t="s">
        <v>33</v>
      </c>
      <c r="AX1021" s="15" t="s">
        <v>72</v>
      </c>
      <c r="AY1021" s="241" t="s">
        <v>155</v>
      </c>
    </row>
    <row r="1022" spans="1:65" s="13" customFormat="1">
      <c r="B1022" s="200"/>
      <c r="C1022" s="201"/>
      <c r="D1022" s="193" t="s">
        <v>169</v>
      </c>
      <c r="E1022" s="202" t="s">
        <v>19</v>
      </c>
      <c r="F1022" s="203" t="s">
        <v>965</v>
      </c>
      <c r="G1022" s="201"/>
      <c r="H1022" s="204">
        <v>68.72</v>
      </c>
      <c r="I1022" s="205"/>
      <c r="J1022" s="201"/>
      <c r="K1022" s="201"/>
      <c r="L1022" s="206"/>
      <c r="M1022" s="207"/>
      <c r="N1022" s="208"/>
      <c r="O1022" s="208"/>
      <c r="P1022" s="208"/>
      <c r="Q1022" s="208"/>
      <c r="R1022" s="208"/>
      <c r="S1022" s="208"/>
      <c r="T1022" s="209"/>
      <c r="AT1022" s="210" t="s">
        <v>169</v>
      </c>
      <c r="AU1022" s="210" t="s">
        <v>82</v>
      </c>
      <c r="AV1022" s="13" t="s">
        <v>82</v>
      </c>
      <c r="AW1022" s="13" t="s">
        <v>33</v>
      </c>
      <c r="AX1022" s="13" t="s">
        <v>72</v>
      </c>
      <c r="AY1022" s="210" t="s">
        <v>155</v>
      </c>
    </row>
    <row r="1023" spans="1:65" s="13" customFormat="1" ht="22.5">
      <c r="B1023" s="200"/>
      <c r="C1023" s="201"/>
      <c r="D1023" s="193" t="s">
        <v>169</v>
      </c>
      <c r="E1023" s="202" t="s">
        <v>19</v>
      </c>
      <c r="F1023" s="203" t="s">
        <v>974</v>
      </c>
      <c r="G1023" s="201"/>
      <c r="H1023" s="204">
        <v>2.5910000000000002</v>
      </c>
      <c r="I1023" s="205"/>
      <c r="J1023" s="201"/>
      <c r="K1023" s="201"/>
      <c r="L1023" s="206"/>
      <c r="M1023" s="207"/>
      <c r="N1023" s="208"/>
      <c r="O1023" s="208"/>
      <c r="P1023" s="208"/>
      <c r="Q1023" s="208"/>
      <c r="R1023" s="208"/>
      <c r="S1023" s="208"/>
      <c r="T1023" s="209"/>
      <c r="AT1023" s="210" t="s">
        <v>169</v>
      </c>
      <c r="AU1023" s="210" t="s">
        <v>82</v>
      </c>
      <c r="AV1023" s="13" t="s">
        <v>82</v>
      </c>
      <c r="AW1023" s="13" t="s">
        <v>33</v>
      </c>
      <c r="AX1023" s="13" t="s">
        <v>72</v>
      </c>
      <c r="AY1023" s="210" t="s">
        <v>155</v>
      </c>
    </row>
    <row r="1024" spans="1:65" s="15" customFormat="1">
      <c r="B1024" s="232"/>
      <c r="C1024" s="233"/>
      <c r="D1024" s="193" t="s">
        <v>169</v>
      </c>
      <c r="E1024" s="234" t="s">
        <v>19</v>
      </c>
      <c r="F1024" s="235" t="s">
        <v>212</v>
      </c>
      <c r="G1024" s="233"/>
      <c r="H1024" s="234" t="s">
        <v>19</v>
      </c>
      <c r="I1024" s="236"/>
      <c r="J1024" s="233"/>
      <c r="K1024" s="233"/>
      <c r="L1024" s="237"/>
      <c r="M1024" s="238"/>
      <c r="N1024" s="239"/>
      <c r="O1024" s="239"/>
      <c r="P1024" s="239"/>
      <c r="Q1024" s="239"/>
      <c r="R1024" s="239"/>
      <c r="S1024" s="239"/>
      <c r="T1024" s="240"/>
      <c r="AT1024" s="241" t="s">
        <v>169</v>
      </c>
      <c r="AU1024" s="241" t="s">
        <v>82</v>
      </c>
      <c r="AV1024" s="15" t="s">
        <v>80</v>
      </c>
      <c r="AW1024" s="15" t="s">
        <v>33</v>
      </c>
      <c r="AX1024" s="15" t="s">
        <v>72</v>
      </c>
      <c r="AY1024" s="241" t="s">
        <v>155</v>
      </c>
    </row>
    <row r="1025" spans="1:65" s="13" customFormat="1">
      <c r="B1025" s="200"/>
      <c r="C1025" s="201"/>
      <c r="D1025" s="193" t="s">
        <v>169</v>
      </c>
      <c r="E1025" s="202" t="s">
        <v>19</v>
      </c>
      <c r="F1025" s="203" t="s">
        <v>772</v>
      </c>
      <c r="G1025" s="201"/>
      <c r="H1025" s="204">
        <v>52.86</v>
      </c>
      <c r="I1025" s="205"/>
      <c r="J1025" s="201"/>
      <c r="K1025" s="201"/>
      <c r="L1025" s="206"/>
      <c r="M1025" s="207"/>
      <c r="N1025" s="208"/>
      <c r="O1025" s="208"/>
      <c r="P1025" s="208"/>
      <c r="Q1025" s="208"/>
      <c r="R1025" s="208"/>
      <c r="S1025" s="208"/>
      <c r="T1025" s="209"/>
      <c r="AT1025" s="210" t="s">
        <v>169</v>
      </c>
      <c r="AU1025" s="210" t="s">
        <v>82</v>
      </c>
      <c r="AV1025" s="13" t="s">
        <v>82</v>
      </c>
      <c r="AW1025" s="13" t="s">
        <v>33</v>
      </c>
      <c r="AX1025" s="13" t="s">
        <v>72</v>
      </c>
      <c r="AY1025" s="210" t="s">
        <v>155</v>
      </c>
    </row>
    <row r="1026" spans="1:65" s="15" customFormat="1">
      <c r="B1026" s="232"/>
      <c r="C1026" s="233"/>
      <c r="D1026" s="193" t="s">
        <v>169</v>
      </c>
      <c r="E1026" s="234" t="s">
        <v>19</v>
      </c>
      <c r="F1026" s="235" t="s">
        <v>215</v>
      </c>
      <c r="G1026" s="233"/>
      <c r="H1026" s="234" t="s">
        <v>19</v>
      </c>
      <c r="I1026" s="236"/>
      <c r="J1026" s="233"/>
      <c r="K1026" s="233"/>
      <c r="L1026" s="237"/>
      <c r="M1026" s="238"/>
      <c r="N1026" s="239"/>
      <c r="O1026" s="239"/>
      <c r="P1026" s="239"/>
      <c r="Q1026" s="239"/>
      <c r="R1026" s="239"/>
      <c r="S1026" s="239"/>
      <c r="T1026" s="240"/>
      <c r="AT1026" s="241" t="s">
        <v>169</v>
      </c>
      <c r="AU1026" s="241" t="s">
        <v>82</v>
      </c>
      <c r="AV1026" s="15" t="s">
        <v>80</v>
      </c>
      <c r="AW1026" s="15" t="s">
        <v>33</v>
      </c>
      <c r="AX1026" s="15" t="s">
        <v>72</v>
      </c>
      <c r="AY1026" s="241" t="s">
        <v>155</v>
      </c>
    </row>
    <row r="1027" spans="1:65" s="13" customFormat="1">
      <c r="B1027" s="200"/>
      <c r="C1027" s="201"/>
      <c r="D1027" s="193" t="s">
        <v>169</v>
      </c>
      <c r="E1027" s="202" t="s">
        <v>19</v>
      </c>
      <c r="F1027" s="203" t="s">
        <v>966</v>
      </c>
      <c r="G1027" s="201"/>
      <c r="H1027" s="204">
        <v>53.65</v>
      </c>
      <c r="I1027" s="205"/>
      <c r="J1027" s="201"/>
      <c r="K1027" s="201"/>
      <c r="L1027" s="206"/>
      <c r="M1027" s="207"/>
      <c r="N1027" s="208"/>
      <c r="O1027" s="208"/>
      <c r="P1027" s="208"/>
      <c r="Q1027" s="208"/>
      <c r="R1027" s="208"/>
      <c r="S1027" s="208"/>
      <c r="T1027" s="209"/>
      <c r="AT1027" s="210" t="s">
        <v>169</v>
      </c>
      <c r="AU1027" s="210" t="s">
        <v>82</v>
      </c>
      <c r="AV1027" s="13" t="s">
        <v>82</v>
      </c>
      <c r="AW1027" s="13" t="s">
        <v>33</v>
      </c>
      <c r="AX1027" s="13" t="s">
        <v>72</v>
      </c>
      <c r="AY1027" s="210" t="s">
        <v>155</v>
      </c>
    </row>
    <row r="1028" spans="1:65" s="13" customFormat="1">
      <c r="B1028" s="200"/>
      <c r="C1028" s="201"/>
      <c r="D1028" s="193" t="s">
        <v>169</v>
      </c>
      <c r="E1028" s="202" t="s">
        <v>19</v>
      </c>
      <c r="F1028" s="203" t="s">
        <v>975</v>
      </c>
      <c r="G1028" s="201"/>
      <c r="H1028" s="204">
        <v>0.64600000000000002</v>
      </c>
      <c r="I1028" s="205"/>
      <c r="J1028" s="201"/>
      <c r="K1028" s="201"/>
      <c r="L1028" s="206"/>
      <c r="M1028" s="207"/>
      <c r="N1028" s="208"/>
      <c r="O1028" s="208"/>
      <c r="P1028" s="208"/>
      <c r="Q1028" s="208"/>
      <c r="R1028" s="208"/>
      <c r="S1028" s="208"/>
      <c r="T1028" s="209"/>
      <c r="AT1028" s="210" t="s">
        <v>169</v>
      </c>
      <c r="AU1028" s="210" t="s">
        <v>82</v>
      </c>
      <c r="AV1028" s="13" t="s">
        <v>82</v>
      </c>
      <c r="AW1028" s="13" t="s">
        <v>33</v>
      </c>
      <c r="AX1028" s="13" t="s">
        <v>72</v>
      </c>
      <c r="AY1028" s="210" t="s">
        <v>155</v>
      </c>
    </row>
    <row r="1029" spans="1:65" s="15" customFormat="1">
      <c r="B1029" s="232"/>
      <c r="C1029" s="233"/>
      <c r="D1029" s="193" t="s">
        <v>169</v>
      </c>
      <c r="E1029" s="234" t="s">
        <v>19</v>
      </c>
      <c r="F1029" s="235" t="s">
        <v>219</v>
      </c>
      <c r="G1029" s="233"/>
      <c r="H1029" s="234" t="s">
        <v>19</v>
      </c>
      <c r="I1029" s="236"/>
      <c r="J1029" s="233"/>
      <c r="K1029" s="233"/>
      <c r="L1029" s="237"/>
      <c r="M1029" s="238"/>
      <c r="N1029" s="239"/>
      <c r="O1029" s="239"/>
      <c r="P1029" s="239"/>
      <c r="Q1029" s="239"/>
      <c r="R1029" s="239"/>
      <c r="S1029" s="239"/>
      <c r="T1029" s="240"/>
      <c r="AT1029" s="241" t="s">
        <v>169</v>
      </c>
      <c r="AU1029" s="241" t="s">
        <v>82</v>
      </c>
      <c r="AV1029" s="15" t="s">
        <v>80</v>
      </c>
      <c r="AW1029" s="15" t="s">
        <v>33</v>
      </c>
      <c r="AX1029" s="15" t="s">
        <v>72</v>
      </c>
      <c r="AY1029" s="241" t="s">
        <v>155</v>
      </c>
    </row>
    <row r="1030" spans="1:65" s="13" customFormat="1">
      <c r="B1030" s="200"/>
      <c r="C1030" s="201"/>
      <c r="D1030" s="193" t="s">
        <v>169</v>
      </c>
      <c r="E1030" s="202" t="s">
        <v>19</v>
      </c>
      <c r="F1030" s="203" t="s">
        <v>967</v>
      </c>
      <c r="G1030" s="201"/>
      <c r="H1030" s="204">
        <v>54.09</v>
      </c>
      <c r="I1030" s="205"/>
      <c r="J1030" s="201"/>
      <c r="K1030" s="201"/>
      <c r="L1030" s="206"/>
      <c r="M1030" s="207"/>
      <c r="N1030" s="208"/>
      <c r="O1030" s="208"/>
      <c r="P1030" s="208"/>
      <c r="Q1030" s="208"/>
      <c r="R1030" s="208"/>
      <c r="S1030" s="208"/>
      <c r="T1030" s="209"/>
      <c r="AT1030" s="210" t="s">
        <v>169</v>
      </c>
      <c r="AU1030" s="210" t="s">
        <v>82</v>
      </c>
      <c r="AV1030" s="13" t="s">
        <v>82</v>
      </c>
      <c r="AW1030" s="13" t="s">
        <v>33</v>
      </c>
      <c r="AX1030" s="13" t="s">
        <v>72</v>
      </c>
      <c r="AY1030" s="210" t="s">
        <v>155</v>
      </c>
    </row>
    <row r="1031" spans="1:65" s="13" customFormat="1" ht="22.5">
      <c r="B1031" s="200"/>
      <c r="C1031" s="201"/>
      <c r="D1031" s="193" t="s">
        <v>169</v>
      </c>
      <c r="E1031" s="202" t="s">
        <v>19</v>
      </c>
      <c r="F1031" s="203" t="s">
        <v>976</v>
      </c>
      <c r="G1031" s="201"/>
      <c r="H1031" s="204">
        <v>1.425</v>
      </c>
      <c r="I1031" s="205"/>
      <c r="J1031" s="201"/>
      <c r="K1031" s="201"/>
      <c r="L1031" s="206"/>
      <c r="M1031" s="207"/>
      <c r="N1031" s="208"/>
      <c r="O1031" s="208"/>
      <c r="P1031" s="208"/>
      <c r="Q1031" s="208"/>
      <c r="R1031" s="208"/>
      <c r="S1031" s="208"/>
      <c r="T1031" s="209"/>
      <c r="AT1031" s="210" t="s">
        <v>169</v>
      </c>
      <c r="AU1031" s="210" t="s">
        <v>82</v>
      </c>
      <c r="AV1031" s="13" t="s">
        <v>82</v>
      </c>
      <c r="AW1031" s="13" t="s">
        <v>33</v>
      </c>
      <c r="AX1031" s="13" t="s">
        <v>72</v>
      </c>
      <c r="AY1031" s="210" t="s">
        <v>155</v>
      </c>
    </row>
    <row r="1032" spans="1:65" s="14" customFormat="1">
      <c r="B1032" s="211"/>
      <c r="C1032" s="212"/>
      <c r="D1032" s="193" t="s">
        <v>169</v>
      </c>
      <c r="E1032" s="213" t="s">
        <v>19</v>
      </c>
      <c r="F1032" s="214" t="s">
        <v>178</v>
      </c>
      <c r="G1032" s="212"/>
      <c r="H1032" s="215">
        <v>233.982</v>
      </c>
      <c r="I1032" s="216"/>
      <c r="J1032" s="212"/>
      <c r="K1032" s="212"/>
      <c r="L1032" s="217"/>
      <c r="M1032" s="218"/>
      <c r="N1032" s="219"/>
      <c r="O1032" s="219"/>
      <c r="P1032" s="219"/>
      <c r="Q1032" s="219"/>
      <c r="R1032" s="219"/>
      <c r="S1032" s="219"/>
      <c r="T1032" s="220"/>
      <c r="AT1032" s="221" t="s">
        <v>169</v>
      </c>
      <c r="AU1032" s="221" t="s">
        <v>82</v>
      </c>
      <c r="AV1032" s="14" t="s">
        <v>163</v>
      </c>
      <c r="AW1032" s="14" t="s">
        <v>33</v>
      </c>
      <c r="AX1032" s="14" t="s">
        <v>80</v>
      </c>
      <c r="AY1032" s="221" t="s">
        <v>155</v>
      </c>
    </row>
    <row r="1033" spans="1:65" s="2" customFormat="1" ht="24.2" customHeight="1">
      <c r="A1033" s="36"/>
      <c r="B1033" s="37"/>
      <c r="C1033" s="180" t="s">
        <v>977</v>
      </c>
      <c r="D1033" s="180" t="s">
        <v>158</v>
      </c>
      <c r="E1033" s="181" t="s">
        <v>978</v>
      </c>
      <c r="F1033" s="182" t="s">
        <v>979</v>
      </c>
      <c r="G1033" s="183" t="s">
        <v>202</v>
      </c>
      <c r="H1033" s="184">
        <v>229.32</v>
      </c>
      <c r="I1033" s="185"/>
      <c r="J1033" s="186">
        <f>ROUND(I1033*H1033,2)</f>
        <v>0</v>
      </c>
      <c r="K1033" s="182" t="s">
        <v>162</v>
      </c>
      <c r="L1033" s="41"/>
      <c r="M1033" s="187" t="s">
        <v>19</v>
      </c>
      <c r="N1033" s="188" t="s">
        <v>43</v>
      </c>
      <c r="O1033" s="66"/>
      <c r="P1033" s="189">
        <f>O1033*H1033</f>
        <v>0</v>
      </c>
      <c r="Q1033" s="189">
        <v>1.2E-2</v>
      </c>
      <c r="R1033" s="189">
        <f>Q1033*H1033</f>
        <v>2.7518400000000001</v>
      </c>
      <c r="S1033" s="189">
        <v>0</v>
      </c>
      <c r="T1033" s="190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91" t="s">
        <v>300</v>
      </c>
      <c r="AT1033" s="191" t="s">
        <v>158</v>
      </c>
      <c r="AU1033" s="191" t="s">
        <v>82</v>
      </c>
      <c r="AY1033" s="19" t="s">
        <v>155</v>
      </c>
      <c r="BE1033" s="192">
        <f>IF(N1033="základní",J1033,0)</f>
        <v>0</v>
      </c>
      <c r="BF1033" s="192">
        <f>IF(N1033="snížená",J1033,0)</f>
        <v>0</v>
      </c>
      <c r="BG1033" s="192">
        <f>IF(N1033="zákl. přenesená",J1033,0)</f>
        <v>0</v>
      </c>
      <c r="BH1033" s="192">
        <f>IF(N1033="sníž. přenesená",J1033,0)</f>
        <v>0</v>
      </c>
      <c r="BI1033" s="192">
        <f>IF(N1033="nulová",J1033,0)</f>
        <v>0</v>
      </c>
      <c r="BJ1033" s="19" t="s">
        <v>80</v>
      </c>
      <c r="BK1033" s="192">
        <f>ROUND(I1033*H1033,2)</f>
        <v>0</v>
      </c>
      <c r="BL1033" s="19" t="s">
        <v>300</v>
      </c>
      <c r="BM1033" s="191" t="s">
        <v>980</v>
      </c>
    </row>
    <row r="1034" spans="1:65" s="2" customFormat="1" ht="19.5">
      <c r="A1034" s="36"/>
      <c r="B1034" s="37"/>
      <c r="C1034" s="38"/>
      <c r="D1034" s="193" t="s">
        <v>165</v>
      </c>
      <c r="E1034" s="38"/>
      <c r="F1034" s="194" t="s">
        <v>981</v>
      </c>
      <c r="G1034" s="38"/>
      <c r="H1034" s="38"/>
      <c r="I1034" s="195"/>
      <c r="J1034" s="38"/>
      <c r="K1034" s="38"/>
      <c r="L1034" s="41"/>
      <c r="M1034" s="196"/>
      <c r="N1034" s="197"/>
      <c r="O1034" s="66"/>
      <c r="P1034" s="66"/>
      <c r="Q1034" s="66"/>
      <c r="R1034" s="66"/>
      <c r="S1034" s="66"/>
      <c r="T1034" s="67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T1034" s="19" t="s">
        <v>165</v>
      </c>
      <c r="AU1034" s="19" t="s">
        <v>82</v>
      </c>
    </row>
    <row r="1035" spans="1:65" s="2" customFormat="1">
      <c r="A1035" s="36"/>
      <c r="B1035" s="37"/>
      <c r="C1035" s="38"/>
      <c r="D1035" s="198" t="s">
        <v>167</v>
      </c>
      <c r="E1035" s="38"/>
      <c r="F1035" s="199" t="s">
        <v>982</v>
      </c>
      <c r="G1035" s="38"/>
      <c r="H1035" s="38"/>
      <c r="I1035" s="195"/>
      <c r="J1035" s="38"/>
      <c r="K1035" s="38"/>
      <c r="L1035" s="41"/>
      <c r="M1035" s="196"/>
      <c r="N1035" s="197"/>
      <c r="O1035" s="66"/>
      <c r="P1035" s="66"/>
      <c r="Q1035" s="66"/>
      <c r="R1035" s="66"/>
      <c r="S1035" s="66"/>
      <c r="T1035" s="67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T1035" s="19" t="s">
        <v>167</v>
      </c>
      <c r="AU1035" s="19" t="s">
        <v>82</v>
      </c>
    </row>
    <row r="1036" spans="1:65" s="15" customFormat="1">
      <c r="B1036" s="232"/>
      <c r="C1036" s="233"/>
      <c r="D1036" s="193" t="s">
        <v>169</v>
      </c>
      <c r="E1036" s="234" t="s">
        <v>19</v>
      </c>
      <c r="F1036" s="235" t="s">
        <v>206</v>
      </c>
      <c r="G1036" s="233"/>
      <c r="H1036" s="234" t="s">
        <v>19</v>
      </c>
      <c r="I1036" s="236"/>
      <c r="J1036" s="233"/>
      <c r="K1036" s="233"/>
      <c r="L1036" s="237"/>
      <c r="M1036" s="238"/>
      <c r="N1036" s="239"/>
      <c r="O1036" s="239"/>
      <c r="P1036" s="239"/>
      <c r="Q1036" s="239"/>
      <c r="R1036" s="239"/>
      <c r="S1036" s="239"/>
      <c r="T1036" s="240"/>
      <c r="AT1036" s="241" t="s">
        <v>169</v>
      </c>
      <c r="AU1036" s="241" t="s">
        <v>82</v>
      </c>
      <c r="AV1036" s="15" t="s">
        <v>80</v>
      </c>
      <c r="AW1036" s="15" t="s">
        <v>33</v>
      </c>
      <c r="AX1036" s="15" t="s">
        <v>72</v>
      </c>
      <c r="AY1036" s="241" t="s">
        <v>155</v>
      </c>
    </row>
    <row r="1037" spans="1:65" s="13" customFormat="1">
      <c r="B1037" s="200"/>
      <c r="C1037" s="201"/>
      <c r="D1037" s="193" t="s">
        <v>169</v>
      </c>
      <c r="E1037" s="202" t="s">
        <v>19</v>
      </c>
      <c r="F1037" s="203" t="s">
        <v>965</v>
      </c>
      <c r="G1037" s="201"/>
      <c r="H1037" s="204">
        <v>68.72</v>
      </c>
      <c r="I1037" s="205"/>
      <c r="J1037" s="201"/>
      <c r="K1037" s="201"/>
      <c r="L1037" s="206"/>
      <c r="M1037" s="207"/>
      <c r="N1037" s="208"/>
      <c r="O1037" s="208"/>
      <c r="P1037" s="208"/>
      <c r="Q1037" s="208"/>
      <c r="R1037" s="208"/>
      <c r="S1037" s="208"/>
      <c r="T1037" s="209"/>
      <c r="AT1037" s="210" t="s">
        <v>169</v>
      </c>
      <c r="AU1037" s="210" t="s">
        <v>82</v>
      </c>
      <c r="AV1037" s="13" t="s">
        <v>82</v>
      </c>
      <c r="AW1037" s="13" t="s">
        <v>33</v>
      </c>
      <c r="AX1037" s="13" t="s">
        <v>72</v>
      </c>
      <c r="AY1037" s="210" t="s">
        <v>155</v>
      </c>
    </row>
    <row r="1038" spans="1:65" s="15" customFormat="1">
      <c r="B1038" s="232"/>
      <c r="C1038" s="233"/>
      <c r="D1038" s="193" t="s">
        <v>169</v>
      </c>
      <c r="E1038" s="234" t="s">
        <v>19</v>
      </c>
      <c r="F1038" s="235" t="s">
        <v>212</v>
      </c>
      <c r="G1038" s="233"/>
      <c r="H1038" s="234" t="s">
        <v>19</v>
      </c>
      <c r="I1038" s="236"/>
      <c r="J1038" s="233"/>
      <c r="K1038" s="233"/>
      <c r="L1038" s="237"/>
      <c r="M1038" s="238"/>
      <c r="N1038" s="239"/>
      <c r="O1038" s="239"/>
      <c r="P1038" s="239"/>
      <c r="Q1038" s="239"/>
      <c r="R1038" s="239"/>
      <c r="S1038" s="239"/>
      <c r="T1038" s="240"/>
      <c r="AT1038" s="241" t="s">
        <v>169</v>
      </c>
      <c r="AU1038" s="241" t="s">
        <v>82</v>
      </c>
      <c r="AV1038" s="15" t="s">
        <v>80</v>
      </c>
      <c r="AW1038" s="15" t="s">
        <v>33</v>
      </c>
      <c r="AX1038" s="15" t="s">
        <v>72</v>
      </c>
      <c r="AY1038" s="241" t="s">
        <v>155</v>
      </c>
    </row>
    <row r="1039" spans="1:65" s="13" customFormat="1">
      <c r="B1039" s="200"/>
      <c r="C1039" s="201"/>
      <c r="D1039" s="193" t="s">
        <v>169</v>
      </c>
      <c r="E1039" s="202" t="s">
        <v>19</v>
      </c>
      <c r="F1039" s="203" t="s">
        <v>772</v>
      </c>
      <c r="G1039" s="201"/>
      <c r="H1039" s="204">
        <v>52.86</v>
      </c>
      <c r="I1039" s="205"/>
      <c r="J1039" s="201"/>
      <c r="K1039" s="201"/>
      <c r="L1039" s="206"/>
      <c r="M1039" s="207"/>
      <c r="N1039" s="208"/>
      <c r="O1039" s="208"/>
      <c r="P1039" s="208"/>
      <c r="Q1039" s="208"/>
      <c r="R1039" s="208"/>
      <c r="S1039" s="208"/>
      <c r="T1039" s="209"/>
      <c r="AT1039" s="210" t="s">
        <v>169</v>
      </c>
      <c r="AU1039" s="210" t="s">
        <v>82</v>
      </c>
      <c r="AV1039" s="13" t="s">
        <v>82</v>
      </c>
      <c r="AW1039" s="13" t="s">
        <v>33</v>
      </c>
      <c r="AX1039" s="13" t="s">
        <v>72</v>
      </c>
      <c r="AY1039" s="210" t="s">
        <v>155</v>
      </c>
    </row>
    <row r="1040" spans="1:65" s="15" customFormat="1">
      <c r="B1040" s="232"/>
      <c r="C1040" s="233"/>
      <c r="D1040" s="193" t="s">
        <v>169</v>
      </c>
      <c r="E1040" s="234" t="s">
        <v>19</v>
      </c>
      <c r="F1040" s="235" t="s">
        <v>215</v>
      </c>
      <c r="G1040" s="233"/>
      <c r="H1040" s="234" t="s">
        <v>19</v>
      </c>
      <c r="I1040" s="236"/>
      <c r="J1040" s="233"/>
      <c r="K1040" s="233"/>
      <c r="L1040" s="237"/>
      <c r="M1040" s="238"/>
      <c r="N1040" s="239"/>
      <c r="O1040" s="239"/>
      <c r="P1040" s="239"/>
      <c r="Q1040" s="239"/>
      <c r="R1040" s="239"/>
      <c r="S1040" s="239"/>
      <c r="T1040" s="240"/>
      <c r="AT1040" s="241" t="s">
        <v>169</v>
      </c>
      <c r="AU1040" s="241" t="s">
        <v>82</v>
      </c>
      <c r="AV1040" s="15" t="s">
        <v>80</v>
      </c>
      <c r="AW1040" s="15" t="s">
        <v>33</v>
      </c>
      <c r="AX1040" s="15" t="s">
        <v>72</v>
      </c>
      <c r="AY1040" s="241" t="s">
        <v>155</v>
      </c>
    </row>
    <row r="1041" spans="1:65" s="13" customFormat="1">
      <c r="B1041" s="200"/>
      <c r="C1041" s="201"/>
      <c r="D1041" s="193" t="s">
        <v>169</v>
      </c>
      <c r="E1041" s="202" t="s">
        <v>19</v>
      </c>
      <c r="F1041" s="203" t="s">
        <v>966</v>
      </c>
      <c r="G1041" s="201"/>
      <c r="H1041" s="204">
        <v>53.65</v>
      </c>
      <c r="I1041" s="205"/>
      <c r="J1041" s="201"/>
      <c r="K1041" s="201"/>
      <c r="L1041" s="206"/>
      <c r="M1041" s="207"/>
      <c r="N1041" s="208"/>
      <c r="O1041" s="208"/>
      <c r="P1041" s="208"/>
      <c r="Q1041" s="208"/>
      <c r="R1041" s="208"/>
      <c r="S1041" s="208"/>
      <c r="T1041" s="209"/>
      <c r="AT1041" s="210" t="s">
        <v>169</v>
      </c>
      <c r="AU1041" s="210" t="s">
        <v>82</v>
      </c>
      <c r="AV1041" s="13" t="s">
        <v>82</v>
      </c>
      <c r="AW1041" s="13" t="s">
        <v>33</v>
      </c>
      <c r="AX1041" s="13" t="s">
        <v>72</v>
      </c>
      <c r="AY1041" s="210" t="s">
        <v>155</v>
      </c>
    </row>
    <row r="1042" spans="1:65" s="15" customFormat="1">
      <c r="B1042" s="232"/>
      <c r="C1042" s="233"/>
      <c r="D1042" s="193" t="s">
        <v>169</v>
      </c>
      <c r="E1042" s="234" t="s">
        <v>19</v>
      </c>
      <c r="F1042" s="235" t="s">
        <v>219</v>
      </c>
      <c r="G1042" s="233"/>
      <c r="H1042" s="234" t="s">
        <v>19</v>
      </c>
      <c r="I1042" s="236"/>
      <c r="J1042" s="233"/>
      <c r="K1042" s="233"/>
      <c r="L1042" s="237"/>
      <c r="M1042" s="238"/>
      <c r="N1042" s="239"/>
      <c r="O1042" s="239"/>
      <c r="P1042" s="239"/>
      <c r="Q1042" s="239"/>
      <c r="R1042" s="239"/>
      <c r="S1042" s="239"/>
      <c r="T1042" s="240"/>
      <c r="AT1042" s="241" t="s">
        <v>169</v>
      </c>
      <c r="AU1042" s="241" t="s">
        <v>82</v>
      </c>
      <c r="AV1042" s="15" t="s">
        <v>80</v>
      </c>
      <c r="AW1042" s="15" t="s">
        <v>33</v>
      </c>
      <c r="AX1042" s="15" t="s">
        <v>72</v>
      </c>
      <c r="AY1042" s="241" t="s">
        <v>155</v>
      </c>
    </row>
    <row r="1043" spans="1:65" s="13" customFormat="1">
      <c r="B1043" s="200"/>
      <c r="C1043" s="201"/>
      <c r="D1043" s="193" t="s">
        <v>169</v>
      </c>
      <c r="E1043" s="202" t="s">
        <v>19</v>
      </c>
      <c r="F1043" s="203" t="s">
        <v>967</v>
      </c>
      <c r="G1043" s="201"/>
      <c r="H1043" s="204">
        <v>54.09</v>
      </c>
      <c r="I1043" s="205"/>
      <c r="J1043" s="201"/>
      <c r="K1043" s="201"/>
      <c r="L1043" s="206"/>
      <c r="M1043" s="207"/>
      <c r="N1043" s="208"/>
      <c r="O1043" s="208"/>
      <c r="P1043" s="208"/>
      <c r="Q1043" s="208"/>
      <c r="R1043" s="208"/>
      <c r="S1043" s="208"/>
      <c r="T1043" s="209"/>
      <c r="AT1043" s="210" t="s">
        <v>169</v>
      </c>
      <c r="AU1043" s="210" t="s">
        <v>82</v>
      </c>
      <c r="AV1043" s="13" t="s">
        <v>82</v>
      </c>
      <c r="AW1043" s="13" t="s">
        <v>33</v>
      </c>
      <c r="AX1043" s="13" t="s">
        <v>72</v>
      </c>
      <c r="AY1043" s="210" t="s">
        <v>155</v>
      </c>
    </row>
    <row r="1044" spans="1:65" s="14" customFormat="1">
      <c r="B1044" s="211"/>
      <c r="C1044" s="212"/>
      <c r="D1044" s="193" t="s">
        <v>169</v>
      </c>
      <c r="E1044" s="213" t="s">
        <v>19</v>
      </c>
      <c r="F1044" s="214" t="s">
        <v>178</v>
      </c>
      <c r="G1044" s="212"/>
      <c r="H1044" s="215">
        <v>229.32</v>
      </c>
      <c r="I1044" s="216"/>
      <c r="J1044" s="212"/>
      <c r="K1044" s="212"/>
      <c r="L1044" s="217"/>
      <c r="M1044" s="218"/>
      <c r="N1044" s="219"/>
      <c r="O1044" s="219"/>
      <c r="P1044" s="219"/>
      <c r="Q1044" s="219"/>
      <c r="R1044" s="219"/>
      <c r="S1044" s="219"/>
      <c r="T1044" s="220"/>
      <c r="AT1044" s="221" t="s">
        <v>169</v>
      </c>
      <c r="AU1044" s="221" t="s">
        <v>82</v>
      </c>
      <c r="AV1044" s="14" t="s">
        <v>163</v>
      </c>
      <c r="AW1044" s="14" t="s">
        <v>33</v>
      </c>
      <c r="AX1044" s="14" t="s">
        <v>80</v>
      </c>
      <c r="AY1044" s="221" t="s">
        <v>155</v>
      </c>
    </row>
    <row r="1045" spans="1:65" s="2" customFormat="1" ht="24.2" customHeight="1">
      <c r="A1045" s="36"/>
      <c r="B1045" s="37"/>
      <c r="C1045" s="180" t="s">
        <v>983</v>
      </c>
      <c r="D1045" s="180" t="s">
        <v>158</v>
      </c>
      <c r="E1045" s="181" t="s">
        <v>984</v>
      </c>
      <c r="F1045" s="182" t="s">
        <v>985</v>
      </c>
      <c r="G1045" s="183" t="s">
        <v>233</v>
      </c>
      <c r="H1045" s="184">
        <v>58.28</v>
      </c>
      <c r="I1045" s="185"/>
      <c r="J1045" s="186">
        <f>ROUND(I1045*H1045,2)</f>
        <v>0</v>
      </c>
      <c r="K1045" s="182" t="s">
        <v>162</v>
      </c>
      <c r="L1045" s="41"/>
      <c r="M1045" s="187" t="s">
        <v>19</v>
      </c>
      <c r="N1045" s="188" t="s">
        <v>43</v>
      </c>
      <c r="O1045" s="66"/>
      <c r="P1045" s="189">
        <f>O1045*H1045</f>
        <v>0</v>
      </c>
      <c r="Q1045" s="189">
        <v>4.2999999999999999E-4</v>
      </c>
      <c r="R1045" s="189">
        <f>Q1045*H1045</f>
        <v>2.50604E-2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300</v>
      </c>
      <c r="AT1045" s="191" t="s">
        <v>158</v>
      </c>
      <c r="AU1045" s="191" t="s">
        <v>82</v>
      </c>
      <c r="AY1045" s="19" t="s">
        <v>155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80</v>
      </c>
      <c r="BK1045" s="192">
        <f>ROUND(I1045*H1045,2)</f>
        <v>0</v>
      </c>
      <c r="BL1045" s="19" t="s">
        <v>300</v>
      </c>
      <c r="BM1045" s="191" t="s">
        <v>986</v>
      </c>
    </row>
    <row r="1046" spans="1:65" s="2" customFormat="1" ht="19.5">
      <c r="A1046" s="36"/>
      <c r="B1046" s="37"/>
      <c r="C1046" s="38"/>
      <c r="D1046" s="193" t="s">
        <v>165</v>
      </c>
      <c r="E1046" s="38"/>
      <c r="F1046" s="194" t="s">
        <v>987</v>
      </c>
      <c r="G1046" s="38"/>
      <c r="H1046" s="38"/>
      <c r="I1046" s="195"/>
      <c r="J1046" s="38"/>
      <c r="K1046" s="38"/>
      <c r="L1046" s="41"/>
      <c r="M1046" s="196"/>
      <c r="N1046" s="197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165</v>
      </c>
      <c r="AU1046" s="19" t="s">
        <v>82</v>
      </c>
    </row>
    <row r="1047" spans="1:65" s="2" customFormat="1">
      <c r="A1047" s="36"/>
      <c r="B1047" s="37"/>
      <c r="C1047" s="38"/>
      <c r="D1047" s="198" t="s">
        <v>167</v>
      </c>
      <c r="E1047" s="38"/>
      <c r="F1047" s="199" t="s">
        <v>988</v>
      </c>
      <c r="G1047" s="38"/>
      <c r="H1047" s="38"/>
      <c r="I1047" s="195"/>
      <c r="J1047" s="38"/>
      <c r="K1047" s="38"/>
      <c r="L1047" s="41"/>
      <c r="M1047" s="196"/>
      <c r="N1047" s="197"/>
      <c r="O1047" s="66"/>
      <c r="P1047" s="66"/>
      <c r="Q1047" s="66"/>
      <c r="R1047" s="66"/>
      <c r="S1047" s="66"/>
      <c r="T1047" s="67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T1047" s="19" t="s">
        <v>167</v>
      </c>
      <c r="AU1047" s="19" t="s">
        <v>82</v>
      </c>
    </row>
    <row r="1048" spans="1:65" s="15" customFormat="1">
      <c r="B1048" s="232"/>
      <c r="C1048" s="233"/>
      <c r="D1048" s="193" t="s">
        <v>169</v>
      </c>
      <c r="E1048" s="234" t="s">
        <v>19</v>
      </c>
      <c r="F1048" s="235" t="s">
        <v>206</v>
      </c>
      <c r="G1048" s="233"/>
      <c r="H1048" s="234" t="s">
        <v>19</v>
      </c>
      <c r="I1048" s="236"/>
      <c r="J1048" s="233"/>
      <c r="K1048" s="233"/>
      <c r="L1048" s="237"/>
      <c r="M1048" s="238"/>
      <c r="N1048" s="239"/>
      <c r="O1048" s="239"/>
      <c r="P1048" s="239"/>
      <c r="Q1048" s="239"/>
      <c r="R1048" s="239"/>
      <c r="S1048" s="239"/>
      <c r="T1048" s="240"/>
      <c r="AT1048" s="241" t="s">
        <v>169</v>
      </c>
      <c r="AU1048" s="241" t="s">
        <v>82</v>
      </c>
      <c r="AV1048" s="15" t="s">
        <v>80</v>
      </c>
      <c r="AW1048" s="15" t="s">
        <v>33</v>
      </c>
      <c r="AX1048" s="15" t="s">
        <v>72</v>
      </c>
      <c r="AY1048" s="241" t="s">
        <v>155</v>
      </c>
    </row>
    <row r="1049" spans="1:65" s="13" customFormat="1" ht="22.5">
      <c r="B1049" s="200"/>
      <c r="C1049" s="201"/>
      <c r="D1049" s="193" t="s">
        <v>169</v>
      </c>
      <c r="E1049" s="202" t="s">
        <v>19</v>
      </c>
      <c r="F1049" s="203" t="s">
        <v>989</v>
      </c>
      <c r="G1049" s="201"/>
      <c r="H1049" s="204">
        <v>32.39</v>
      </c>
      <c r="I1049" s="205"/>
      <c r="J1049" s="201"/>
      <c r="K1049" s="201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169</v>
      </c>
      <c r="AU1049" s="210" t="s">
        <v>82</v>
      </c>
      <c r="AV1049" s="13" t="s">
        <v>82</v>
      </c>
      <c r="AW1049" s="13" t="s">
        <v>33</v>
      </c>
      <c r="AX1049" s="13" t="s">
        <v>72</v>
      </c>
      <c r="AY1049" s="210" t="s">
        <v>155</v>
      </c>
    </row>
    <row r="1050" spans="1:65" s="15" customFormat="1">
      <c r="B1050" s="232"/>
      <c r="C1050" s="233"/>
      <c r="D1050" s="193" t="s">
        <v>169</v>
      </c>
      <c r="E1050" s="234" t="s">
        <v>19</v>
      </c>
      <c r="F1050" s="235" t="s">
        <v>215</v>
      </c>
      <c r="G1050" s="233"/>
      <c r="H1050" s="234" t="s">
        <v>19</v>
      </c>
      <c r="I1050" s="236"/>
      <c r="J1050" s="233"/>
      <c r="K1050" s="233"/>
      <c r="L1050" s="237"/>
      <c r="M1050" s="238"/>
      <c r="N1050" s="239"/>
      <c r="O1050" s="239"/>
      <c r="P1050" s="239"/>
      <c r="Q1050" s="239"/>
      <c r="R1050" s="239"/>
      <c r="S1050" s="239"/>
      <c r="T1050" s="240"/>
      <c r="AT1050" s="241" t="s">
        <v>169</v>
      </c>
      <c r="AU1050" s="241" t="s">
        <v>82</v>
      </c>
      <c r="AV1050" s="15" t="s">
        <v>80</v>
      </c>
      <c r="AW1050" s="15" t="s">
        <v>33</v>
      </c>
      <c r="AX1050" s="15" t="s">
        <v>72</v>
      </c>
      <c r="AY1050" s="241" t="s">
        <v>155</v>
      </c>
    </row>
    <row r="1051" spans="1:65" s="13" customFormat="1">
      <c r="B1051" s="200"/>
      <c r="C1051" s="201"/>
      <c r="D1051" s="193" t="s">
        <v>169</v>
      </c>
      <c r="E1051" s="202" t="s">
        <v>19</v>
      </c>
      <c r="F1051" s="203" t="s">
        <v>990</v>
      </c>
      <c r="G1051" s="201"/>
      <c r="H1051" s="204">
        <v>8.08</v>
      </c>
      <c r="I1051" s="205"/>
      <c r="J1051" s="201"/>
      <c r="K1051" s="201"/>
      <c r="L1051" s="206"/>
      <c r="M1051" s="207"/>
      <c r="N1051" s="208"/>
      <c r="O1051" s="208"/>
      <c r="P1051" s="208"/>
      <c r="Q1051" s="208"/>
      <c r="R1051" s="208"/>
      <c r="S1051" s="208"/>
      <c r="T1051" s="209"/>
      <c r="AT1051" s="210" t="s">
        <v>169</v>
      </c>
      <c r="AU1051" s="210" t="s">
        <v>82</v>
      </c>
      <c r="AV1051" s="13" t="s">
        <v>82</v>
      </c>
      <c r="AW1051" s="13" t="s">
        <v>33</v>
      </c>
      <c r="AX1051" s="13" t="s">
        <v>72</v>
      </c>
      <c r="AY1051" s="210" t="s">
        <v>155</v>
      </c>
    </row>
    <row r="1052" spans="1:65" s="15" customFormat="1">
      <c r="B1052" s="232"/>
      <c r="C1052" s="233"/>
      <c r="D1052" s="193" t="s">
        <v>169</v>
      </c>
      <c r="E1052" s="234" t="s">
        <v>19</v>
      </c>
      <c r="F1052" s="235" t="s">
        <v>219</v>
      </c>
      <c r="G1052" s="233"/>
      <c r="H1052" s="234" t="s">
        <v>19</v>
      </c>
      <c r="I1052" s="236"/>
      <c r="J1052" s="233"/>
      <c r="K1052" s="233"/>
      <c r="L1052" s="237"/>
      <c r="M1052" s="238"/>
      <c r="N1052" s="239"/>
      <c r="O1052" s="239"/>
      <c r="P1052" s="239"/>
      <c r="Q1052" s="239"/>
      <c r="R1052" s="239"/>
      <c r="S1052" s="239"/>
      <c r="T1052" s="240"/>
      <c r="AT1052" s="241" t="s">
        <v>169</v>
      </c>
      <c r="AU1052" s="241" t="s">
        <v>82</v>
      </c>
      <c r="AV1052" s="15" t="s">
        <v>80</v>
      </c>
      <c r="AW1052" s="15" t="s">
        <v>33</v>
      </c>
      <c r="AX1052" s="15" t="s">
        <v>72</v>
      </c>
      <c r="AY1052" s="241" t="s">
        <v>155</v>
      </c>
    </row>
    <row r="1053" spans="1:65" s="13" customFormat="1" ht="22.5">
      <c r="B1053" s="200"/>
      <c r="C1053" s="201"/>
      <c r="D1053" s="193" t="s">
        <v>169</v>
      </c>
      <c r="E1053" s="202" t="s">
        <v>19</v>
      </c>
      <c r="F1053" s="203" t="s">
        <v>991</v>
      </c>
      <c r="G1053" s="201"/>
      <c r="H1053" s="204">
        <v>17.809999999999999</v>
      </c>
      <c r="I1053" s="205"/>
      <c r="J1053" s="201"/>
      <c r="K1053" s="201"/>
      <c r="L1053" s="206"/>
      <c r="M1053" s="207"/>
      <c r="N1053" s="208"/>
      <c r="O1053" s="208"/>
      <c r="P1053" s="208"/>
      <c r="Q1053" s="208"/>
      <c r="R1053" s="208"/>
      <c r="S1053" s="208"/>
      <c r="T1053" s="209"/>
      <c r="AT1053" s="210" t="s">
        <v>169</v>
      </c>
      <c r="AU1053" s="210" t="s">
        <v>82</v>
      </c>
      <c r="AV1053" s="13" t="s">
        <v>82</v>
      </c>
      <c r="AW1053" s="13" t="s">
        <v>33</v>
      </c>
      <c r="AX1053" s="13" t="s">
        <v>72</v>
      </c>
      <c r="AY1053" s="210" t="s">
        <v>155</v>
      </c>
    </row>
    <row r="1054" spans="1:65" s="14" customFormat="1">
      <c r="B1054" s="211"/>
      <c r="C1054" s="212"/>
      <c r="D1054" s="193" t="s">
        <v>169</v>
      </c>
      <c r="E1054" s="213" t="s">
        <v>19</v>
      </c>
      <c r="F1054" s="214" t="s">
        <v>178</v>
      </c>
      <c r="G1054" s="212"/>
      <c r="H1054" s="215">
        <v>58.28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169</v>
      </c>
      <c r="AU1054" s="221" t="s">
        <v>82</v>
      </c>
      <c r="AV1054" s="14" t="s">
        <v>163</v>
      </c>
      <c r="AW1054" s="14" t="s">
        <v>33</v>
      </c>
      <c r="AX1054" s="14" t="s">
        <v>80</v>
      </c>
      <c r="AY1054" s="221" t="s">
        <v>155</v>
      </c>
    </row>
    <row r="1055" spans="1:65" s="2" customFormat="1" ht="24.2" customHeight="1">
      <c r="A1055" s="36"/>
      <c r="B1055" s="37"/>
      <c r="C1055" s="180" t="s">
        <v>992</v>
      </c>
      <c r="D1055" s="180" t="s">
        <v>158</v>
      </c>
      <c r="E1055" s="181" t="s">
        <v>993</v>
      </c>
      <c r="F1055" s="182" t="s">
        <v>994</v>
      </c>
      <c r="G1055" s="183" t="s">
        <v>202</v>
      </c>
      <c r="H1055" s="184">
        <v>233.37899999999999</v>
      </c>
      <c r="I1055" s="185"/>
      <c r="J1055" s="186">
        <f>ROUND(I1055*H1055,2)</f>
        <v>0</v>
      </c>
      <c r="K1055" s="182" t="s">
        <v>162</v>
      </c>
      <c r="L1055" s="41"/>
      <c r="M1055" s="187" t="s">
        <v>19</v>
      </c>
      <c r="N1055" s="188" t="s">
        <v>43</v>
      </c>
      <c r="O1055" s="66"/>
      <c r="P1055" s="189">
        <f>O1055*H1055</f>
        <v>0</v>
      </c>
      <c r="Q1055" s="189">
        <v>0</v>
      </c>
      <c r="R1055" s="189">
        <f>Q1055*H1055</f>
        <v>0</v>
      </c>
      <c r="S1055" s="189">
        <v>8.3169999999999994E-2</v>
      </c>
      <c r="T1055" s="190">
        <f>S1055*H1055</f>
        <v>19.410131429999996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300</v>
      </c>
      <c r="AT1055" s="191" t="s">
        <v>158</v>
      </c>
      <c r="AU1055" s="191" t="s">
        <v>82</v>
      </c>
      <c r="AY1055" s="19" t="s">
        <v>155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9" t="s">
        <v>80</v>
      </c>
      <c r="BK1055" s="192">
        <f>ROUND(I1055*H1055,2)</f>
        <v>0</v>
      </c>
      <c r="BL1055" s="19" t="s">
        <v>300</v>
      </c>
      <c r="BM1055" s="191" t="s">
        <v>995</v>
      </c>
    </row>
    <row r="1056" spans="1:65" s="2" customFormat="1">
      <c r="A1056" s="36"/>
      <c r="B1056" s="37"/>
      <c r="C1056" s="38"/>
      <c r="D1056" s="193" t="s">
        <v>165</v>
      </c>
      <c r="E1056" s="38"/>
      <c r="F1056" s="194" t="s">
        <v>994</v>
      </c>
      <c r="G1056" s="38"/>
      <c r="H1056" s="38"/>
      <c r="I1056" s="195"/>
      <c r="J1056" s="38"/>
      <c r="K1056" s="38"/>
      <c r="L1056" s="41"/>
      <c r="M1056" s="196"/>
      <c r="N1056" s="197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165</v>
      </c>
      <c r="AU1056" s="19" t="s">
        <v>82</v>
      </c>
    </row>
    <row r="1057" spans="1:65" s="2" customFormat="1">
      <c r="A1057" s="36"/>
      <c r="B1057" s="37"/>
      <c r="C1057" s="38"/>
      <c r="D1057" s="198" t="s">
        <v>167</v>
      </c>
      <c r="E1057" s="38"/>
      <c r="F1057" s="199" t="s">
        <v>996</v>
      </c>
      <c r="G1057" s="38"/>
      <c r="H1057" s="38"/>
      <c r="I1057" s="195"/>
      <c r="J1057" s="38"/>
      <c r="K1057" s="38"/>
      <c r="L1057" s="41"/>
      <c r="M1057" s="196"/>
      <c r="N1057" s="197"/>
      <c r="O1057" s="66"/>
      <c r="P1057" s="66"/>
      <c r="Q1057" s="66"/>
      <c r="R1057" s="66"/>
      <c r="S1057" s="66"/>
      <c r="T1057" s="67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9" t="s">
        <v>167</v>
      </c>
      <c r="AU1057" s="19" t="s">
        <v>82</v>
      </c>
    </row>
    <row r="1058" spans="1:65" s="13" customFormat="1">
      <c r="B1058" s="200"/>
      <c r="C1058" s="201"/>
      <c r="D1058" s="193" t="s">
        <v>169</v>
      </c>
      <c r="E1058" s="202" t="s">
        <v>19</v>
      </c>
      <c r="F1058" s="203" t="s">
        <v>997</v>
      </c>
      <c r="G1058" s="201"/>
      <c r="H1058" s="204">
        <v>69.650000000000006</v>
      </c>
      <c r="I1058" s="205"/>
      <c r="J1058" s="201"/>
      <c r="K1058" s="201"/>
      <c r="L1058" s="206"/>
      <c r="M1058" s="207"/>
      <c r="N1058" s="208"/>
      <c r="O1058" s="208"/>
      <c r="P1058" s="208"/>
      <c r="Q1058" s="208"/>
      <c r="R1058" s="208"/>
      <c r="S1058" s="208"/>
      <c r="T1058" s="209"/>
      <c r="AT1058" s="210" t="s">
        <v>169</v>
      </c>
      <c r="AU1058" s="210" t="s">
        <v>82</v>
      </c>
      <c r="AV1058" s="13" t="s">
        <v>82</v>
      </c>
      <c r="AW1058" s="13" t="s">
        <v>33</v>
      </c>
      <c r="AX1058" s="13" t="s">
        <v>72</v>
      </c>
      <c r="AY1058" s="210" t="s">
        <v>155</v>
      </c>
    </row>
    <row r="1059" spans="1:65" s="13" customFormat="1">
      <c r="B1059" s="200"/>
      <c r="C1059" s="201"/>
      <c r="D1059" s="193" t="s">
        <v>169</v>
      </c>
      <c r="E1059" s="202" t="s">
        <v>19</v>
      </c>
      <c r="F1059" s="203" t="s">
        <v>998</v>
      </c>
      <c r="G1059" s="201"/>
      <c r="H1059" s="204">
        <v>5.4530000000000003</v>
      </c>
      <c r="I1059" s="205"/>
      <c r="J1059" s="201"/>
      <c r="K1059" s="201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169</v>
      </c>
      <c r="AU1059" s="210" t="s">
        <v>82</v>
      </c>
      <c r="AV1059" s="13" t="s">
        <v>82</v>
      </c>
      <c r="AW1059" s="13" t="s">
        <v>33</v>
      </c>
      <c r="AX1059" s="13" t="s">
        <v>72</v>
      </c>
      <c r="AY1059" s="210" t="s">
        <v>155</v>
      </c>
    </row>
    <row r="1060" spans="1:65" s="13" customFormat="1">
      <c r="B1060" s="200"/>
      <c r="C1060" s="201"/>
      <c r="D1060" s="193" t="s">
        <v>169</v>
      </c>
      <c r="E1060" s="202" t="s">
        <v>19</v>
      </c>
      <c r="F1060" s="203" t="s">
        <v>999</v>
      </c>
      <c r="G1060" s="201"/>
      <c r="H1060" s="204">
        <v>36.07</v>
      </c>
      <c r="I1060" s="205"/>
      <c r="J1060" s="201"/>
      <c r="K1060" s="201"/>
      <c r="L1060" s="206"/>
      <c r="M1060" s="207"/>
      <c r="N1060" s="208"/>
      <c r="O1060" s="208"/>
      <c r="P1060" s="208"/>
      <c r="Q1060" s="208"/>
      <c r="R1060" s="208"/>
      <c r="S1060" s="208"/>
      <c r="T1060" s="209"/>
      <c r="AT1060" s="210" t="s">
        <v>169</v>
      </c>
      <c r="AU1060" s="210" t="s">
        <v>82</v>
      </c>
      <c r="AV1060" s="13" t="s">
        <v>82</v>
      </c>
      <c r="AW1060" s="13" t="s">
        <v>33</v>
      </c>
      <c r="AX1060" s="13" t="s">
        <v>72</v>
      </c>
      <c r="AY1060" s="210" t="s">
        <v>155</v>
      </c>
    </row>
    <row r="1061" spans="1:65" s="13" customFormat="1">
      <c r="B1061" s="200"/>
      <c r="C1061" s="201"/>
      <c r="D1061" s="193" t="s">
        <v>169</v>
      </c>
      <c r="E1061" s="202" t="s">
        <v>19</v>
      </c>
      <c r="F1061" s="203" t="s">
        <v>1000</v>
      </c>
      <c r="G1061" s="201"/>
      <c r="H1061" s="204">
        <v>51.98</v>
      </c>
      <c r="I1061" s="205"/>
      <c r="J1061" s="201"/>
      <c r="K1061" s="201"/>
      <c r="L1061" s="206"/>
      <c r="M1061" s="207"/>
      <c r="N1061" s="208"/>
      <c r="O1061" s="208"/>
      <c r="P1061" s="208"/>
      <c r="Q1061" s="208"/>
      <c r="R1061" s="208"/>
      <c r="S1061" s="208"/>
      <c r="T1061" s="209"/>
      <c r="AT1061" s="210" t="s">
        <v>169</v>
      </c>
      <c r="AU1061" s="210" t="s">
        <v>82</v>
      </c>
      <c r="AV1061" s="13" t="s">
        <v>82</v>
      </c>
      <c r="AW1061" s="13" t="s">
        <v>33</v>
      </c>
      <c r="AX1061" s="13" t="s">
        <v>72</v>
      </c>
      <c r="AY1061" s="210" t="s">
        <v>155</v>
      </c>
    </row>
    <row r="1062" spans="1:65" s="13" customFormat="1">
      <c r="B1062" s="200"/>
      <c r="C1062" s="201"/>
      <c r="D1062" s="193" t="s">
        <v>169</v>
      </c>
      <c r="E1062" s="202" t="s">
        <v>19</v>
      </c>
      <c r="F1062" s="203" t="s">
        <v>1001</v>
      </c>
      <c r="G1062" s="201"/>
      <c r="H1062" s="204">
        <v>1.5720000000000001</v>
      </c>
      <c r="I1062" s="205"/>
      <c r="J1062" s="201"/>
      <c r="K1062" s="201"/>
      <c r="L1062" s="206"/>
      <c r="M1062" s="207"/>
      <c r="N1062" s="208"/>
      <c r="O1062" s="208"/>
      <c r="P1062" s="208"/>
      <c r="Q1062" s="208"/>
      <c r="R1062" s="208"/>
      <c r="S1062" s="208"/>
      <c r="T1062" s="209"/>
      <c r="AT1062" s="210" t="s">
        <v>169</v>
      </c>
      <c r="AU1062" s="210" t="s">
        <v>82</v>
      </c>
      <c r="AV1062" s="13" t="s">
        <v>82</v>
      </c>
      <c r="AW1062" s="13" t="s">
        <v>33</v>
      </c>
      <c r="AX1062" s="13" t="s">
        <v>72</v>
      </c>
      <c r="AY1062" s="210" t="s">
        <v>155</v>
      </c>
    </row>
    <row r="1063" spans="1:65" s="13" customFormat="1">
      <c r="B1063" s="200"/>
      <c r="C1063" s="201"/>
      <c r="D1063" s="193" t="s">
        <v>169</v>
      </c>
      <c r="E1063" s="202" t="s">
        <v>19</v>
      </c>
      <c r="F1063" s="203" t="s">
        <v>1002</v>
      </c>
      <c r="G1063" s="201"/>
      <c r="H1063" s="204">
        <v>53.09</v>
      </c>
      <c r="I1063" s="205"/>
      <c r="J1063" s="201"/>
      <c r="K1063" s="201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169</v>
      </c>
      <c r="AU1063" s="210" t="s">
        <v>82</v>
      </c>
      <c r="AV1063" s="13" t="s">
        <v>82</v>
      </c>
      <c r="AW1063" s="13" t="s">
        <v>33</v>
      </c>
      <c r="AX1063" s="13" t="s">
        <v>72</v>
      </c>
      <c r="AY1063" s="210" t="s">
        <v>155</v>
      </c>
    </row>
    <row r="1064" spans="1:65" s="13" customFormat="1">
      <c r="B1064" s="200"/>
      <c r="C1064" s="201"/>
      <c r="D1064" s="193" t="s">
        <v>169</v>
      </c>
      <c r="E1064" s="202" t="s">
        <v>19</v>
      </c>
      <c r="F1064" s="203" t="s">
        <v>1003</v>
      </c>
      <c r="G1064" s="201"/>
      <c r="H1064" s="204">
        <v>1.5640000000000001</v>
      </c>
      <c r="I1064" s="205"/>
      <c r="J1064" s="201"/>
      <c r="K1064" s="201"/>
      <c r="L1064" s="206"/>
      <c r="M1064" s="207"/>
      <c r="N1064" s="208"/>
      <c r="O1064" s="208"/>
      <c r="P1064" s="208"/>
      <c r="Q1064" s="208"/>
      <c r="R1064" s="208"/>
      <c r="S1064" s="208"/>
      <c r="T1064" s="209"/>
      <c r="AT1064" s="210" t="s">
        <v>169</v>
      </c>
      <c r="AU1064" s="210" t="s">
        <v>82</v>
      </c>
      <c r="AV1064" s="13" t="s">
        <v>82</v>
      </c>
      <c r="AW1064" s="13" t="s">
        <v>33</v>
      </c>
      <c r="AX1064" s="13" t="s">
        <v>72</v>
      </c>
      <c r="AY1064" s="210" t="s">
        <v>155</v>
      </c>
    </row>
    <row r="1065" spans="1:65" s="13" customFormat="1">
      <c r="B1065" s="200"/>
      <c r="C1065" s="201"/>
      <c r="D1065" s="193" t="s">
        <v>169</v>
      </c>
      <c r="E1065" s="202" t="s">
        <v>19</v>
      </c>
      <c r="F1065" s="203" t="s">
        <v>286</v>
      </c>
      <c r="G1065" s="201"/>
      <c r="H1065" s="204">
        <v>14</v>
      </c>
      <c r="I1065" s="205"/>
      <c r="J1065" s="201"/>
      <c r="K1065" s="201"/>
      <c r="L1065" s="206"/>
      <c r="M1065" s="207"/>
      <c r="N1065" s="208"/>
      <c r="O1065" s="208"/>
      <c r="P1065" s="208"/>
      <c r="Q1065" s="208"/>
      <c r="R1065" s="208"/>
      <c r="S1065" s="208"/>
      <c r="T1065" s="209"/>
      <c r="AT1065" s="210" t="s">
        <v>169</v>
      </c>
      <c r="AU1065" s="210" t="s">
        <v>82</v>
      </c>
      <c r="AV1065" s="13" t="s">
        <v>82</v>
      </c>
      <c r="AW1065" s="13" t="s">
        <v>33</v>
      </c>
      <c r="AX1065" s="13" t="s">
        <v>72</v>
      </c>
      <c r="AY1065" s="210" t="s">
        <v>155</v>
      </c>
    </row>
    <row r="1066" spans="1:65" s="14" customFormat="1">
      <c r="B1066" s="211"/>
      <c r="C1066" s="212"/>
      <c r="D1066" s="193" t="s">
        <v>169</v>
      </c>
      <c r="E1066" s="213" t="s">
        <v>19</v>
      </c>
      <c r="F1066" s="214" t="s">
        <v>178</v>
      </c>
      <c r="G1066" s="212"/>
      <c r="H1066" s="215">
        <v>233.37899999999999</v>
      </c>
      <c r="I1066" s="216"/>
      <c r="J1066" s="212"/>
      <c r="K1066" s="212"/>
      <c r="L1066" s="217"/>
      <c r="M1066" s="218"/>
      <c r="N1066" s="219"/>
      <c r="O1066" s="219"/>
      <c r="P1066" s="219"/>
      <c r="Q1066" s="219"/>
      <c r="R1066" s="219"/>
      <c r="S1066" s="219"/>
      <c r="T1066" s="220"/>
      <c r="AT1066" s="221" t="s">
        <v>169</v>
      </c>
      <c r="AU1066" s="221" t="s">
        <v>82</v>
      </c>
      <c r="AV1066" s="14" t="s">
        <v>163</v>
      </c>
      <c r="AW1066" s="14" t="s">
        <v>33</v>
      </c>
      <c r="AX1066" s="14" t="s">
        <v>80</v>
      </c>
      <c r="AY1066" s="221" t="s">
        <v>155</v>
      </c>
    </row>
    <row r="1067" spans="1:65" s="2" customFormat="1" ht="37.9" customHeight="1">
      <c r="A1067" s="36"/>
      <c r="B1067" s="37"/>
      <c r="C1067" s="180" t="s">
        <v>1004</v>
      </c>
      <c r="D1067" s="180" t="s">
        <v>158</v>
      </c>
      <c r="E1067" s="181" t="s">
        <v>1005</v>
      </c>
      <c r="F1067" s="182" t="s">
        <v>1006</v>
      </c>
      <c r="G1067" s="183" t="s">
        <v>202</v>
      </c>
      <c r="H1067" s="184">
        <v>229.32</v>
      </c>
      <c r="I1067" s="185"/>
      <c r="J1067" s="186">
        <f>ROUND(I1067*H1067,2)</f>
        <v>0</v>
      </c>
      <c r="K1067" s="182" t="s">
        <v>162</v>
      </c>
      <c r="L1067" s="41"/>
      <c r="M1067" s="187" t="s">
        <v>19</v>
      </c>
      <c r="N1067" s="188" t="s">
        <v>43</v>
      </c>
      <c r="O1067" s="66"/>
      <c r="P1067" s="189">
        <f>O1067*H1067</f>
        <v>0</v>
      </c>
      <c r="Q1067" s="189">
        <v>8.9999999999999993E-3</v>
      </c>
      <c r="R1067" s="189">
        <f>Q1067*H1067</f>
        <v>2.0638799999999997</v>
      </c>
      <c r="S1067" s="189">
        <v>0</v>
      </c>
      <c r="T1067" s="190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91" t="s">
        <v>300</v>
      </c>
      <c r="AT1067" s="191" t="s">
        <v>158</v>
      </c>
      <c r="AU1067" s="191" t="s">
        <v>82</v>
      </c>
      <c r="AY1067" s="19" t="s">
        <v>155</v>
      </c>
      <c r="BE1067" s="192">
        <f>IF(N1067="základní",J1067,0)</f>
        <v>0</v>
      </c>
      <c r="BF1067" s="192">
        <f>IF(N1067="snížená",J1067,0)</f>
        <v>0</v>
      </c>
      <c r="BG1067" s="192">
        <f>IF(N1067="zákl. přenesená",J1067,0)</f>
        <v>0</v>
      </c>
      <c r="BH1067" s="192">
        <f>IF(N1067="sníž. přenesená",J1067,0)</f>
        <v>0</v>
      </c>
      <c r="BI1067" s="192">
        <f>IF(N1067="nulová",J1067,0)</f>
        <v>0</v>
      </c>
      <c r="BJ1067" s="19" t="s">
        <v>80</v>
      </c>
      <c r="BK1067" s="192">
        <f>ROUND(I1067*H1067,2)</f>
        <v>0</v>
      </c>
      <c r="BL1067" s="19" t="s">
        <v>300</v>
      </c>
      <c r="BM1067" s="191" t="s">
        <v>1007</v>
      </c>
    </row>
    <row r="1068" spans="1:65" s="2" customFormat="1" ht="29.25">
      <c r="A1068" s="36"/>
      <c r="B1068" s="37"/>
      <c r="C1068" s="38"/>
      <c r="D1068" s="193" t="s">
        <v>165</v>
      </c>
      <c r="E1068" s="38"/>
      <c r="F1068" s="194" t="s">
        <v>1008</v>
      </c>
      <c r="G1068" s="38"/>
      <c r="H1068" s="38"/>
      <c r="I1068" s="195"/>
      <c r="J1068" s="38"/>
      <c r="K1068" s="38"/>
      <c r="L1068" s="41"/>
      <c r="M1068" s="196"/>
      <c r="N1068" s="197"/>
      <c r="O1068" s="66"/>
      <c r="P1068" s="66"/>
      <c r="Q1068" s="66"/>
      <c r="R1068" s="66"/>
      <c r="S1068" s="66"/>
      <c r="T1068" s="67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T1068" s="19" t="s">
        <v>165</v>
      </c>
      <c r="AU1068" s="19" t="s">
        <v>82</v>
      </c>
    </row>
    <row r="1069" spans="1:65" s="2" customFormat="1">
      <c r="A1069" s="36"/>
      <c r="B1069" s="37"/>
      <c r="C1069" s="38"/>
      <c r="D1069" s="198" t="s">
        <v>167</v>
      </c>
      <c r="E1069" s="38"/>
      <c r="F1069" s="199" t="s">
        <v>1009</v>
      </c>
      <c r="G1069" s="38"/>
      <c r="H1069" s="38"/>
      <c r="I1069" s="195"/>
      <c r="J1069" s="38"/>
      <c r="K1069" s="38"/>
      <c r="L1069" s="41"/>
      <c r="M1069" s="196"/>
      <c r="N1069" s="197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167</v>
      </c>
      <c r="AU1069" s="19" t="s">
        <v>82</v>
      </c>
    </row>
    <row r="1070" spans="1:65" s="15" customFormat="1">
      <c r="B1070" s="232"/>
      <c r="C1070" s="233"/>
      <c r="D1070" s="193" t="s">
        <v>169</v>
      </c>
      <c r="E1070" s="234" t="s">
        <v>19</v>
      </c>
      <c r="F1070" s="235" t="s">
        <v>206</v>
      </c>
      <c r="G1070" s="233"/>
      <c r="H1070" s="234" t="s">
        <v>19</v>
      </c>
      <c r="I1070" s="236"/>
      <c r="J1070" s="233"/>
      <c r="K1070" s="233"/>
      <c r="L1070" s="237"/>
      <c r="M1070" s="238"/>
      <c r="N1070" s="239"/>
      <c r="O1070" s="239"/>
      <c r="P1070" s="239"/>
      <c r="Q1070" s="239"/>
      <c r="R1070" s="239"/>
      <c r="S1070" s="239"/>
      <c r="T1070" s="240"/>
      <c r="AT1070" s="241" t="s">
        <v>169</v>
      </c>
      <c r="AU1070" s="241" t="s">
        <v>82</v>
      </c>
      <c r="AV1070" s="15" t="s">
        <v>80</v>
      </c>
      <c r="AW1070" s="15" t="s">
        <v>33</v>
      </c>
      <c r="AX1070" s="15" t="s">
        <v>72</v>
      </c>
      <c r="AY1070" s="241" t="s">
        <v>155</v>
      </c>
    </row>
    <row r="1071" spans="1:65" s="13" customFormat="1">
      <c r="B1071" s="200"/>
      <c r="C1071" s="201"/>
      <c r="D1071" s="193" t="s">
        <v>169</v>
      </c>
      <c r="E1071" s="202" t="s">
        <v>19</v>
      </c>
      <c r="F1071" s="203" t="s">
        <v>965</v>
      </c>
      <c r="G1071" s="201"/>
      <c r="H1071" s="204">
        <v>68.72</v>
      </c>
      <c r="I1071" s="205"/>
      <c r="J1071" s="201"/>
      <c r="K1071" s="201"/>
      <c r="L1071" s="206"/>
      <c r="M1071" s="207"/>
      <c r="N1071" s="208"/>
      <c r="O1071" s="208"/>
      <c r="P1071" s="208"/>
      <c r="Q1071" s="208"/>
      <c r="R1071" s="208"/>
      <c r="S1071" s="208"/>
      <c r="T1071" s="209"/>
      <c r="AT1071" s="210" t="s">
        <v>169</v>
      </c>
      <c r="AU1071" s="210" t="s">
        <v>82</v>
      </c>
      <c r="AV1071" s="13" t="s">
        <v>82</v>
      </c>
      <c r="AW1071" s="13" t="s">
        <v>33</v>
      </c>
      <c r="AX1071" s="13" t="s">
        <v>72</v>
      </c>
      <c r="AY1071" s="210" t="s">
        <v>155</v>
      </c>
    </row>
    <row r="1072" spans="1:65" s="15" customFormat="1">
      <c r="B1072" s="232"/>
      <c r="C1072" s="233"/>
      <c r="D1072" s="193" t="s">
        <v>169</v>
      </c>
      <c r="E1072" s="234" t="s">
        <v>19</v>
      </c>
      <c r="F1072" s="235" t="s">
        <v>212</v>
      </c>
      <c r="G1072" s="233"/>
      <c r="H1072" s="234" t="s">
        <v>19</v>
      </c>
      <c r="I1072" s="236"/>
      <c r="J1072" s="233"/>
      <c r="K1072" s="233"/>
      <c r="L1072" s="237"/>
      <c r="M1072" s="238"/>
      <c r="N1072" s="239"/>
      <c r="O1072" s="239"/>
      <c r="P1072" s="239"/>
      <c r="Q1072" s="239"/>
      <c r="R1072" s="239"/>
      <c r="S1072" s="239"/>
      <c r="T1072" s="240"/>
      <c r="AT1072" s="241" t="s">
        <v>169</v>
      </c>
      <c r="AU1072" s="241" t="s">
        <v>82</v>
      </c>
      <c r="AV1072" s="15" t="s">
        <v>80</v>
      </c>
      <c r="AW1072" s="15" t="s">
        <v>33</v>
      </c>
      <c r="AX1072" s="15" t="s">
        <v>72</v>
      </c>
      <c r="AY1072" s="241" t="s">
        <v>155</v>
      </c>
    </row>
    <row r="1073" spans="1:65" s="13" customFormat="1">
      <c r="B1073" s="200"/>
      <c r="C1073" s="201"/>
      <c r="D1073" s="193" t="s">
        <v>169</v>
      </c>
      <c r="E1073" s="202" t="s">
        <v>19</v>
      </c>
      <c r="F1073" s="203" t="s">
        <v>772</v>
      </c>
      <c r="G1073" s="201"/>
      <c r="H1073" s="204">
        <v>52.86</v>
      </c>
      <c r="I1073" s="205"/>
      <c r="J1073" s="201"/>
      <c r="K1073" s="201"/>
      <c r="L1073" s="206"/>
      <c r="M1073" s="207"/>
      <c r="N1073" s="208"/>
      <c r="O1073" s="208"/>
      <c r="P1073" s="208"/>
      <c r="Q1073" s="208"/>
      <c r="R1073" s="208"/>
      <c r="S1073" s="208"/>
      <c r="T1073" s="209"/>
      <c r="AT1073" s="210" t="s">
        <v>169</v>
      </c>
      <c r="AU1073" s="210" t="s">
        <v>82</v>
      </c>
      <c r="AV1073" s="13" t="s">
        <v>82</v>
      </c>
      <c r="AW1073" s="13" t="s">
        <v>33</v>
      </c>
      <c r="AX1073" s="13" t="s">
        <v>72</v>
      </c>
      <c r="AY1073" s="210" t="s">
        <v>155</v>
      </c>
    </row>
    <row r="1074" spans="1:65" s="15" customFormat="1">
      <c r="B1074" s="232"/>
      <c r="C1074" s="233"/>
      <c r="D1074" s="193" t="s">
        <v>169</v>
      </c>
      <c r="E1074" s="234" t="s">
        <v>19</v>
      </c>
      <c r="F1074" s="235" t="s">
        <v>215</v>
      </c>
      <c r="G1074" s="233"/>
      <c r="H1074" s="234" t="s">
        <v>19</v>
      </c>
      <c r="I1074" s="236"/>
      <c r="J1074" s="233"/>
      <c r="K1074" s="233"/>
      <c r="L1074" s="237"/>
      <c r="M1074" s="238"/>
      <c r="N1074" s="239"/>
      <c r="O1074" s="239"/>
      <c r="P1074" s="239"/>
      <c r="Q1074" s="239"/>
      <c r="R1074" s="239"/>
      <c r="S1074" s="239"/>
      <c r="T1074" s="240"/>
      <c r="AT1074" s="241" t="s">
        <v>169</v>
      </c>
      <c r="AU1074" s="241" t="s">
        <v>82</v>
      </c>
      <c r="AV1074" s="15" t="s">
        <v>80</v>
      </c>
      <c r="AW1074" s="15" t="s">
        <v>33</v>
      </c>
      <c r="AX1074" s="15" t="s">
        <v>72</v>
      </c>
      <c r="AY1074" s="241" t="s">
        <v>155</v>
      </c>
    </row>
    <row r="1075" spans="1:65" s="13" customFormat="1">
      <c r="B1075" s="200"/>
      <c r="C1075" s="201"/>
      <c r="D1075" s="193" t="s">
        <v>169</v>
      </c>
      <c r="E1075" s="202" t="s">
        <v>19</v>
      </c>
      <c r="F1075" s="203" t="s">
        <v>966</v>
      </c>
      <c r="G1075" s="201"/>
      <c r="H1075" s="204">
        <v>53.65</v>
      </c>
      <c r="I1075" s="205"/>
      <c r="J1075" s="201"/>
      <c r="K1075" s="201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169</v>
      </c>
      <c r="AU1075" s="210" t="s">
        <v>82</v>
      </c>
      <c r="AV1075" s="13" t="s">
        <v>82</v>
      </c>
      <c r="AW1075" s="13" t="s">
        <v>33</v>
      </c>
      <c r="AX1075" s="13" t="s">
        <v>72</v>
      </c>
      <c r="AY1075" s="210" t="s">
        <v>155</v>
      </c>
    </row>
    <row r="1076" spans="1:65" s="15" customFormat="1">
      <c r="B1076" s="232"/>
      <c r="C1076" s="233"/>
      <c r="D1076" s="193" t="s">
        <v>169</v>
      </c>
      <c r="E1076" s="234" t="s">
        <v>19</v>
      </c>
      <c r="F1076" s="235" t="s">
        <v>219</v>
      </c>
      <c r="G1076" s="233"/>
      <c r="H1076" s="234" t="s">
        <v>19</v>
      </c>
      <c r="I1076" s="236"/>
      <c r="J1076" s="233"/>
      <c r="K1076" s="233"/>
      <c r="L1076" s="237"/>
      <c r="M1076" s="238"/>
      <c r="N1076" s="239"/>
      <c r="O1076" s="239"/>
      <c r="P1076" s="239"/>
      <c r="Q1076" s="239"/>
      <c r="R1076" s="239"/>
      <c r="S1076" s="239"/>
      <c r="T1076" s="240"/>
      <c r="AT1076" s="241" t="s">
        <v>169</v>
      </c>
      <c r="AU1076" s="241" t="s">
        <v>82</v>
      </c>
      <c r="AV1076" s="15" t="s">
        <v>80</v>
      </c>
      <c r="AW1076" s="15" t="s">
        <v>33</v>
      </c>
      <c r="AX1076" s="15" t="s">
        <v>72</v>
      </c>
      <c r="AY1076" s="241" t="s">
        <v>155</v>
      </c>
    </row>
    <row r="1077" spans="1:65" s="13" customFormat="1">
      <c r="B1077" s="200"/>
      <c r="C1077" s="201"/>
      <c r="D1077" s="193" t="s">
        <v>169</v>
      </c>
      <c r="E1077" s="202" t="s">
        <v>19</v>
      </c>
      <c r="F1077" s="203" t="s">
        <v>967</v>
      </c>
      <c r="G1077" s="201"/>
      <c r="H1077" s="204">
        <v>54.09</v>
      </c>
      <c r="I1077" s="205"/>
      <c r="J1077" s="201"/>
      <c r="K1077" s="201"/>
      <c r="L1077" s="206"/>
      <c r="M1077" s="207"/>
      <c r="N1077" s="208"/>
      <c r="O1077" s="208"/>
      <c r="P1077" s="208"/>
      <c r="Q1077" s="208"/>
      <c r="R1077" s="208"/>
      <c r="S1077" s="208"/>
      <c r="T1077" s="209"/>
      <c r="AT1077" s="210" t="s">
        <v>169</v>
      </c>
      <c r="AU1077" s="210" t="s">
        <v>82</v>
      </c>
      <c r="AV1077" s="13" t="s">
        <v>82</v>
      </c>
      <c r="AW1077" s="13" t="s">
        <v>33</v>
      </c>
      <c r="AX1077" s="13" t="s">
        <v>72</v>
      </c>
      <c r="AY1077" s="210" t="s">
        <v>155</v>
      </c>
    </row>
    <row r="1078" spans="1:65" s="14" customFormat="1">
      <c r="B1078" s="211"/>
      <c r="C1078" s="212"/>
      <c r="D1078" s="193" t="s">
        <v>169</v>
      </c>
      <c r="E1078" s="213" t="s">
        <v>19</v>
      </c>
      <c r="F1078" s="214" t="s">
        <v>178</v>
      </c>
      <c r="G1078" s="212"/>
      <c r="H1078" s="215">
        <v>229.32</v>
      </c>
      <c r="I1078" s="216"/>
      <c r="J1078" s="212"/>
      <c r="K1078" s="212"/>
      <c r="L1078" s="217"/>
      <c r="M1078" s="218"/>
      <c r="N1078" s="219"/>
      <c r="O1078" s="219"/>
      <c r="P1078" s="219"/>
      <c r="Q1078" s="219"/>
      <c r="R1078" s="219"/>
      <c r="S1078" s="219"/>
      <c r="T1078" s="220"/>
      <c r="AT1078" s="221" t="s">
        <v>169</v>
      </c>
      <c r="AU1078" s="221" t="s">
        <v>82</v>
      </c>
      <c r="AV1078" s="14" t="s">
        <v>163</v>
      </c>
      <c r="AW1078" s="14" t="s">
        <v>33</v>
      </c>
      <c r="AX1078" s="14" t="s">
        <v>80</v>
      </c>
      <c r="AY1078" s="221" t="s">
        <v>155</v>
      </c>
    </row>
    <row r="1079" spans="1:65" s="2" customFormat="1" ht="37.9" customHeight="1">
      <c r="A1079" s="36"/>
      <c r="B1079" s="37"/>
      <c r="C1079" s="222" t="s">
        <v>1010</v>
      </c>
      <c r="D1079" s="222" t="s">
        <v>179</v>
      </c>
      <c r="E1079" s="223" t="s">
        <v>1011</v>
      </c>
      <c r="F1079" s="224" t="s">
        <v>1012</v>
      </c>
      <c r="G1079" s="225" t="s">
        <v>202</v>
      </c>
      <c r="H1079" s="226">
        <v>269.07900000000001</v>
      </c>
      <c r="I1079" s="227"/>
      <c r="J1079" s="228">
        <f>ROUND(I1079*H1079,2)</f>
        <v>0</v>
      </c>
      <c r="K1079" s="224" t="s">
        <v>162</v>
      </c>
      <c r="L1079" s="229"/>
      <c r="M1079" s="230" t="s">
        <v>19</v>
      </c>
      <c r="N1079" s="231" t="s">
        <v>43</v>
      </c>
      <c r="O1079" s="66"/>
      <c r="P1079" s="189">
        <f>O1079*H1079</f>
        <v>0</v>
      </c>
      <c r="Q1079" s="189">
        <v>1.9199999999999998E-2</v>
      </c>
      <c r="R1079" s="189">
        <f>Q1079*H1079</f>
        <v>5.1663167999999997</v>
      </c>
      <c r="S1079" s="189">
        <v>0</v>
      </c>
      <c r="T1079" s="190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1" t="s">
        <v>438</v>
      </c>
      <c r="AT1079" s="191" t="s">
        <v>179</v>
      </c>
      <c r="AU1079" s="191" t="s">
        <v>82</v>
      </c>
      <c r="AY1079" s="19" t="s">
        <v>155</v>
      </c>
      <c r="BE1079" s="192">
        <f>IF(N1079="základní",J1079,0)</f>
        <v>0</v>
      </c>
      <c r="BF1079" s="192">
        <f>IF(N1079="snížená",J1079,0)</f>
        <v>0</v>
      </c>
      <c r="BG1079" s="192">
        <f>IF(N1079="zákl. přenesená",J1079,0)</f>
        <v>0</v>
      </c>
      <c r="BH1079" s="192">
        <f>IF(N1079="sníž. přenesená",J1079,0)</f>
        <v>0</v>
      </c>
      <c r="BI1079" s="192">
        <f>IF(N1079="nulová",J1079,0)</f>
        <v>0</v>
      </c>
      <c r="BJ1079" s="19" t="s">
        <v>80</v>
      </c>
      <c r="BK1079" s="192">
        <f>ROUND(I1079*H1079,2)</f>
        <v>0</v>
      </c>
      <c r="BL1079" s="19" t="s">
        <v>300</v>
      </c>
      <c r="BM1079" s="191" t="s">
        <v>1013</v>
      </c>
    </row>
    <row r="1080" spans="1:65" s="2" customFormat="1" ht="19.5">
      <c r="A1080" s="36"/>
      <c r="B1080" s="37"/>
      <c r="C1080" s="38"/>
      <c r="D1080" s="193" t="s">
        <v>165</v>
      </c>
      <c r="E1080" s="38"/>
      <c r="F1080" s="194" t="s">
        <v>1012</v>
      </c>
      <c r="G1080" s="38"/>
      <c r="H1080" s="38"/>
      <c r="I1080" s="195"/>
      <c r="J1080" s="38"/>
      <c r="K1080" s="38"/>
      <c r="L1080" s="41"/>
      <c r="M1080" s="196"/>
      <c r="N1080" s="197"/>
      <c r="O1080" s="66"/>
      <c r="P1080" s="66"/>
      <c r="Q1080" s="66"/>
      <c r="R1080" s="66"/>
      <c r="S1080" s="66"/>
      <c r="T1080" s="67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T1080" s="19" t="s">
        <v>165</v>
      </c>
      <c r="AU1080" s="19" t="s">
        <v>82</v>
      </c>
    </row>
    <row r="1081" spans="1:65" s="15" customFormat="1">
      <c r="B1081" s="232"/>
      <c r="C1081" s="233"/>
      <c r="D1081" s="193" t="s">
        <v>169</v>
      </c>
      <c r="E1081" s="234" t="s">
        <v>19</v>
      </c>
      <c r="F1081" s="235" t="s">
        <v>206</v>
      </c>
      <c r="G1081" s="233"/>
      <c r="H1081" s="234" t="s">
        <v>19</v>
      </c>
      <c r="I1081" s="236"/>
      <c r="J1081" s="233"/>
      <c r="K1081" s="233"/>
      <c r="L1081" s="237"/>
      <c r="M1081" s="238"/>
      <c r="N1081" s="239"/>
      <c r="O1081" s="239"/>
      <c r="P1081" s="239"/>
      <c r="Q1081" s="239"/>
      <c r="R1081" s="239"/>
      <c r="S1081" s="239"/>
      <c r="T1081" s="240"/>
      <c r="AT1081" s="241" t="s">
        <v>169</v>
      </c>
      <c r="AU1081" s="241" t="s">
        <v>82</v>
      </c>
      <c r="AV1081" s="15" t="s">
        <v>80</v>
      </c>
      <c r="AW1081" s="15" t="s">
        <v>33</v>
      </c>
      <c r="AX1081" s="15" t="s">
        <v>72</v>
      </c>
      <c r="AY1081" s="241" t="s">
        <v>155</v>
      </c>
    </row>
    <row r="1082" spans="1:65" s="13" customFormat="1">
      <c r="B1082" s="200"/>
      <c r="C1082" s="201"/>
      <c r="D1082" s="193" t="s">
        <v>169</v>
      </c>
      <c r="E1082" s="202" t="s">
        <v>19</v>
      </c>
      <c r="F1082" s="203" t="s">
        <v>965</v>
      </c>
      <c r="G1082" s="201"/>
      <c r="H1082" s="204">
        <v>68.72</v>
      </c>
      <c r="I1082" s="205"/>
      <c r="J1082" s="201"/>
      <c r="K1082" s="201"/>
      <c r="L1082" s="206"/>
      <c r="M1082" s="207"/>
      <c r="N1082" s="208"/>
      <c r="O1082" s="208"/>
      <c r="P1082" s="208"/>
      <c r="Q1082" s="208"/>
      <c r="R1082" s="208"/>
      <c r="S1082" s="208"/>
      <c r="T1082" s="209"/>
      <c r="AT1082" s="210" t="s">
        <v>169</v>
      </c>
      <c r="AU1082" s="210" t="s">
        <v>82</v>
      </c>
      <c r="AV1082" s="13" t="s">
        <v>82</v>
      </c>
      <c r="AW1082" s="13" t="s">
        <v>33</v>
      </c>
      <c r="AX1082" s="13" t="s">
        <v>72</v>
      </c>
      <c r="AY1082" s="210" t="s">
        <v>155</v>
      </c>
    </row>
    <row r="1083" spans="1:65" s="13" customFormat="1" ht="22.5">
      <c r="B1083" s="200"/>
      <c r="C1083" s="201"/>
      <c r="D1083" s="193" t="s">
        <v>169</v>
      </c>
      <c r="E1083" s="202" t="s">
        <v>19</v>
      </c>
      <c r="F1083" s="203" t="s">
        <v>974</v>
      </c>
      <c r="G1083" s="201"/>
      <c r="H1083" s="204">
        <v>2.5910000000000002</v>
      </c>
      <c r="I1083" s="205"/>
      <c r="J1083" s="201"/>
      <c r="K1083" s="201"/>
      <c r="L1083" s="206"/>
      <c r="M1083" s="207"/>
      <c r="N1083" s="208"/>
      <c r="O1083" s="208"/>
      <c r="P1083" s="208"/>
      <c r="Q1083" s="208"/>
      <c r="R1083" s="208"/>
      <c r="S1083" s="208"/>
      <c r="T1083" s="209"/>
      <c r="AT1083" s="210" t="s">
        <v>169</v>
      </c>
      <c r="AU1083" s="210" t="s">
        <v>82</v>
      </c>
      <c r="AV1083" s="13" t="s">
        <v>82</v>
      </c>
      <c r="AW1083" s="13" t="s">
        <v>33</v>
      </c>
      <c r="AX1083" s="13" t="s">
        <v>72</v>
      </c>
      <c r="AY1083" s="210" t="s">
        <v>155</v>
      </c>
    </row>
    <row r="1084" spans="1:65" s="15" customFormat="1">
      <c r="B1084" s="232"/>
      <c r="C1084" s="233"/>
      <c r="D1084" s="193" t="s">
        <v>169</v>
      </c>
      <c r="E1084" s="234" t="s">
        <v>19</v>
      </c>
      <c r="F1084" s="235" t="s">
        <v>212</v>
      </c>
      <c r="G1084" s="233"/>
      <c r="H1084" s="234" t="s">
        <v>19</v>
      </c>
      <c r="I1084" s="236"/>
      <c r="J1084" s="233"/>
      <c r="K1084" s="233"/>
      <c r="L1084" s="237"/>
      <c r="M1084" s="238"/>
      <c r="N1084" s="239"/>
      <c r="O1084" s="239"/>
      <c r="P1084" s="239"/>
      <c r="Q1084" s="239"/>
      <c r="R1084" s="239"/>
      <c r="S1084" s="239"/>
      <c r="T1084" s="240"/>
      <c r="AT1084" s="241" t="s">
        <v>169</v>
      </c>
      <c r="AU1084" s="241" t="s">
        <v>82</v>
      </c>
      <c r="AV1084" s="15" t="s">
        <v>80</v>
      </c>
      <c r="AW1084" s="15" t="s">
        <v>33</v>
      </c>
      <c r="AX1084" s="15" t="s">
        <v>72</v>
      </c>
      <c r="AY1084" s="241" t="s">
        <v>155</v>
      </c>
    </row>
    <row r="1085" spans="1:65" s="13" customFormat="1">
      <c r="B1085" s="200"/>
      <c r="C1085" s="201"/>
      <c r="D1085" s="193" t="s">
        <v>169</v>
      </c>
      <c r="E1085" s="202" t="s">
        <v>19</v>
      </c>
      <c r="F1085" s="203" t="s">
        <v>772</v>
      </c>
      <c r="G1085" s="201"/>
      <c r="H1085" s="204">
        <v>52.86</v>
      </c>
      <c r="I1085" s="205"/>
      <c r="J1085" s="201"/>
      <c r="K1085" s="201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169</v>
      </c>
      <c r="AU1085" s="210" t="s">
        <v>82</v>
      </c>
      <c r="AV1085" s="13" t="s">
        <v>82</v>
      </c>
      <c r="AW1085" s="13" t="s">
        <v>33</v>
      </c>
      <c r="AX1085" s="13" t="s">
        <v>72</v>
      </c>
      <c r="AY1085" s="210" t="s">
        <v>155</v>
      </c>
    </row>
    <row r="1086" spans="1:65" s="15" customFormat="1">
      <c r="B1086" s="232"/>
      <c r="C1086" s="233"/>
      <c r="D1086" s="193" t="s">
        <v>169</v>
      </c>
      <c r="E1086" s="234" t="s">
        <v>19</v>
      </c>
      <c r="F1086" s="235" t="s">
        <v>215</v>
      </c>
      <c r="G1086" s="233"/>
      <c r="H1086" s="234" t="s">
        <v>19</v>
      </c>
      <c r="I1086" s="236"/>
      <c r="J1086" s="233"/>
      <c r="K1086" s="233"/>
      <c r="L1086" s="237"/>
      <c r="M1086" s="238"/>
      <c r="N1086" s="239"/>
      <c r="O1086" s="239"/>
      <c r="P1086" s="239"/>
      <c r="Q1086" s="239"/>
      <c r="R1086" s="239"/>
      <c r="S1086" s="239"/>
      <c r="T1086" s="240"/>
      <c r="AT1086" s="241" t="s">
        <v>169</v>
      </c>
      <c r="AU1086" s="241" t="s">
        <v>82</v>
      </c>
      <c r="AV1086" s="15" t="s">
        <v>80</v>
      </c>
      <c r="AW1086" s="15" t="s">
        <v>33</v>
      </c>
      <c r="AX1086" s="15" t="s">
        <v>72</v>
      </c>
      <c r="AY1086" s="241" t="s">
        <v>155</v>
      </c>
    </row>
    <row r="1087" spans="1:65" s="13" customFormat="1">
      <c r="B1087" s="200"/>
      <c r="C1087" s="201"/>
      <c r="D1087" s="193" t="s">
        <v>169</v>
      </c>
      <c r="E1087" s="202" t="s">
        <v>19</v>
      </c>
      <c r="F1087" s="203" t="s">
        <v>966</v>
      </c>
      <c r="G1087" s="201"/>
      <c r="H1087" s="204">
        <v>53.65</v>
      </c>
      <c r="I1087" s="205"/>
      <c r="J1087" s="201"/>
      <c r="K1087" s="201"/>
      <c r="L1087" s="206"/>
      <c r="M1087" s="207"/>
      <c r="N1087" s="208"/>
      <c r="O1087" s="208"/>
      <c r="P1087" s="208"/>
      <c r="Q1087" s="208"/>
      <c r="R1087" s="208"/>
      <c r="S1087" s="208"/>
      <c r="T1087" s="209"/>
      <c r="AT1087" s="210" t="s">
        <v>169</v>
      </c>
      <c r="AU1087" s="210" t="s">
        <v>82</v>
      </c>
      <c r="AV1087" s="13" t="s">
        <v>82</v>
      </c>
      <c r="AW1087" s="13" t="s">
        <v>33</v>
      </c>
      <c r="AX1087" s="13" t="s">
        <v>72</v>
      </c>
      <c r="AY1087" s="210" t="s">
        <v>155</v>
      </c>
    </row>
    <row r="1088" spans="1:65" s="13" customFormat="1">
      <c r="B1088" s="200"/>
      <c r="C1088" s="201"/>
      <c r="D1088" s="193" t="s">
        <v>169</v>
      </c>
      <c r="E1088" s="202" t="s">
        <v>19</v>
      </c>
      <c r="F1088" s="203" t="s">
        <v>975</v>
      </c>
      <c r="G1088" s="201"/>
      <c r="H1088" s="204">
        <v>0.64600000000000002</v>
      </c>
      <c r="I1088" s="205"/>
      <c r="J1088" s="201"/>
      <c r="K1088" s="201"/>
      <c r="L1088" s="206"/>
      <c r="M1088" s="207"/>
      <c r="N1088" s="208"/>
      <c r="O1088" s="208"/>
      <c r="P1088" s="208"/>
      <c r="Q1088" s="208"/>
      <c r="R1088" s="208"/>
      <c r="S1088" s="208"/>
      <c r="T1088" s="209"/>
      <c r="AT1088" s="210" t="s">
        <v>169</v>
      </c>
      <c r="AU1088" s="210" t="s">
        <v>82</v>
      </c>
      <c r="AV1088" s="13" t="s">
        <v>82</v>
      </c>
      <c r="AW1088" s="13" t="s">
        <v>33</v>
      </c>
      <c r="AX1088" s="13" t="s">
        <v>72</v>
      </c>
      <c r="AY1088" s="210" t="s">
        <v>155</v>
      </c>
    </row>
    <row r="1089" spans="1:65" s="15" customFormat="1">
      <c r="B1089" s="232"/>
      <c r="C1089" s="233"/>
      <c r="D1089" s="193" t="s">
        <v>169</v>
      </c>
      <c r="E1089" s="234" t="s">
        <v>19</v>
      </c>
      <c r="F1089" s="235" t="s">
        <v>219</v>
      </c>
      <c r="G1089" s="233"/>
      <c r="H1089" s="234" t="s">
        <v>19</v>
      </c>
      <c r="I1089" s="236"/>
      <c r="J1089" s="233"/>
      <c r="K1089" s="233"/>
      <c r="L1089" s="237"/>
      <c r="M1089" s="238"/>
      <c r="N1089" s="239"/>
      <c r="O1089" s="239"/>
      <c r="P1089" s="239"/>
      <c r="Q1089" s="239"/>
      <c r="R1089" s="239"/>
      <c r="S1089" s="239"/>
      <c r="T1089" s="240"/>
      <c r="AT1089" s="241" t="s">
        <v>169</v>
      </c>
      <c r="AU1089" s="241" t="s">
        <v>82</v>
      </c>
      <c r="AV1089" s="15" t="s">
        <v>80</v>
      </c>
      <c r="AW1089" s="15" t="s">
        <v>33</v>
      </c>
      <c r="AX1089" s="15" t="s">
        <v>72</v>
      </c>
      <c r="AY1089" s="241" t="s">
        <v>155</v>
      </c>
    </row>
    <row r="1090" spans="1:65" s="13" customFormat="1">
      <c r="B1090" s="200"/>
      <c r="C1090" s="201"/>
      <c r="D1090" s="193" t="s">
        <v>169</v>
      </c>
      <c r="E1090" s="202" t="s">
        <v>19</v>
      </c>
      <c r="F1090" s="203" t="s">
        <v>967</v>
      </c>
      <c r="G1090" s="201"/>
      <c r="H1090" s="204">
        <v>54.09</v>
      </c>
      <c r="I1090" s="205"/>
      <c r="J1090" s="201"/>
      <c r="K1090" s="201"/>
      <c r="L1090" s="206"/>
      <c r="M1090" s="207"/>
      <c r="N1090" s="208"/>
      <c r="O1090" s="208"/>
      <c r="P1090" s="208"/>
      <c r="Q1090" s="208"/>
      <c r="R1090" s="208"/>
      <c r="S1090" s="208"/>
      <c r="T1090" s="209"/>
      <c r="AT1090" s="210" t="s">
        <v>169</v>
      </c>
      <c r="AU1090" s="210" t="s">
        <v>82</v>
      </c>
      <c r="AV1090" s="13" t="s">
        <v>82</v>
      </c>
      <c r="AW1090" s="13" t="s">
        <v>33</v>
      </c>
      <c r="AX1090" s="13" t="s">
        <v>72</v>
      </c>
      <c r="AY1090" s="210" t="s">
        <v>155</v>
      </c>
    </row>
    <row r="1091" spans="1:65" s="13" customFormat="1" ht="22.5">
      <c r="B1091" s="200"/>
      <c r="C1091" s="201"/>
      <c r="D1091" s="193" t="s">
        <v>169</v>
      </c>
      <c r="E1091" s="202" t="s">
        <v>19</v>
      </c>
      <c r="F1091" s="203" t="s">
        <v>976</v>
      </c>
      <c r="G1091" s="201"/>
      <c r="H1091" s="204">
        <v>1.425</v>
      </c>
      <c r="I1091" s="205"/>
      <c r="J1091" s="201"/>
      <c r="K1091" s="201"/>
      <c r="L1091" s="206"/>
      <c r="M1091" s="207"/>
      <c r="N1091" s="208"/>
      <c r="O1091" s="208"/>
      <c r="P1091" s="208"/>
      <c r="Q1091" s="208"/>
      <c r="R1091" s="208"/>
      <c r="S1091" s="208"/>
      <c r="T1091" s="209"/>
      <c r="AT1091" s="210" t="s">
        <v>169</v>
      </c>
      <c r="AU1091" s="210" t="s">
        <v>82</v>
      </c>
      <c r="AV1091" s="13" t="s">
        <v>82</v>
      </c>
      <c r="AW1091" s="13" t="s">
        <v>33</v>
      </c>
      <c r="AX1091" s="13" t="s">
        <v>72</v>
      </c>
      <c r="AY1091" s="210" t="s">
        <v>155</v>
      </c>
    </row>
    <row r="1092" spans="1:65" s="14" customFormat="1">
      <c r="B1092" s="211"/>
      <c r="C1092" s="212"/>
      <c r="D1092" s="193" t="s">
        <v>169</v>
      </c>
      <c r="E1092" s="213" t="s">
        <v>19</v>
      </c>
      <c r="F1092" s="214" t="s">
        <v>178</v>
      </c>
      <c r="G1092" s="212"/>
      <c r="H1092" s="215">
        <v>233.982</v>
      </c>
      <c r="I1092" s="216"/>
      <c r="J1092" s="212"/>
      <c r="K1092" s="212"/>
      <c r="L1092" s="217"/>
      <c r="M1092" s="218"/>
      <c r="N1092" s="219"/>
      <c r="O1092" s="219"/>
      <c r="P1092" s="219"/>
      <c r="Q1092" s="219"/>
      <c r="R1092" s="219"/>
      <c r="S1092" s="219"/>
      <c r="T1092" s="220"/>
      <c r="AT1092" s="221" t="s">
        <v>169</v>
      </c>
      <c r="AU1092" s="221" t="s">
        <v>82</v>
      </c>
      <c r="AV1092" s="14" t="s">
        <v>163</v>
      </c>
      <c r="AW1092" s="14" t="s">
        <v>33</v>
      </c>
      <c r="AX1092" s="14" t="s">
        <v>80</v>
      </c>
      <c r="AY1092" s="221" t="s">
        <v>155</v>
      </c>
    </row>
    <row r="1093" spans="1:65" s="13" customFormat="1">
      <c r="B1093" s="200"/>
      <c r="C1093" s="201"/>
      <c r="D1093" s="193" t="s">
        <v>169</v>
      </c>
      <c r="E1093" s="201"/>
      <c r="F1093" s="203" t="s">
        <v>1014</v>
      </c>
      <c r="G1093" s="201"/>
      <c r="H1093" s="204">
        <v>269.07900000000001</v>
      </c>
      <c r="I1093" s="205"/>
      <c r="J1093" s="201"/>
      <c r="K1093" s="201"/>
      <c r="L1093" s="206"/>
      <c r="M1093" s="207"/>
      <c r="N1093" s="208"/>
      <c r="O1093" s="208"/>
      <c r="P1093" s="208"/>
      <c r="Q1093" s="208"/>
      <c r="R1093" s="208"/>
      <c r="S1093" s="208"/>
      <c r="T1093" s="209"/>
      <c r="AT1093" s="210" t="s">
        <v>169</v>
      </c>
      <c r="AU1093" s="210" t="s">
        <v>82</v>
      </c>
      <c r="AV1093" s="13" t="s">
        <v>82</v>
      </c>
      <c r="AW1093" s="13" t="s">
        <v>4</v>
      </c>
      <c r="AX1093" s="13" t="s">
        <v>80</v>
      </c>
      <c r="AY1093" s="210" t="s">
        <v>155</v>
      </c>
    </row>
    <row r="1094" spans="1:65" s="2" customFormat="1" ht="24.2" customHeight="1">
      <c r="A1094" s="36"/>
      <c r="B1094" s="37"/>
      <c r="C1094" s="180" t="s">
        <v>1015</v>
      </c>
      <c r="D1094" s="180" t="s">
        <v>158</v>
      </c>
      <c r="E1094" s="181" t="s">
        <v>1016</v>
      </c>
      <c r="F1094" s="182" t="s">
        <v>1017</v>
      </c>
      <c r="G1094" s="183" t="s">
        <v>202</v>
      </c>
      <c r="H1094" s="184">
        <v>229.32</v>
      </c>
      <c r="I1094" s="185"/>
      <c r="J1094" s="186">
        <f>ROUND(I1094*H1094,2)</f>
        <v>0</v>
      </c>
      <c r="K1094" s="182" t="s">
        <v>162</v>
      </c>
      <c r="L1094" s="41"/>
      <c r="M1094" s="187" t="s">
        <v>19</v>
      </c>
      <c r="N1094" s="188" t="s">
        <v>43</v>
      </c>
      <c r="O1094" s="66"/>
      <c r="P1094" s="189">
        <f>O1094*H1094</f>
        <v>0</v>
      </c>
      <c r="Q1094" s="189">
        <v>1.5E-3</v>
      </c>
      <c r="R1094" s="189">
        <f>Q1094*H1094</f>
        <v>0.34398000000000001</v>
      </c>
      <c r="S1094" s="189">
        <v>0</v>
      </c>
      <c r="T1094" s="190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91" t="s">
        <v>300</v>
      </c>
      <c r="AT1094" s="191" t="s">
        <v>158</v>
      </c>
      <c r="AU1094" s="191" t="s">
        <v>82</v>
      </c>
      <c r="AY1094" s="19" t="s">
        <v>155</v>
      </c>
      <c r="BE1094" s="192">
        <f>IF(N1094="základní",J1094,0)</f>
        <v>0</v>
      </c>
      <c r="BF1094" s="192">
        <f>IF(N1094="snížená",J1094,0)</f>
        <v>0</v>
      </c>
      <c r="BG1094" s="192">
        <f>IF(N1094="zákl. přenesená",J1094,0)</f>
        <v>0</v>
      </c>
      <c r="BH1094" s="192">
        <f>IF(N1094="sníž. přenesená",J1094,0)</f>
        <v>0</v>
      </c>
      <c r="BI1094" s="192">
        <f>IF(N1094="nulová",J1094,0)</f>
        <v>0</v>
      </c>
      <c r="BJ1094" s="19" t="s">
        <v>80</v>
      </c>
      <c r="BK1094" s="192">
        <f>ROUND(I1094*H1094,2)</f>
        <v>0</v>
      </c>
      <c r="BL1094" s="19" t="s">
        <v>300</v>
      </c>
      <c r="BM1094" s="191" t="s">
        <v>1018</v>
      </c>
    </row>
    <row r="1095" spans="1:65" s="2" customFormat="1">
      <c r="A1095" s="36"/>
      <c r="B1095" s="37"/>
      <c r="C1095" s="38"/>
      <c r="D1095" s="193" t="s">
        <v>165</v>
      </c>
      <c r="E1095" s="38"/>
      <c r="F1095" s="194" t="s">
        <v>1019</v>
      </c>
      <c r="G1095" s="38"/>
      <c r="H1095" s="38"/>
      <c r="I1095" s="195"/>
      <c r="J1095" s="38"/>
      <c r="K1095" s="38"/>
      <c r="L1095" s="41"/>
      <c r="M1095" s="196"/>
      <c r="N1095" s="197"/>
      <c r="O1095" s="66"/>
      <c r="P1095" s="66"/>
      <c r="Q1095" s="66"/>
      <c r="R1095" s="66"/>
      <c r="S1095" s="66"/>
      <c r="T1095" s="67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T1095" s="19" t="s">
        <v>165</v>
      </c>
      <c r="AU1095" s="19" t="s">
        <v>82</v>
      </c>
    </row>
    <row r="1096" spans="1:65" s="2" customFormat="1">
      <c r="A1096" s="36"/>
      <c r="B1096" s="37"/>
      <c r="C1096" s="38"/>
      <c r="D1096" s="198" t="s">
        <v>167</v>
      </c>
      <c r="E1096" s="38"/>
      <c r="F1096" s="199" t="s">
        <v>1020</v>
      </c>
      <c r="G1096" s="38"/>
      <c r="H1096" s="38"/>
      <c r="I1096" s="195"/>
      <c r="J1096" s="38"/>
      <c r="K1096" s="38"/>
      <c r="L1096" s="41"/>
      <c r="M1096" s="196"/>
      <c r="N1096" s="197"/>
      <c r="O1096" s="66"/>
      <c r="P1096" s="66"/>
      <c r="Q1096" s="66"/>
      <c r="R1096" s="66"/>
      <c r="S1096" s="66"/>
      <c r="T1096" s="67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T1096" s="19" t="s">
        <v>167</v>
      </c>
      <c r="AU1096" s="19" t="s">
        <v>82</v>
      </c>
    </row>
    <row r="1097" spans="1:65" s="2" customFormat="1" ht="16.5" customHeight="1">
      <c r="A1097" s="36"/>
      <c r="B1097" s="37"/>
      <c r="C1097" s="180" t="s">
        <v>1021</v>
      </c>
      <c r="D1097" s="180" t="s">
        <v>158</v>
      </c>
      <c r="E1097" s="181" t="s">
        <v>1022</v>
      </c>
      <c r="F1097" s="182" t="s">
        <v>1023</v>
      </c>
      <c r="G1097" s="183" t="s">
        <v>233</v>
      </c>
      <c r="H1097" s="184">
        <v>384</v>
      </c>
      <c r="I1097" s="185"/>
      <c r="J1097" s="186">
        <f>ROUND(I1097*H1097,2)</f>
        <v>0</v>
      </c>
      <c r="K1097" s="182" t="s">
        <v>162</v>
      </c>
      <c r="L1097" s="41"/>
      <c r="M1097" s="187" t="s">
        <v>19</v>
      </c>
      <c r="N1097" s="188" t="s">
        <v>43</v>
      </c>
      <c r="O1097" s="66"/>
      <c r="P1097" s="189">
        <f>O1097*H1097</f>
        <v>0</v>
      </c>
      <c r="Q1097" s="189">
        <v>3.0000000000000001E-5</v>
      </c>
      <c r="R1097" s="189">
        <f>Q1097*H1097</f>
        <v>1.1520000000000001E-2</v>
      </c>
      <c r="S1097" s="189">
        <v>0</v>
      </c>
      <c r="T1097" s="190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1" t="s">
        <v>300</v>
      </c>
      <c r="AT1097" s="191" t="s">
        <v>158</v>
      </c>
      <c r="AU1097" s="191" t="s">
        <v>82</v>
      </c>
      <c r="AY1097" s="19" t="s">
        <v>155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80</v>
      </c>
      <c r="BK1097" s="192">
        <f>ROUND(I1097*H1097,2)</f>
        <v>0</v>
      </c>
      <c r="BL1097" s="19" t="s">
        <v>300</v>
      </c>
      <c r="BM1097" s="191" t="s">
        <v>1024</v>
      </c>
    </row>
    <row r="1098" spans="1:65" s="2" customFormat="1">
      <c r="A1098" s="36"/>
      <c r="B1098" s="37"/>
      <c r="C1098" s="38"/>
      <c r="D1098" s="193" t="s">
        <v>165</v>
      </c>
      <c r="E1098" s="38"/>
      <c r="F1098" s="194" t="s">
        <v>1025</v>
      </c>
      <c r="G1098" s="38"/>
      <c r="H1098" s="38"/>
      <c r="I1098" s="195"/>
      <c r="J1098" s="38"/>
      <c r="K1098" s="38"/>
      <c r="L1098" s="41"/>
      <c r="M1098" s="196"/>
      <c r="N1098" s="197"/>
      <c r="O1098" s="66"/>
      <c r="P1098" s="66"/>
      <c r="Q1098" s="66"/>
      <c r="R1098" s="66"/>
      <c r="S1098" s="66"/>
      <c r="T1098" s="67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T1098" s="19" t="s">
        <v>165</v>
      </c>
      <c r="AU1098" s="19" t="s">
        <v>82</v>
      </c>
    </row>
    <row r="1099" spans="1:65" s="2" customFormat="1">
      <c r="A1099" s="36"/>
      <c r="B1099" s="37"/>
      <c r="C1099" s="38"/>
      <c r="D1099" s="198" t="s">
        <v>167</v>
      </c>
      <c r="E1099" s="38"/>
      <c r="F1099" s="199" t="s">
        <v>1026</v>
      </c>
      <c r="G1099" s="38"/>
      <c r="H1099" s="38"/>
      <c r="I1099" s="195"/>
      <c r="J1099" s="38"/>
      <c r="K1099" s="38"/>
      <c r="L1099" s="41"/>
      <c r="M1099" s="196"/>
      <c r="N1099" s="197"/>
      <c r="O1099" s="66"/>
      <c r="P1099" s="66"/>
      <c r="Q1099" s="66"/>
      <c r="R1099" s="66"/>
      <c r="S1099" s="66"/>
      <c r="T1099" s="67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T1099" s="19" t="s">
        <v>167</v>
      </c>
      <c r="AU1099" s="19" t="s">
        <v>82</v>
      </c>
    </row>
    <row r="1100" spans="1:65" s="15" customFormat="1">
      <c r="B1100" s="232"/>
      <c r="C1100" s="233"/>
      <c r="D1100" s="193" t="s">
        <v>169</v>
      </c>
      <c r="E1100" s="234" t="s">
        <v>19</v>
      </c>
      <c r="F1100" s="235" t="s">
        <v>206</v>
      </c>
      <c r="G1100" s="233"/>
      <c r="H1100" s="234" t="s">
        <v>19</v>
      </c>
      <c r="I1100" s="236"/>
      <c r="J1100" s="233"/>
      <c r="K1100" s="233"/>
      <c r="L1100" s="237"/>
      <c r="M1100" s="238"/>
      <c r="N1100" s="239"/>
      <c r="O1100" s="239"/>
      <c r="P1100" s="239"/>
      <c r="Q1100" s="239"/>
      <c r="R1100" s="239"/>
      <c r="S1100" s="239"/>
      <c r="T1100" s="240"/>
      <c r="AT1100" s="241" t="s">
        <v>169</v>
      </c>
      <c r="AU1100" s="241" t="s">
        <v>82</v>
      </c>
      <c r="AV1100" s="15" t="s">
        <v>80</v>
      </c>
      <c r="AW1100" s="15" t="s">
        <v>33</v>
      </c>
      <c r="AX1100" s="15" t="s">
        <v>72</v>
      </c>
      <c r="AY1100" s="241" t="s">
        <v>155</v>
      </c>
    </row>
    <row r="1101" spans="1:65" s="13" customFormat="1">
      <c r="B1101" s="200"/>
      <c r="C1101" s="201"/>
      <c r="D1101" s="193" t="s">
        <v>169</v>
      </c>
      <c r="E1101" s="202" t="s">
        <v>19</v>
      </c>
      <c r="F1101" s="203" t="s">
        <v>1027</v>
      </c>
      <c r="G1101" s="201"/>
      <c r="H1101" s="204">
        <v>118</v>
      </c>
      <c r="I1101" s="205"/>
      <c r="J1101" s="201"/>
      <c r="K1101" s="201"/>
      <c r="L1101" s="206"/>
      <c r="M1101" s="207"/>
      <c r="N1101" s="208"/>
      <c r="O1101" s="208"/>
      <c r="P1101" s="208"/>
      <c r="Q1101" s="208"/>
      <c r="R1101" s="208"/>
      <c r="S1101" s="208"/>
      <c r="T1101" s="209"/>
      <c r="AT1101" s="210" t="s">
        <v>169</v>
      </c>
      <c r="AU1101" s="210" t="s">
        <v>82</v>
      </c>
      <c r="AV1101" s="13" t="s">
        <v>82</v>
      </c>
      <c r="AW1101" s="13" t="s">
        <v>33</v>
      </c>
      <c r="AX1101" s="13" t="s">
        <v>72</v>
      </c>
      <c r="AY1101" s="210" t="s">
        <v>155</v>
      </c>
    </row>
    <row r="1102" spans="1:65" s="15" customFormat="1">
      <c r="B1102" s="232"/>
      <c r="C1102" s="233"/>
      <c r="D1102" s="193" t="s">
        <v>169</v>
      </c>
      <c r="E1102" s="234" t="s">
        <v>19</v>
      </c>
      <c r="F1102" s="235" t="s">
        <v>212</v>
      </c>
      <c r="G1102" s="233"/>
      <c r="H1102" s="234" t="s">
        <v>19</v>
      </c>
      <c r="I1102" s="236"/>
      <c r="J1102" s="233"/>
      <c r="K1102" s="233"/>
      <c r="L1102" s="237"/>
      <c r="M1102" s="238"/>
      <c r="N1102" s="239"/>
      <c r="O1102" s="239"/>
      <c r="P1102" s="239"/>
      <c r="Q1102" s="239"/>
      <c r="R1102" s="239"/>
      <c r="S1102" s="239"/>
      <c r="T1102" s="240"/>
      <c r="AT1102" s="241" t="s">
        <v>169</v>
      </c>
      <c r="AU1102" s="241" t="s">
        <v>82</v>
      </c>
      <c r="AV1102" s="15" t="s">
        <v>80</v>
      </c>
      <c r="AW1102" s="15" t="s">
        <v>33</v>
      </c>
      <c r="AX1102" s="15" t="s">
        <v>72</v>
      </c>
      <c r="AY1102" s="241" t="s">
        <v>155</v>
      </c>
    </row>
    <row r="1103" spans="1:65" s="13" customFormat="1">
      <c r="B1103" s="200"/>
      <c r="C1103" s="201"/>
      <c r="D1103" s="193" t="s">
        <v>169</v>
      </c>
      <c r="E1103" s="202" t="s">
        <v>19</v>
      </c>
      <c r="F1103" s="203" t="s">
        <v>872</v>
      </c>
      <c r="G1103" s="201"/>
      <c r="H1103" s="204">
        <v>93</v>
      </c>
      <c r="I1103" s="205"/>
      <c r="J1103" s="201"/>
      <c r="K1103" s="201"/>
      <c r="L1103" s="206"/>
      <c r="M1103" s="207"/>
      <c r="N1103" s="208"/>
      <c r="O1103" s="208"/>
      <c r="P1103" s="208"/>
      <c r="Q1103" s="208"/>
      <c r="R1103" s="208"/>
      <c r="S1103" s="208"/>
      <c r="T1103" s="209"/>
      <c r="AT1103" s="210" t="s">
        <v>169</v>
      </c>
      <c r="AU1103" s="210" t="s">
        <v>82</v>
      </c>
      <c r="AV1103" s="13" t="s">
        <v>82</v>
      </c>
      <c r="AW1103" s="13" t="s">
        <v>33</v>
      </c>
      <c r="AX1103" s="13" t="s">
        <v>72</v>
      </c>
      <c r="AY1103" s="210" t="s">
        <v>155</v>
      </c>
    </row>
    <row r="1104" spans="1:65" s="15" customFormat="1">
      <c r="B1104" s="232"/>
      <c r="C1104" s="233"/>
      <c r="D1104" s="193" t="s">
        <v>169</v>
      </c>
      <c r="E1104" s="234" t="s">
        <v>19</v>
      </c>
      <c r="F1104" s="235" t="s">
        <v>215</v>
      </c>
      <c r="G1104" s="233"/>
      <c r="H1104" s="234" t="s">
        <v>19</v>
      </c>
      <c r="I1104" s="236"/>
      <c r="J1104" s="233"/>
      <c r="K1104" s="233"/>
      <c r="L1104" s="237"/>
      <c r="M1104" s="238"/>
      <c r="N1104" s="239"/>
      <c r="O1104" s="239"/>
      <c r="P1104" s="239"/>
      <c r="Q1104" s="239"/>
      <c r="R1104" s="239"/>
      <c r="S1104" s="239"/>
      <c r="T1104" s="240"/>
      <c r="AT1104" s="241" t="s">
        <v>169</v>
      </c>
      <c r="AU1104" s="241" t="s">
        <v>82</v>
      </c>
      <c r="AV1104" s="15" t="s">
        <v>80</v>
      </c>
      <c r="AW1104" s="15" t="s">
        <v>33</v>
      </c>
      <c r="AX1104" s="15" t="s">
        <v>72</v>
      </c>
      <c r="AY1104" s="241" t="s">
        <v>155</v>
      </c>
    </row>
    <row r="1105" spans="1:65" s="13" customFormat="1">
      <c r="B1105" s="200"/>
      <c r="C1105" s="201"/>
      <c r="D1105" s="193" t="s">
        <v>169</v>
      </c>
      <c r="E1105" s="202" t="s">
        <v>19</v>
      </c>
      <c r="F1105" s="203" t="s">
        <v>828</v>
      </c>
      <c r="G1105" s="201"/>
      <c r="H1105" s="204">
        <v>85</v>
      </c>
      <c r="I1105" s="205"/>
      <c r="J1105" s="201"/>
      <c r="K1105" s="201"/>
      <c r="L1105" s="206"/>
      <c r="M1105" s="207"/>
      <c r="N1105" s="208"/>
      <c r="O1105" s="208"/>
      <c r="P1105" s="208"/>
      <c r="Q1105" s="208"/>
      <c r="R1105" s="208"/>
      <c r="S1105" s="208"/>
      <c r="T1105" s="209"/>
      <c r="AT1105" s="210" t="s">
        <v>169</v>
      </c>
      <c r="AU1105" s="210" t="s">
        <v>82</v>
      </c>
      <c r="AV1105" s="13" t="s">
        <v>82</v>
      </c>
      <c r="AW1105" s="13" t="s">
        <v>33</v>
      </c>
      <c r="AX1105" s="13" t="s">
        <v>72</v>
      </c>
      <c r="AY1105" s="210" t="s">
        <v>155</v>
      </c>
    </row>
    <row r="1106" spans="1:65" s="15" customFormat="1">
      <c r="B1106" s="232"/>
      <c r="C1106" s="233"/>
      <c r="D1106" s="193" t="s">
        <v>169</v>
      </c>
      <c r="E1106" s="234" t="s">
        <v>19</v>
      </c>
      <c r="F1106" s="235" t="s">
        <v>219</v>
      </c>
      <c r="G1106" s="233"/>
      <c r="H1106" s="234" t="s">
        <v>19</v>
      </c>
      <c r="I1106" s="236"/>
      <c r="J1106" s="233"/>
      <c r="K1106" s="233"/>
      <c r="L1106" s="237"/>
      <c r="M1106" s="238"/>
      <c r="N1106" s="239"/>
      <c r="O1106" s="239"/>
      <c r="P1106" s="239"/>
      <c r="Q1106" s="239"/>
      <c r="R1106" s="239"/>
      <c r="S1106" s="239"/>
      <c r="T1106" s="240"/>
      <c r="AT1106" s="241" t="s">
        <v>169</v>
      </c>
      <c r="AU1106" s="241" t="s">
        <v>82</v>
      </c>
      <c r="AV1106" s="15" t="s">
        <v>80</v>
      </c>
      <c r="AW1106" s="15" t="s">
        <v>33</v>
      </c>
      <c r="AX1106" s="15" t="s">
        <v>72</v>
      </c>
      <c r="AY1106" s="241" t="s">
        <v>155</v>
      </c>
    </row>
    <row r="1107" spans="1:65" s="13" customFormat="1">
      <c r="B1107" s="200"/>
      <c r="C1107" s="201"/>
      <c r="D1107" s="193" t="s">
        <v>169</v>
      </c>
      <c r="E1107" s="202" t="s">
        <v>19</v>
      </c>
      <c r="F1107" s="203" t="s">
        <v>842</v>
      </c>
      <c r="G1107" s="201"/>
      <c r="H1107" s="204">
        <v>88</v>
      </c>
      <c r="I1107" s="205"/>
      <c r="J1107" s="201"/>
      <c r="K1107" s="201"/>
      <c r="L1107" s="206"/>
      <c r="M1107" s="207"/>
      <c r="N1107" s="208"/>
      <c r="O1107" s="208"/>
      <c r="P1107" s="208"/>
      <c r="Q1107" s="208"/>
      <c r="R1107" s="208"/>
      <c r="S1107" s="208"/>
      <c r="T1107" s="209"/>
      <c r="AT1107" s="210" t="s">
        <v>169</v>
      </c>
      <c r="AU1107" s="210" t="s">
        <v>82</v>
      </c>
      <c r="AV1107" s="13" t="s">
        <v>82</v>
      </c>
      <c r="AW1107" s="13" t="s">
        <v>33</v>
      </c>
      <c r="AX1107" s="13" t="s">
        <v>72</v>
      </c>
      <c r="AY1107" s="210" t="s">
        <v>155</v>
      </c>
    </row>
    <row r="1108" spans="1:65" s="14" customFormat="1">
      <c r="B1108" s="211"/>
      <c r="C1108" s="212"/>
      <c r="D1108" s="193" t="s">
        <v>169</v>
      </c>
      <c r="E1108" s="213" t="s">
        <v>19</v>
      </c>
      <c r="F1108" s="214" t="s">
        <v>178</v>
      </c>
      <c r="G1108" s="212"/>
      <c r="H1108" s="215">
        <v>384</v>
      </c>
      <c r="I1108" s="216"/>
      <c r="J1108" s="212"/>
      <c r="K1108" s="212"/>
      <c r="L1108" s="217"/>
      <c r="M1108" s="218"/>
      <c r="N1108" s="219"/>
      <c r="O1108" s="219"/>
      <c r="P1108" s="219"/>
      <c r="Q1108" s="219"/>
      <c r="R1108" s="219"/>
      <c r="S1108" s="219"/>
      <c r="T1108" s="220"/>
      <c r="AT1108" s="221" t="s">
        <v>169</v>
      </c>
      <c r="AU1108" s="221" t="s">
        <v>82</v>
      </c>
      <c r="AV1108" s="14" t="s">
        <v>163</v>
      </c>
      <c r="AW1108" s="14" t="s">
        <v>33</v>
      </c>
      <c r="AX1108" s="14" t="s">
        <v>80</v>
      </c>
      <c r="AY1108" s="221" t="s">
        <v>155</v>
      </c>
    </row>
    <row r="1109" spans="1:65" s="2" customFormat="1" ht="16.5" customHeight="1">
      <c r="A1109" s="36"/>
      <c r="B1109" s="37"/>
      <c r="C1109" s="180" t="s">
        <v>1027</v>
      </c>
      <c r="D1109" s="180" t="s">
        <v>158</v>
      </c>
      <c r="E1109" s="181" t="s">
        <v>1028</v>
      </c>
      <c r="F1109" s="182" t="s">
        <v>1029</v>
      </c>
      <c r="G1109" s="183" t="s">
        <v>233</v>
      </c>
      <c r="H1109" s="184">
        <v>384</v>
      </c>
      <c r="I1109" s="185"/>
      <c r="J1109" s="186">
        <f>ROUND(I1109*H1109,2)</f>
        <v>0</v>
      </c>
      <c r="K1109" s="182" t="s">
        <v>162</v>
      </c>
      <c r="L1109" s="41"/>
      <c r="M1109" s="187" t="s">
        <v>19</v>
      </c>
      <c r="N1109" s="188" t="s">
        <v>43</v>
      </c>
      <c r="O1109" s="66"/>
      <c r="P1109" s="189">
        <f>O1109*H1109</f>
        <v>0</v>
      </c>
      <c r="Q1109" s="189">
        <v>3.2000000000000003E-4</v>
      </c>
      <c r="R1109" s="189">
        <f>Q1109*H1109</f>
        <v>0.12288000000000002</v>
      </c>
      <c r="S1109" s="189">
        <v>0</v>
      </c>
      <c r="T1109" s="190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191" t="s">
        <v>300</v>
      </c>
      <c r="AT1109" s="191" t="s">
        <v>158</v>
      </c>
      <c r="AU1109" s="191" t="s">
        <v>82</v>
      </c>
      <c r="AY1109" s="19" t="s">
        <v>155</v>
      </c>
      <c r="BE1109" s="192">
        <f>IF(N1109="základní",J1109,0)</f>
        <v>0</v>
      </c>
      <c r="BF1109" s="192">
        <f>IF(N1109="snížená",J1109,0)</f>
        <v>0</v>
      </c>
      <c r="BG1109" s="192">
        <f>IF(N1109="zákl. přenesená",J1109,0)</f>
        <v>0</v>
      </c>
      <c r="BH1109" s="192">
        <f>IF(N1109="sníž. přenesená",J1109,0)</f>
        <v>0</v>
      </c>
      <c r="BI1109" s="192">
        <f>IF(N1109="nulová",J1109,0)</f>
        <v>0</v>
      </c>
      <c r="BJ1109" s="19" t="s">
        <v>80</v>
      </c>
      <c r="BK1109" s="192">
        <f>ROUND(I1109*H1109,2)</f>
        <v>0</v>
      </c>
      <c r="BL1109" s="19" t="s">
        <v>300</v>
      </c>
      <c r="BM1109" s="191" t="s">
        <v>1030</v>
      </c>
    </row>
    <row r="1110" spans="1:65" s="2" customFormat="1" ht="19.5">
      <c r="A1110" s="36"/>
      <c r="B1110" s="37"/>
      <c r="C1110" s="38"/>
      <c r="D1110" s="193" t="s">
        <v>165</v>
      </c>
      <c r="E1110" s="38"/>
      <c r="F1110" s="194" t="s">
        <v>1031</v>
      </c>
      <c r="G1110" s="38"/>
      <c r="H1110" s="38"/>
      <c r="I1110" s="195"/>
      <c r="J1110" s="38"/>
      <c r="K1110" s="38"/>
      <c r="L1110" s="41"/>
      <c r="M1110" s="196"/>
      <c r="N1110" s="197"/>
      <c r="O1110" s="66"/>
      <c r="P1110" s="66"/>
      <c r="Q1110" s="66"/>
      <c r="R1110" s="66"/>
      <c r="S1110" s="66"/>
      <c r="T1110" s="67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T1110" s="19" t="s">
        <v>165</v>
      </c>
      <c r="AU1110" s="19" t="s">
        <v>82</v>
      </c>
    </row>
    <row r="1111" spans="1:65" s="2" customFormat="1">
      <c r="A1111" s="36"/>
      <c r="B1111" s="37"/>
      <c r="C1111" s="38"/>
      <c r="D1111" s="198" t="s">
        <v>167</v>
      </c>
      <c r="E1111" s="38"/>
      <c r="F1111" s="199" t="s">
        <v>1032</v>
      </c>
      <c r="G1111" s="38"/>
      <c r="H1111" s="38"/>
      <c r="I1111" s="195"/>
      <c r="J1111" s="38"/>
      <c r="K1111" s="38"/>
      <c r="L1111" s="41"/>
      <c r="M1111" s="196"/>
      <c r="N1111" s="197"/>
      <c r="O1111" s="66"/>
      <c r="P1111" s="66"/>
      <c r="Q1111" s="66"/>
      <c r="R1111" s="66"/>
      <c r="S1111" s="66"/>
      <c r="T1111" s="67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9" t="s">
        <v>167</v>
      </c>
      <c r="AU1111" s="19" t="s">
        <v>82</v>
      </c>
    </row>
    <row r="1112" spans="1:65" s="2" customFormat="1" ht="24.2" customHeight="1">
      <c r="A1112" s="36"/>
      <c r="B1112" s="37"/>
      <c r="C1112" s="180" t="s">
        <v>1033</v>
      </c>
      <c r="D1112" s="180" t="s">
        <v>158</v>
      </c>
      <c r="E1112" s="181" t="s">
        <v>1034</v>
      </c>
      <c r="F1112" s="182" t="s">
        <v>1035</v>
      </c>
      <c r="G1112" s="183" t="s">
        <v>202</v>
      </c>
      <c r="H1112" s="184">
        <v>233.982</v>
      </c>
      <c r="I1112" s="185"/>
      <c r="J1112" s="186">
        <f>ROUND(I1112*H1112,2)</f>
        <v>0</v>
      </c>
      <c r="K1112" s="182" t="s">
        <v>162</v>
      </c>
      <c r="L1112" s="41"/>
      <c r="M1112" s="187" t="s">
        <v>19</v>
      </c>
      <c r="N1112" s="188" t="s">
        <v>43</v>
      </c>
      <c r="O1112" s="66"/>
      <c r="P1112" s="189">
        <f>O1112*H1112</f>
        <v>0</v>
      </c>
      <c r="Q1112" s="189">
        <v>5.0000000000000002E-5</v>
      </c>
      <c r="R1112" s="189">
        <f>Q1112*H1112</f>
        <v>1.16991E-2</v>
      </c>
      <c r="S1112" s="189">
        <v>0</v>
      </c>
      <c r="T1112" s="190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91" t="s">
        <v>300</v>
      </c>
      <c r="AT1112" s="191" t="s">
        <v>158</v>
      </c>
      <c r="AU1112" s="191" t="s">
        <v>82</v>
      </c>
      <c r="AY1112" s="19" t="s">
        <v>155</v>
      </c>
      <c r="BE1112" s="192">
        <f>IF(N1112="základní",J1112,0)</f>
        <v>0</v>
      </c>
      <c r="BF1112" s="192">
        <f>IF(N1112="snížená",J1112,0)</f>
        <v>0</v>
      </c>
      <c r="BG1112" s="192">
        <f>IF(N1112="zákl. přenesená",J1112,0)</f>
        <v>0</v>
      </c>
      <c r="BH1112" s="192">
        <f>IF(N1112="sníž. přenesená",J1112,0)</f>
        <v>0</v>
      </c>
      <c r="BI1112" s="192">
        <f>IF(N1112="nulová",J1112,0)</f>
        <v>0</v>
      </c>
      <c r="BJ1112" s="19" t="s">
        <v>80</v>
      </c>
      <c r="BK1112" s="192">
        <f>ROUND(I1112*H1112,2)</f>
        <v>0</v>
      </c>
      <c r="BL1112" s="19" t="s">
        <v>300</v>
      </c>
      <c r="BM1112" s="191" t="s">
        <v>1036</v>
      </c>
    </row>
    <row r="1113" spans="1:65" s="2" customFormat="1" ht="19.5">
      <c r="A1113" s="36"/>
      <c r="B1113" s="37"/>
      <c r="C1113" s="38"/>
      <c r="D1113" s="193" t="s">
        <v>165</v>
      </c>
      <c r="E1113" s="38"/>
      <c r="F1113" s="194" t="s">
        <v>1037</v>
      </c>
      <c r="G1113" s="38"/>
      <c r="H1113" s="38"/>
      <c r="I1113" s="195"/>
      <c r="J1113" s="38"/>
      <c r="K1113" s="38"/>
      <c r="L1113" s="41"/>
      <c r="M1113" s="196"/>
      <c r="N1113" s="197"/>
      <c r="O1113" s="66"/>
      <c r="P1113" s="66"/>
      <c r="Q1113" s="66"/>
      <c r="R1113" s="66"/>
      <c r="S1113" s="66"/>
      <c r="T1113" s="67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T1113" s="19" t="s">
        <v>165</v>
      </c>
      <c r="AU1113" s="19" t="s">
        <v>82</v>
      </c>
    </row>
    <row r="1114" spans="1:65" s="2" customFormat="1">
      <c r="A1114" s="36"/>
      <c r="B1114" s="37"/>
      <c r="C1114" s="38"/>
      <c r="D1114" s="198" t="s">
        <v>167</v>
      </c>
      <c r="E1114" s="38"/>
      <c r="F1114" s="199" t="s">
        <v>1038</v>
      </c>
      <c r="G1114" s="38"/>
      <c r="H1114" s="38"/>
      <c r="I1114" s="195"/>
      <c r="J1114" s="38"/>
      <c r="K1114" s="38"/>
      <c r="L1114" s="41"/>
      <c r="M1114" s="196"/>
      <c r="N1114" s="197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167</v>
      </c>
      <c r="AU1114" s="19" t="s">
        <v>82</v>
      </c>
    </row>
    <row r="1115" spans="1:65" s="15" customFormat="1">
      <c r="B1115" s="232"/>
      <c r="C1115" s="233"/>
      <c r="D1115" s="193" t="s">
        <v>169</v>
      </c>
      <c r="E1115" s="234" t="s">
        <v>19</v>
      </c>
      <c r="F1115" s="235" t="s">
        <v>206</v>
      </c>
      <c r="G1115" s="233"/>
      <c r="H1115" s="234" t="s">
        <v>19</v>
      </c>
      <c r="I1115" s="236"/>
      <c r="J1115" s="233"/>
      <c r="K1115" s="233"/>
      <c r="L1115" s="237"/>
      <c r="M1115" s="238"/>
      <c r="N1115" s="239"/>
      <c r="O1115" s="239"/>
      <c r="P1115" s="239"/>
      <c r="Q1115" s="239"/>
      <c r="R1115" s="239"/>
      <c r="S1115" s="239"/>
      <c r="T1115" s="240"/>
      <c r="AT1115" s="241" t="s">
        <v>169</v>
      </c>
      <c r="AU1115" s="241" t="s">
        <v>82</v>
      </c>
      <c r="AV1115" s="15" t="s">
        <v>80</v>
      </c>
      <c r="AW1115" s="15" t="s">
        <v>33</v>
      </c>
      <c r="AX1115" s="15" t="s">
        <v>72</v>
      </c>
      <c r="AY1115" s="241" t="s">
        <v>155</v>
      </c>
    </row>
    <row r="1116" spans="1:65" s="13" customFormat="1">
      <c r="B1116" s="200"/>
      <c r="C1116" s="201"/>
      <c r="D1116" s="193" t="s">
        <v>169</v>
      </c>
      <c r="E1116" s="202" t="s">
        <v>19</v>
      </c>
      <c r="F1116" s="203" t="s">
        <v>965</v>
      </c>
      <c r="G1116" s="201"/>
      <c r="H1116" s="204">
        <v>68.72</v>
      </c>
      <c r="I1116" s="205"/>
      <c r="J1116" s="201"/>
      <c r="K1116" s="201"/>
      <c r="L1116" s="206"/>
      <c r="M1116" s="207"/>
      <c r="N1116" s="208"/>
      <c r="O1116" s="208"/>
      <c r="P1116" s="208"/>
      <c r="Q1116" s="208"/>
      <c r="R1116" s="208"/>
      <c r="S1116" s="208"/>
      <c r="T1116" s="209"/>
      <c r="AT1116" s="210" t="s">
        <v>169</v>
      </c>
      <c r="AU1116" s="210" t="s">
        <v>82</v>
      </c>
      <c r="AV1116" s="13" t="s">
        <v>82</v>
      </c>
      <c r="AW1116" s="13" t="s">
        <v>33</v>
      </c>
      <c r="AX1116" s="13" t="s">
        <v>72</v>
      </c>
      <c r="AY1116" s="210" t="s">
        <v>155</v>
      </c>
    </row>
    <row r="1117" spans="1:65" s="13" customFormat="1" ht="22.5">
      <c r="B1117" s="200"/>
      <c r="C1117" s="201"/>
      <c r="D1117" s="193" t="s">
        <v>169</v>
      </c>
      <c r="E1117" s="202" t="s">
        <v>19</v>
      </c>
      <c r="F1117" s="203" t="s">
        <v>974</v>
      </c>
      <c r="G1117" s="201"/>
      <c r="H1117" s="204">
        <v>2.5910000000000002</v>
      </c>
      <c r="I1117" s="205"/>
      <c r="J1117" s="201"/>
      <c r="K1117" s="201"/>
      <c r="L1117" s="206"/>
      <c r="M1117" s="207"/>
      <c r="N1117" s="208"/>
      <c r="O1117" s="208"/>
      <c r="P1117" s="208"/>
      <c r="Q1117" s="208"/>
      <c r="R1117" s="208"/>
      <c r="S1117" s="208"/>
      <c r="T1117" s="209"/>
      <c r="AT1117" s="210" t="s">
        <v>169</v>
      </c>
      <c r="AU1117" s="210" t="s">
        <v>82</v>
      </c>
      <c r="AV1117" s="13" t="s">
        <v>82</v>
      </c>
      <c r="AW1117" s="13" t="s">
        <v>33</v>
      </c>
      <c r="AX1117" s="13" t="s">
        <v>72</v>
      </c>
      <c r="AY1117" s="210" t="s">
        <v>155</v>
      </c>
    </row>
    <row r="1118" spans="1:65" s="15" customFormat="1">
      <c r="B1118" s="232"/>
      <c r="C1118" s="233"/>
      <c r="D1118" s="193" t="s">
        <v>169</v>
      </c>
      <c r="E1118" s="234" t="s">
        <v>19</v>
      </c>
      <c r="F1118" s="235" t="s">
        <v>212</v>
      </c>
      <c r="G1118" s="233"/>
      <c r="H1118" s="234" t="s">
        <v>19</v>
      </c>
      <c r="I1118" s="236"/>
      <c r="J1118" s="233"/>
      <c r="K1118" s="233"/>
      <c r="L1118" s="237"/>
      <c r="M1118" s="238"/>
      <c r="N1118" s="239"/>
      <c r="O1118" s="239"/>
      <c r="P1118" s="239"/>
      <c r="Q1118" s="239"/>
      <c r="R1118" s="239"/>
      <c r="S1118" s="239"/>
      <c r="T1118" s="240"/>
      <c r="AT1118" s="241" t="s">
        <v>169</v>
      </c>
      <c r="AU1118" s="241" t="s">
        <v>82</v>
      </c>
      <c r="AV1118" s="15" t="s">
        <v>80</v>
      </c>
      <c r="AW1118" s="15" t="s">
        <v>33</v>
      </c>
      <c r="AX1118" s="15" t="s">
        <v>72</v>
      </c>
      <c r="AY1118" s="241" t="s">
        <v>155</v>
      </c>
    </row>
    <row r="1119" spans="1:65" s="13" customFormat="1">
      <c r="B1119" s="200"/>
      <c r="C1119" s="201"/>
      <c r="D1119" s="193" t="s">
        <v>169</v>
      </c>
      <c r="E1119" s="202" t="s">
        <v>19</v>
      </c>
      <c r="F1119" s="203" t="s">
        <v>772</v>
      </c>
      <c r="G1119" s="201"/>
      <c r="H1119" s="204">
        <v>52.86</v>
      </c>
      <c r="I1119" s="205"/>
      <c r="J1119" s="201"/>
      <c r="K1119" s="201"/>
      <c r="L1119" s="206"/>
      <c r="M1119" s="207"/>
      <c r="N1119" s="208"/>
      <c r="O1119" s="208"/>
      <c r="P1119" s="208"/>
      <c r="Q1119" s="208"/>
      <c r="R1119" s="208"/>
      <c r="S1119" s="208"/>
      <c r="T1119" s="209"/>
      <c r="AT1119" s="210" t="s">
        <v>169</v>
      </c>
      <c r="AU1119" s="210" t="s">
        <v>82</v>
      </c>
      <c r="AV1119" s="13" t="s">
        <v>82</v>
      </c>
      <c r="AW1119" s="13" t="s">
        <v>33</v>
      </c>
      <c r="AX1119" s="13" t="s">
        <v>72</v>
      </c>
      <c r="AY1119" s="210" t="s">
        <v>155</v>
      </c>
    </row>
    <row r="1120" spans="1:65" s="15" customFormat="1">
      <c r="B1120" s="232"/>
      <c r="C1120" s="233"/>
      <c r="D1120" s="193" t="s">
        <v>169</v>
      </c>
      <c r="E1120" s="234" t="s">
        <v>19</v>
      </c>
      <c r="F1120" s="235" t="s">
        <v>215</v>
      </c>
      <c r="G1120" s="233"/>
      <c r="H1120" s="234" t="s">
        <v>19</v>
      </c>
      <c r="I1120" s="236"/>
      <c r="J1120" s="233"/>
      <c r="K1120" s="233"/>
      <c r="L1120" s="237"/>
      <c r="M1120" s="238"/>
      <c r="N1120" s="239"/>
      <c r="O1120" s="239"/>
      <c r="P1120" s="239"/>
      <c r="Q1120" s="239"/>
      <c r="R1120" s="239"/>
      <c r="S1120" s="239"/>
      <c r="T1120" s="240"/>
      <c r="AT1120" s="241" t="s">
        <v>169</v>
      </c>
      <c r="AU1120" s="241" t="s">
        <v>82</v>
      </c>
      <c r="AV1120" s="15" t="s">
        <v>80</v>
      </c>
      <c r="AW1120" s="15" t="s">
        <v>33</v>
      </c>
      <c r="AX1120" s="15" t="s">
        <v>72</v>
      </c>
      <c r="AY1120" s="241" t="s">
        <v>155</v>
      </c>
    </row>
    <row r="1121" spans="1:65" s="13" customFormat="1">
      <c r="B1121" s="200"/>
      <c r="C1121" s="201"/>
      <c r="D1121" s="193" t="s">
        <v>169</v>
      </c>
      <c r="E1121" s="202" t="s">
        <v>19</v>
      </c>
      <c r="F1121" s="203" t="s">
        <v>966</v>
      </c>
      <c r="G1121" s="201"/>
      <c r="H1121" s="204">
        <v>53.65</v>
      </c>
      <c r="I1121" s="205"/>
      <c r="J1121" s="201"/>
      <c r="K1121" s="201"/>
      <c r="L1121" s="206"/>
      <c r="M1121" s="207"/>
      <c r="N1121" s="208"/>
      <c r="O1121" s="208"/>
      <c r="P1121" s="208"/>
      <c r="Q1121" s="208"/>
      <c r="R1121" s="208"/>
      <c r="S1121" s="208"/>
      <c r="T1121" s="209"/>
      <c r="AT1121" s="210" t="s">
        <v>169</v>
      </c>
      <c r="AU1121" s="210" t="s">
        <v>82</v>
      </c>
      <c r="AV1121" s="13" t="s">
        <v>82</v>
      </c>
      <c r="AW1121" s="13" t="s">
        <v>33</v>
      </c>
      <c r="AX1121" s="13" t="s">
        <v>72</v>
      </c>
      <c r="AY1121" s="210" t="s">
        <v>155</v>
      </c>
    </row>
    <row r="1122" spans="1:65" s="13" customFormat="1">
      <c r="B1122" s="200"/>
      <c r="C1122" s="201"/>
      <c r="D1122" s="193" t="s">
        <v>169</v>
      </c>
      <c r="E1122" s="202" t="s">
        <v>19</v>
      </c>
      <c r="F1122" s="203" t="s">
        <v>975</v>
      </c>
      <c r="G1122" s="201"/>
      <c r="H1122" s="204">
        <v>0.64600000000000002</v>
      </c>
      <c r="I1122" s="205"/>
      <c r="J1122" s="201"/>
      <c r="K1122" s="201"/>
      <c r="L1122" s="206"/>
      <c r="M1122" s="207"/>
      <c r="N1122" s="208"/>
      <c r="O1122" s="208"/>
      <c r="P1122" s="208"/>
      <c r="Q1122" s="208"/>
      <c r="R1122" s="208"/>
      <c r="S1122" s="208"/>
      <c r="T1122" s="209"/>
      <c r="AT1122" s="210" t="s">
        <v>169</v>
      </c>
      <c r="AU1122" s="210" t="s">
        <v>82</v>
      </c>
      <c r="AV1122" s="13" t="s">
        <v>82</v>
      </c>
      <c r="AW1122" s="13" t="s">
        <v>33</v>
      </c>
      <c r="AX1122" s="13" t="s">
        <v>72</v>
      </c>
      <c r="AY1122" s="210" t="s">
        <v>155</v>
      </c>
    </row>
    <row r="1123" spans="1:65" s="15" customFormat="1">
      <c r="B1123" s="232"/>
      <c r="C1123" s="233"/>
      <c r="D1123" s="193" t="s">
        <v>169</v>
      </c>
      <c r="E1123" s="234" t="s">
        <v>19</v>
      </c>
      <c r="F1123" s="235" t="s">
        <v>219</v>
      </c>
      <c r="G1123" s="233"/>
      <c r="H1123" s="234" t="s">
        <v>19</v>
      </c>
      <c r="I1123" s="236"/>
      <c r="J1123" s="233"/>
      <c r="K1123" s="233"/>
      <c r="L1123" s="237"/>
      <c r="M1123" s="238"/>
      <c r="N1123" s="239"/>
      <c r="O1123" s="239"/>
      <c r="P1123" s="239"/>
      <c r="Q1123" s="239"/>
      <c r="R1123" s="239"/>
      <c r="S1123" s="239"/>
      <c r="T1123" s="240"/>
      <c r="AT1123" s="241" t="s">
        <v>169</v>
      </c>
      <c r="AU1123" s="241" t="s">
        <v>82</v>
      </c>
      <c r="AV1123" s="15" t="s">
        <v>80</v>
      </c>
      <c r="AW1123" s="15" t="s">
        <v>33</v>
      </c>
      <c r="AX1123" s="15" t="s">
        <v>72</v>
      </c>
      <c r="AY1123" s="241" t="s">
        <v>155</v>
      </c>
    </row>
    <row r="1124" spans="1:65" s="13" customFormat="1">
      <c r="B1124" s="200"/>
      <c r="C1124" s="201"/>
      <c r="D1124" s="193" t="s">
        <v>169</v>
      </c>
      <c r="E1124" s="202" t="s">
        <v>19</v>
      </c>
      <c r="F1124" s="203" t="s">
        <v>967</v>
      </c>
      <c r="G1124" s="201"/>
      <c r="H1124" s="204">
        <v>54.09</v>
      </c>
      <c r="I1124" s="205"/>
      <c r="J1124" s="201"/>
      <c r="K1124" s="201"/>
      <c r="L1124" s="206"/>
      <c r="M1124" s="207"/>
      <c r="N1124" s="208"/>
      <c r="O1124" s="208"/>
      <c r="P1124" s="208"/>
      <c r="Q1124" s="208"/>
      <c r="R1124" s="208"/>
      <c r="S1124" s="208"/>
      <c r="T1124" s="209"/>
      <c r="AT1124" s="210" t="s">
        <v>169</v>
      </c>
      <c r="AU1124" s="210" t="s">
        <v>82</v>
      </c>
      <c r="AV1124" s="13" t="s">
        <v>82</v>
      </c>
      <c r="AW1124" s="13" t="s">
        <v>33</v>
      </c>
      <c r="AX1124" s="13" t="s">
        <v>72</v>
      </c>
      <c r="AY1124" s="210" t="s">
        <v>155</v>
      </c>
    </row>
    <row r="1125" spans="1:65" s="13" customFormat="1" ht="22.5">
      <c r="B1125" s="200"/>
      <c r="C1125" s="201"/>
      <c r="D1125" s="193" t="s">
        <v>169</v>
      </c>
      <c r="E1125" s="202" t="s">
        <v>19</v>
      </c>
      <c r="F1125" s="203" t="s">
        <v>976</v>
      </c>
      <c r="G1125" s="201"/>
      <c r="H1125" s="204">
        <v>1.425</v>
      </c>
      <c r="I1125" s="205"/>
      <c r="J1125" s="201"/>
      <c r="K1125" s="201"/>
      <c r="L1125" s="206"/>
      <c r="M1125" s="207"/>
      <c r="N1125" s="208"/>
      <c r="O1125" s="208"/>
      <c r="P1125" s="208"/>
      <c r="Q1125" s="208"/>
      <c r="R1125" s="208"/>
      <c r="S1125" s="208"/>
      <c r="T1125" s="209"/>
      <c r="AT1125" s="210" t="s">
        <v>169</v>
      </c>
      <c r="AU1125" s="210" t="s">
        <v>82</v>
      </c>
      <c r="AV1125" s="13" t="s">
        <v>82</v>
      </c>
      <c r="AW1125" s="13" t="s">
        <v>33</v>
      </c>
      <c r="AX1125" s="13" t="s">
        <v>72</v>
      </c>
      <c r="AY1125" s="210" t="s">
        <v>155</v>
      </c>
    </row>
    <row r="1126" spans="1:65" s="14" customFormat="1">
      <c r="B1126" s="211"/>
      <c r="C1126" s="212"/>
      <c r="D1126" s="193" t="s">
        <v>169</v>
      </c>
      <c r="E1126" s="213" t="s">
        <v>19</v>
      </c>
      <c r="F1126" s="214" t="s">
        <v>178</v>
      </c>
      <c r="G1126" s="212"/>
      <c r="H1126" s="215">
        <v>233.982</v>
      </c>
      <c r="I1126" s="216"/>
      <c r="J1126" s="212"/>
      <c r="K1126" s="212"/>
      <c r="L1126" s="217"/>
      <c r="M1126" s="218"/>
      <c r="N1126" s="219"/>
      <c r="O1126" s="219"/>
      <c r="P1126" s="219"/>
      <c r="Q1126" s="219"/>
      <c r="R1126" s="219"/>
      <c r="S1126" s="219"/>
      <c r="T1126" s="220"/>
      <c r="AT1126" s="221" t="s">
        <v>169</v>
      </c>
      <c r="AU1126" s="221" t="s">
        <v>82</v>
      </c>
      <c r="AV1126" s="14" t="s">
        <v>163</v>
      </c>
      <c r="AW1126" s="14" t="s">
        <v>33</v>
      </c>
      <c r="AX1126" s="14" t="s">
        <v>80</v>
      </c>
      <c r="AY1126" s="221" t="s">
        <v>155</v>
      </c>
    </row>
    <row r="1127" spans="1:65" s="2" customFormat="1" ht="24.2" customHeight="1">
      <c r="A1127" s="36"/>
      <c r="B1127" s="37"/>
      <c r="C1127" s="180" t="s">
        <v>1039</v>
      </c>
      <c r="D1127" s="180" t="s">
        <v>158</v>
      </c>
      <c r="E1127" s="181" t="s">
        <v>1040</v>
      </c>
      <c r="F1127" s="182" t="s">
        <v>1041</v>
      </c>
      <c r="G1127" s="183" t="s">
        <v>161</v>
      </c>
      <c r="H1127" s="184">
        <v>10.567</v>
      </c>
      <c r="I1127" s="185"/>
      <c r="J1127" s="186">
        <f>ROUND(I1127*H1127,2)</f>
        <v>0</v>
      </c>
      <c r="K1127" s="182" t="s">
        <v>162</v>
      </c>
      <c r="L1127" s="41"/>
      <c r="M1127" s="187" t="s">
        <v>19</v>
      </c>
      <c r="N1127" s="188" t="s">
        <v>43</v>
      </c>
      <c r="O1127" s="66"/>
      <c r="P1127" s="189">
        <f>O1127*H1127</f>
        <v>0</v>
      </c>
      <c r="Q1127" s="189">
        <v>0</v>
      </c>
      <c r="R1127" s="189">
        <f>Q1127*H1127</f>
        <v>0</v>
      </c>
      <c r="S1127" s="189">
        <v>0</v>
      </c>
      <c r="T1127" s="190">
        <f>S1127*H1127</f>
        <v>0</v>
      </c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R1127" s="191" t="s">
        <v>300</v>
      </c>
      <c r="AT1127" s="191" t="s">
        <v>158</v>
      </c>
      <c r="AU1127" s="191" t="s">
        <v>82</v>
      </c>
      <c r="AY1127" s="19" t="s">
        <v>155</v>
      </c>
      <c r="BE1127" s="192">
        <f>IF(N1127="základní",J1127,0)</f>
        <v>0</v>
      </c>
      <c r="BF1127" s="192">
        <f>IF(N1127="snížená",J1127,0)</f>
        <v>0</v>
      </c>
      <c r="BG1127" s="192">
        <f>IF(N1127="zákl. přenesená",J1127,0)</f>
        <v>0</v>
      </c>
      <c r="BH1127" s="192">
        <f>IF(N1127="sníž. přenesená",J1127,0)</f>
        <v>0</v>
      </c>
      <c r="BI1127" s="192">
        <f>IF(N1127="nulová",J1127,0)</f>
        <v>0</v>
      </c>
      <c r="BJ1127" s="19" t="s">
        <v>80</v>
      </c>
      <c r="BK1127" s="192">
        <f>ROUND(I1127*H1127,2)</f>
        <v>0</v>
      </c>
      <c r="BL1127" s="19" t="s">
        <v>300</v>
      </c>
      <c r="BM1127" s="191" t="s">
        <v>1042</v>
      </c>
    </row>
    <row r="1128" spans="1:65" s="2" customFormat="1" ht="29.25">
      <c r="A1128" s="36"/>
      <c r="B1128" s="37"/>
      <c r="C1128" s="38"/>
      <c r="D1128" s="193" t="s">
        <v>165</v>
      </c>
      <c r="E1128" s="38"/>
      <c r="F1128" s="194" t="s">
        <v>1043</v>
      </c>
      <c r="G1128" s="38"/>
      <c r="H1128" s="38"/>
      <c r="I1128" s="195"/>
      <c r="J1128" s="38"/>
      <c r="K1128" s="38"/>
      <c r="L1128" s="41"/>
      <c r="M1128" s="196"/>
      <c r="N1128" s="197"/>
      <c r="O1128" s="66"/>
      <c r="P1128" s="66"/>
      <c r="Q1128" s="66"/>
      <c r="R1128" s="66"/>
      <c r="S1128" s="66"/>
      <c r="T1128" s="67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T1128" s="19" t="s">
        <v>165</v>
      </c>
      <c r="AU1128" s="19" t="s">
        <v>82</v>
      </c>
    </row>
    <row r="1129" spans="1:65" s="2" customFormat="1">
      <c r="A1129" s="36"/>
      <c r="B1129" s="37"/>
      <c r="C1129" s="38"/>
      <c r="D1129" s="198" t="s">
        <v>167</v>
      </c>
      <c r="E1129" s="38"/>
      <c r="F1129" s="199" t="s">
        <v>1044</v>
      </c>
      <c r="G1129" s="38"/>
      <c r="H1129" s="38"/>
      <c r="I1129" s="195"/>
      <c r="J1129" s="38"/>
      <c r="K1129" s="38"/>
      <c r="L1129" s="41"/>
      <c r="M1129" s="196"/>
      <c r="N1129" s="197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167</v>
      </c>
      <c r="AU1129" s="19" t="s">
        <v>82</v>
      </c>
    </row>
    <row r="1130" spans="1:65" s="2" customFormat="1" ht="24.2" customHeight="1">
      <c r="A1130" s="36"/>
      <c r="B1130" s="37"/>
      <c r="C1130" s="180" t="s">
        <v>1045</v>
      </c>
      <c r="D1130" s="180" t="s">
        <v>158</v>
      </c>
      <c r="E1130" s="181" t="s">
        <v>1046</v>
      </c>
      <c r="F1130" s="182" t="s">
        <v>1047</v>
      </c>
      <c r="G1130" s="183" t="s">
        <v>161</v>
      </c>
      <c r="H1130" s="184">
        <v>10.567</v>
      </c>
      <c r="I1130" s="185"/>
      <c r="J1130" s="186">
        <f>ROUND(I1130*H1130,2)</f>
        <v>0</v>
      </c>
      <c r="K1130" s="182" t="s">
        <v>162</v>
      </c>
      <c r="L1130" s="41"/>
      <c r="M1130" s="187" t="s">
        <v>19</v>
      </c>
      <c r="N1130" s="188" t="s">
        <v>43</v>
      </c>
      <c r="O1130" s="66"/>
      <c r="P1130" s="189">
        <f>O1130*H1130</f>
        <v>0</v>
      </c>
      <c r="Q1130" s="189">
        <v>0</v>
      </c>
      <c r="R1130" s="189">
        <f>Q1130*H1130</f>
        <v>0</v>
      </c>
      <c r="S1130" s="189">
        <v>0</v>
      </c>
      <c r="T1130" s="190">
        <f>S1130*H1130</f>
        <v>0</v>
      </c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R1130" s="191" t="s">
        <v>300</v>
      </c>
      <c r="AT1130" s="191" t="s">
        <v>158</v>
      </c>
      <c r="AU1130" s="191" t="s">
        <v>82</v>
      </c>
      <c r="AY1130" s="19" t="s">
        <v>155</v>
      </c>
      <c r="BE1130" s="192">
        <f>IF(N1130="základní",J1130,0)</f>
        <v>0</v>
      </c>
      <c r="BF1130" s="192">
        <f>IF(N1130="snížená",J1130,0)</f>
        <v>0</v>
      </c>
      <c r="BG1130" s="192">
        <f>IF(N1130="zákl. přenesená",J1130,0)</f>
        <v>0</v>
      </c>
      <c r="BH1130" s="192">
        <f>IF(N1130="sníž. přenesená",J1130,0)</f>
        <v>0</v>
      </c>
      <c r="BI1130" s="192">
        <f>IF(N1130="nulová",J1130,0)</f>
        <v>0</v>
      </c>
      <c r="BJ1130" s="19" t="s">
        <v>80</v>
      </c>
      <c r="BK1130" s="192">
        <f>ROUND(I1130*H1130,2)</f>
        <v>0</v>
      </c>
      <c r="BL1130" s="19" t="s">
        <v>300</v>
      </c>
      <c r="BM1130" s="191" t="s">
        <v>1048</v>
      </c>
    </row>
    <row r="1131" spans="1:65" s="2" customFormat="1" ht="29.25">
      <c r="A1131" s="36"/>
      <c r="B1131" s="37"/>
      <c r="C1131" s="38"/>
      <c r="D1131" s="193" t="s">
        <v>165</v>
      </c>
      <c r="E1131" s="38"/>
      <c r="F1131" s="194" t="s">
        <v>1049</v>
      </c>
      <c r="G1131" s="38"/>
      <c r="H1131" s="38"/>
      <c r="I1131" s="195"/>
      <c r="J1131" s="38"/>
      <c r="K1131" s="38"/>
      <c r="L1131" s="41"/>
      <c r="M1131" s="196"/>
      <c r="N1131" s="197"/>
      <c r="O1131" s="66"/>
      <c r="P1131" s="66"/>
      <c r="Q1131" s="66"/>
      <c r="R1131" s="66"/>
      <c r="S1131" s="66"/>
      <c r="T1131" s="67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T1131" s="19" t="s">
        <v>165</v>
      </c>
      <c r="AU1131" s="19" t="s">
        <v>82</v>
      </c>
    </row>
    <row r="1132" spans="1:65" s="2" customFormat="1">
      <c r="A1132" s="36"/>
      <c r="B1132" s="37"/>
      <c r="C1132" s="38"/>
      <c r="D1132" s="198" t="s">
        <v>167</v>
      </c>
      <c r="E1132" s="38"/>
      <c r="F1132" s="199" t="s">
        <v>1050</v>
      </c>
      <c r="G1132" s="38"/>
      <c r="H1132" s="38"/>
      <c r="I1132" s="195"/>
      <c r="J1132" s="38"/>
      <c r="K1132" s="38"/>
      <c r="L1132" s="41"/>
      <c r="M1132" s="196"/>
      <c r="N1132" s="197"/>
      <c r="O1132" s="66"/>
      <c r="P1132" s="66"/>
      <c r="Q1132" s="66"/>
      <c r="R1132" s="66"/>
      <c r="S1132" s="66"/>
      <c r="T1132" s="67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T1132" s="19" t="s">
        <v>167</v>
      </c>
      <c r="AU1132" s="19" t="s">
        <v>82</v>
      </c>
    </row>
    <row r="1133" spans="1:65" s="12" customFormat="1" ht="22.9" customHeight="1">
      <c r="B1133" s="164"/>
      <c r="C1133" s="165"/>
      <c r="D1133" s="166" t="s">
        <v>71</v>
      </c>
      <c r="E1133" s="178" t="s">
        <v>1051</v>
      </c>
      <c r="F1133" s="178" t="s">
        <v>1052</v>
      </c>
      <c r="G1133" s="165"/>
      <c r="H1133" s="165"/>
      <c r="I1133" s="168"/>
      <c r="J1133" s="179">
        <f>BK1133</f>
        <v>0</v>
      </c>
      <c r="K1133" s="165"/>
      <c r="L1133" s="170"/>
      <c r="M1133" s="171"/>
      <c r="N1133" s="172"/>
      <c r="O1133" s="172"/>
      <c r="P1133" s="173">
        <f>SUM(P1134:P1310)</f>
        <v>0</v>
      </c>
      <c r="Q1133" s="172"/>
      <c r="R1133" s="173">
        <f>SUM(R1134:R1310)</f>
        <v>24.591984</v>
      </c>
      <c r="S1133" s="172"/>
      <c r="T1133" s="174">
        <f>SUM(T1134:T1310)</f>
        <v>53.330095499999999</v>
      </c>
      <c r="AR1133" s="175" t="s">
        <v>82</v>
      </c>
      <c r="AT1133" s="176" t="s">
        <v>71</v>
      </c>
      <c r="AU1133" s="176" t="s">
        <v>80</v>
      </c>
      <c r="AY1133" s="175" t="s">
        <v>155</v>
      </c>
      <c r="BK1133" s="177">
        <f>SUM(BK1134:BK1310)</f>
        <v>0</v>
      </c>
    </row>
    <row r="1134" spans="1:65" s="2" customFormat="1" ht="16.5" customHeight="1">
      <c r="A1134" s="36"/>
      <c r="B1134" s="37"/>
      <c r="C1134" s="180" t="s">
        <v>1053</v>
      </c>
      <c r="D1134" s="180" t="s">
        <v>158</v>
      </c>
      <c r="E1134" s="181" t="s">
        <v>1054</v>
      </c>
      <c r="F1134" s="182" t="s">
        <v>1055</v>
      </c>
      <c r="G1134" s="183" t="s">
        <v>202</v>
      </c>
      <c r="H1134" s="184">
        <v>611.35</v>
      </c>
      <c r="I1134" s="185"/>
      <c r="J1134" s="186">
        <f>ROUND(I1134*H1134,2)</f>
        <v>0</v>
      </c>
      <c r="K1134" s="182" t="s">
        <v>162</v>
      </c>
      <c r="L1134" s="41"/>
      <c r="M1134" s="187" t="s">
        <v>19</v>
      </c>
      <c r="N1134" s="188" t="s">
        <v>43</v>
      </c>
      <c r="O1134" s="66"/>
      <c r="P1134" s="189">
        <f>O1134*H1134</f>
        <v>0</v>
      </c>
      <c r="Q1134" s="189">
        <v>2.9999999999999997E-4</v>
      </c>
      <c r="R1134" s="189">
        <f>Q1134*H1134</f>
        <v>0.18340499999999998</v>
      </c>
      <c r="S1134" s="189">
        <v>0</v>
      </c>
      <c r="T1134" s="190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91" t="s">
        <v>300</v>
      </c>
      <c r="AT1134" s="191" t="s">
        <v>158</v>
      </c>
      <c r="AU1134" s="191" t="s">
        <v>82</v>
      </c>
      <c r="AY1134" s="19" t="s">
        <v>155</v>
      </c>
      <c r="BE1134" s="192">
        <f>IF(N1134="základní",J1134,0)</f>
        <v>0</v>
      </c>
      <c r="BF1134" s="192">
        <f>IF(N1134="snížená",J1134,0)</f>
        <v>0</v>
      </c>
      <c r="BG1134" s="192">
        <f>IF(N1134="zákl. přenesená",J1134,0)</f>
        <v>0</v>
      </c>
      <c r="BH1134" s="192">
        <f>IF(N1134="sníž. přenesená",J1134,0)</f>
        <v>0</v>
      </c>
      <c r="BI1134" s="192">
        <f>IF(N1134="nulová",J1134,0)</f>
        <v>0</v>
      </c>
      <c r="BJ1134" s="19" t="s">
        <v>80</v>
      </c>
      <c r="BK1134" s="192">
        <f>ROUND(I1134*H1134,2)</f>
        <v>0</v>
      </c>
      <c r="BL1134" s="19" t="s">
        <v>300</v>
      </c>
      <c r="BM1134" s="191" t="s">
        <v>1056</v>
      </c>
    </row>
    <row r="1135" spans="1:65" s="2" customFormat="1" ht="19.5">
      <c r="A1135" s="36"/>
      <c r="B1135" s="37"/>
      <c r="C1135" s="38"/>
      <c r="D1135" s="193" t="s">
        <v>165</v>
      </c>
      <c r="E1135" s="38"/>
      <c r="F1135" s="194" t="s">
        <v>1057</v>
      </c>
      <c r="G1135" s="38"/>
      <c r="H1135" s="38"/>
      <c r="I1135" s="195"/>
      <c r="J1135" s="38"/>
      <c r="K1135" s="38"/>
      <c r="L1135" s="41"/>
      <c r="M1135" s="196"/>
      <c r="N1135" s="197"/>
      <c r="O1135" s="66"/>
      <c r="P1135" s="66"/>
      <c r="Q1135" s="66"/>
      <c r="R1135" s="66"/>
      <c r="S1135" s="66"/>
      <c r="T1135" s="67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T1135" s="19" t="s">
        <v>165</v>
      </c>
      <c r="AU1135" s="19" t="s">
        <v>82</v>
      </c>
    </row>
    <row r="1136" spans="1:65" s="2" customFormat="1">
      <c r="A1136" s="36"/>
      <c r="B1136" s="37"/>
      <c r="C1136" s="38"/>
      <c r="D1136" s="198" t="s">
        <v>167</v>
      </c>
      <c r="E1136" s="38"/>
      <c r="F1136" s="199" t="s">
        <v>1058</v>
      </c>
      <c r="G1136" s="38"/>
      <c r="H1136" s="38"/>
      <c r="I1136" s="195"/>
      <c r="J1136" s="38"/>
      <c r="K1136" s="38"/>
      <c r="L1136" s="41"/>
      <c r="M1136" s="196"/>
      <c r="N1136" s="197"/>
      <c r="O1136" s="66"/>
      <c r="P1136" s="66"/>
      <c r="Q1136" s="66"/>
      <c r="R1136" s="66"/>
      <c r="S1136" s="66"/>
      <c r="T1136" s="67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T1136" s="19" t="s">
        <v>167</v>
      </c>
      <c r="AU1136" s="19" t="s">
        <v>82</v>
      </c>
    </row>
    <row r="1137" spans="1:65" s="15" customFormat="1">
      <c r="B1137" s="232"/>
      <c r="C1137" s="233"/>
      <c r="D1137" s="193" t="s">
        <v>169</v>
      </c>
      <c r="E1137" s="234" t="s">
        <v>19</v>
      </c>
      <c r="F1137" s="235" t="s">
        <v>206</v>
      </c>
      <c r="G1137" s="233"/>
      <c r="H1137" s="234" t="s">
        <v>19</v>
      </c>
      <c r="I1137" s="236"/>
      <c r="J1137" s="233"/>
      <c r="K1137" s="233"/>
      <c r="L1137" s="237"/>
      <c r="M1137" s="238"/>
      <c r="N1137" s="239"/>
      <c r="O1137" s="239"/>
      <c r="P1137" s="239"/>
      <c r="Q1137" s="239"/>
      <c r="R1137" s="239"/>
      <c r="S1137" s="239"/>
      <c r="T1137" s="240"/>
      <c r="AT1137" s="241" t="s">
        <v>169</v>
      </c>
      <c r="AU1137" s="241" t="s">
        <v>82</v>
      </c>
      <c r="AV1137" s="15" t="s">
        <v>80</v>
      </c>
      <c r="AW1137" s="15" t="s">
        <v>33</v>
      </c>
      <c r="AX1137" s="15" t="s">
        <v>72</v>
      </c>
      <c r="AY1137" s="241" t="s">
        <v>155</v>
      </c>
    </row>
    <row r="1138" spans="1:65" s="13" customFormat="1">
      <c r="B1138" s="200"/>
      <c r="C1138" s="201"/>
      <c r="D1138" s="193" t="s">
        <v>169</v>
      </c>
      <c r="E1138" s="202" t="s">
        <v>19</v>
      </c>
      <c r="F1138" s="203" t="s">
        <v>1059</v>
      </c>
      <c r="G1138" s="201"/>
      <c r="H1138" s="204">
        <v>164.99</v>
      </c>
      <c r="I1138" s="205"/>
      <c r="J1138" s="201"/>
      <c r="K1138" s="201"/>
      <c r="L1138" s="206"/>
      <c r="M1138" s="207"/>
      <c r="N1138" s="208"/>
      <c r="O1138" s="208"/>
      <c r="P1138" s="208"/>
      <c r="Q1138" s="208"/>
      <c r="R1138" s="208"/>
      <c r="S1138" s="208"/>
      <c r="T1138" s="209"/>
      <c r="AT1138" s="210" t="s">
        <v>169</v>
      </c>
      <c r="AU1138" s="210" t="s">
        <v>82</v>
      </c>
      <c r="AV1138" s="13" t="s">
        <v>82</v>
      </c>
      <c r="AW1138" s="13" t="s">
        <v>33</v>
      </c>
      <c r="AX1138" s="13" t="s">
        <v>72</v>
      </c>
      <c r="AY1138" s="210" t="s">
        <v>155</v>
      </c>
    </row>
    <row r="1139" spans="1:65" s="15" customFormat="1">
      <c r="B1139" s="232"/>
      <c r="C1139" s="233"/>
      <c r="D1139" s="193" t="s">
        <v>169</v>
      </c>
      <c r="E1139" s="234" t="s">
        <v>19</v>
      </c>
      <c r="F1139" s="235" t="s">
        <v>212</v>
      </c>
      <c r="G1139" s="233"/>
      <c r="H1139" s="234" t="s">
        <v>19</v>
      </c>
      <c r="I1139" s="236"/>
      <c r="J1139" s="233"/>
      <c r="K1139" s="233"/>
      <c r="L1139" s="237"/>
      <c r="M1139" s="238"/>
      <c r="N1139" s="239"/>
      <c r="O1139" s="239"/>
      <c r="P1139" s="239"/>
      <c r="Q1139" s="239"/>
      <c r="R1139" s="239"/>
      <c r="S1139" s="239"/>
      <c r="T1139" s="240"/>
      <c r="AT1139" s="241" t="s">
        <v>169</v>
      </c>
      <c r="AU1139" s="241" t="s">
        <v>82</v>
      </c>
      <c r="AV1139" s="15" t="s">
        <v>80</v>
      </c>
      <c r="AW1139" s="15" t="s">
        <v>33</v>
      </c>
      <c r="AX1139" s="15" t="s">
        <v>72</v>
      </c>
      <c r="AY1139" s="241" t="s">
        <v>155</v>
      </c>
    </row>
    <row r="1140" spans="1:65" s="13" customFormat="1">
      <c r="B1140" s="200"/>
      <c r="C1140" s="201"/>
      <c r="D1140" s="193" t="s">
        <v>169</v>
      </c>
      <c r="E1140" s="202" t="s">
        <v>19</v>
      </c>
      <c r="F1140" s="203" t="s">
        <v>1060</v>
      </c>
      <c r="G1140" s="201"/>
      <c r="H1140" s="204">
        <v>175.21</v>
      </c>
      <c r="I1140" s="205"/>
      <c r="J1140" s="201"/>
      <c r="K1140" s="201"/>
      <c r="L1140" s="206"/>
      <c r="M1140" s="207"/>
      <c r="N1140" s="208"/>
      <c r="O1140" s="208"/>
      <c r="P1140" s="208"/>
      <c r="Q1140" s="208"/>
      <c r="R1140" s="208"/>
      <c r="S1140" s="208"/>
      <c r="T1140" s="209"/>
      <c r="AT1140" s="210" t="s">
        <v>169</v>
      </c>
      <c r="AU1140" s="210" t="s">
        <v>82</v>
      </c>
      <c r="AV1140" s="13" t="s">
        <v>82</v>
      </c>
      <c r="AW1140" s="13" t="s">
        <v>33</v>
      </c>
      <c r="AX1140" s="13" t="s">
        <v>72</v>
      </c>
      <c r="AY1140" s="210" t="s">
        <v>155</v>
      </c>
    </row>
    <row r="1141" spans="1:65" s="15" customFormat="1">
      <c r="B1141" s="232"/>
      <c r="C1141" s="233"/>
      <c r="D1141" s="193" t="s">
        <v>169</v>
      </c>
      <c r="E1141" s="234" t="s">
        <v>19</v>
      </c>
      <c r="F1141" s="235" t="s">
        <v>215</v>
      </c>
      <c r="G1141" s="233"/>
      <c r="H1141" s="234" t="s">
        <v>19</v>
      </c>
      <c r="I1141" s="236"/>
      <c r="J1141" s="233"/>
      <c r="K1141" s="233"/>
      <c r="L1141" s="237"/>
      <c r="M1141" s="238"/>
      <c r="N1141" s="239"/>
      <c r="O1141" s="239"/>
      <c r="P1141" s="239"/>
      <c r="Q1141" s="239"/>
      <c r="R1141" s="239"/>
      <c r="S1141" s="239"/>
      <c r="T1141" s="240"/>
      <c r="AT1141" s="241" t="s">
        <v>169</v>
      </c>
      <c r="AU1141" s="241" t="s">
        <v>82</v>
      </c>
      <c r="AV1141" s="15" t="s">
        <v>80</v>
      </c>
      <c r="AW1141" s="15" t="s">
        <v>33</v>
      </c>
      <c r="AX1141" s="15" t="s">
        <v>72</v>
      </c>
      <c r="AY1141" s="241" t="s">
        <v>155</v>
      </c>
    </row>
    <row r="1142" spans="1:65" s="13" customFormat="1">
      <c r="B1142" s="200"/>
      <c r="C1142" s="201"/>
      <c r="D1142" s="193" t="s">
        <v>169</v>
      </c>
      <c r="E1142" s="202" t="s">
        <v>19</v>
      </c>
      <c r="F1142" s="203" t="s">
        <v>1061</v>
      </c>
      <c r="G1142" s="201"/>
      <c r="H1142" s="204">
        <v>138.08000000000001</v>
      </c>
      <c r="I1142" s="205"/>
      <c r="J1142" s="201"/>
      <c r="K1142" s="201"/>
      <c r="L1142" s="206"/>
      <c r="M1142" s="207"/>
      <c r="N1142" s="208"/>
      <c r="O1142" s="208"/>
      <c r="P1142" s="208"/>
      <c r="Q1142" s="208"/>
      <c r="R1142" s="208"/>
      <c r="S1142" s="208"/>
      <c r="T1142" s="209"/>
      <c r="AT1142" s="210" t="s">
        <v>169</v>
      </c>
      <c r="AU1142" s="210" t="s">
        <v>82</v>
      </c>
      <c r="AV1142" s="13" t="s">
        <v>82</v>
      </c>
      <c r="AW1142" s="13" t="s">
        <v>33</v>
      </c>
      <c r="AX1142" s="13" t="s">
        <v>72</v>
      </c>
      <c r="AY1142" s="210" t="s">
        <v>155</v>
      </c>
    </row>
    <row r="1143" spans="1:65" s="15" customFormat="1">
      <c r="B1143" s="232"/>
      <c r="C1143" s="233"/>
      <c r="D1143" s="193" t="s">
        <v>169</v>
      </c>
      <c r="E1143" s="234" t="s">
        <v>19</v>
      </c>
      <c r="F1143" s="235" t="s">
        <v>219</v>
      </c>
      <c r="G1143" s="233"/>
      <c r="H1143" s="234" t="s">
        <v>19</v>
      </c>
      <c r="I1143" s="236"/>
      <c r="J1143" s="233"/>
      <c r="K1143" s="233"/>
      <c r="L1143" s="237"/>
      <c r="M1143" s="238"/>
      <c r="N1143" s="239"/>
      <c r="O1143" s="239"/>
      <c r="P1143" s="239"/>
      <c r="Q1143" s="239"/>
      <c r="R1143" s="239"/>
      <c r="S1143" s="239"/>
      <c r="T1143" s="240"/>
      <c r="AT1143" s="241" t="s">
        <v>169</v>
      </c>
      <c r="AU1143" s="241" t="s">
        <v>82</v>
      </c>
      <c r="AV1143" s="15" t="s">
        <v>80</v>
      </c>
      <c r="AW1143" s="15" t="s">
        <v>33</v>
      </c>
      <c r="AX1143" s="15" t="s">
        <v>72</v>
      </c>
      <c r="AY1143" s="241" t="s">
        <v>155</v>
      </c>
    </row>
    <row r="1144" spans="1:65" s="13" customFormat="1">
      <c r="B1144" s="200"/>
      <c r="C1144" s="201"/>
      <c r="D1144" s="193" t="s">
        <v>169</v>
      </c>
      <c r="E1144" s="202" t="s">
        <v>19</v>
      </c>
      <c r="F1144" s="203" t="s">
        <v>1062</v>
      </c>
      <c r="G1144" s="201"/>
      <c r="H1144" s="204">
        <v>128.19</v>
      </c>
      <c r="I1144" s="205"/>
      <c r="J1144" s="201"/>
      <c r="K1144" s="201"/>
      <c r="L1144" s="206"/>
      <c r="M1144" s="207"/>
      <c r="N1144" s="208"/>
      <c r="O1144" s="208"/>
      <c r="P1144" s="208"/>
      <c r="Q1144" s="208"/>
      <c r="R1144" s="208"/>
      <c r="S1144" s="208"/>
      <c r="T1144" s="209"/>
      <c r="AT1144" s="210" t="s">
        <v>169</v>
      </c>
      <c r="AU1144" s="210" t="s">
        <v>82</v>
      </c>
      <c r="AV1144" s="13" t="s">
        <v>82</v>
      </c>
      <c r="AW1144" s="13" t="s">
        <v>33</v>
      </c>
      <c r="AX1144" s="13" t="s">
        <v>72</v>
      </c>
      <c r="AY1144" s="210" t="s">
        <v>155</v>
      </c>
    </row>
    <row r="1145" spans="1:65" s="15" customFormat="1">
      <c r="B1145" s="232"/>
      <c r="C1145" s="233"/>
      <c r="D1145" s="193" t="s">
        <v>169</v>
      </c>
      <c r="E1145" s="234" t="s">
        <v>19</v>
      </c>
      <c r="F1145" s="235" t="s">
        <v>1063</v>
      </c>
      <c r="G1145" s="233"/>
      <c r="H1145" s="234" t="s">
        <v>19</v>
      </c>
      <c r="I1145" s="236"/>
      <c r="J1145" s="233"/>
      <c r="K1145" s="233"/>
      <c r="L1145" s="237"/>
      <c r="M1145" s="238"/>
      <c r="N1145" s="239"/>
      <c r="O1145" s="239"/>
      <c r="P1145" s="239"/>
      <c r="Q1145" s="239"/>
      <c r="R1145" s="239"/>
      <c r="S1145" s="239"/>
      <c r="T1145" s="240"/>
      <c r="AT1145" s="241" t="s">
        <v>169</v>
      </c>
      <c r="AU1145" s="241" t="s">
        <v>82</v>
      </c>
      <c r="AV1145" s="15" t="s">
        <v>80</v>
      </c>
      <c r="AW1145" s="15" t="s">
        <v>33</v>
      </c>
      <c r="AX1145" s="15" t="s">
        <v>72</v>
      </c>
      <c r="AY1145" s="241" t="s">
        <v>155</v>
      </c>
    </row>
    <row r="1146" spans="1:65" s="13" customFormat="1">
      <c r="B1146" s="200"/>
      <c r="C1146" s="201"/>
      <c r="D1146" s="193" t="s">
        <v>169</v>
      </c>
      <c r="E1146" s="202" t="s">
        <v>19</v>
      </c>
      <c r="F1146" s="203" t="s">
        <v>1064</v>
      </c>
      <c r="G1146" s="201"/>
      <c r="H1146" s="204">
        <v>4.88</v>
      </c>
      <c r="I1146" s="205"/>
      <c r="J1146" s="201"/>
      <c r="K1146" s="201"/>
      <c r="L1146" s="206"/>
      <c r="M1146" s="207"/>
      <c r="N1146" s="208"/>
      <c r="O1146" s="208"/>
      <c r="P1146" s="208"/>
      <c r="Q1146" s="208"/>
      <c r="R1146" s="208"/>
      <c r="S1146" s="208"/>
      <c r="T1146" s="209"/>
      <c r="AT1146" s="210" t="s">
        <v>169</v>
      </c>
      <c r="AU1146" s="210" t="s">
        <v>82</v>
      </c>
      <c r="AV1146" s="13" t="s">
        <v>82</v>
      </c>
      <c r="AW1146" s="13" t="s">
        <v>33</v>
      </c>
      <c r="AX1146" s="13" t="s">
        <v>72</v>
      </c>
      <c r="AY1146" s="210" t="s">
        <v>155</v>
      </c>
    </row>
    <row r="1147" spans="1:65" s="14" customFormat="1">
      <c r="B1147" s="211"/>
      <c r="C1147" s="212"/>
      <c r="D1147" s="193" t="s">
        <v>169</v>
      </c>
      <c r="E1147" s="213" t="s">
        <v>19</v>
      </c>
      <c r="F1147" s="214" t="s">
        <v>178</v>
      </c>
      <c r="G1147" s="212"/>
      <c r="H1147" s="215">
        <v>611.35</v>
      </c>
      <c r="I1147" s="216"/>
      <c r="J1147" s="212"/>
      <c r="K1147" s="212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169</v>
      </c>
      <c r="AU1147" s="221" t="s">
        <v>82</v>
      </c>
      <c r="AV1147" s="14" t="s">
        <v>163</v>
      </c>
      <c r="AW1147" s="14" t="s">
        <v>33</v>
      </c>
      <c r="AX1147" s="14" t="s">
        <v>80</v>
      </c>
      <c r="AY1147" s="221" t="s">
        <v>155</v>
      </c>
    </row>
    <row r="1148" spans="1:65" s="2" customFormat="1" ht="24.2" customHeight="1">
      <c r="A1148" s="36"/>
      <c r="B1148" s="37"/>
      <c r="C1148" s="180" t="s">
        <v>1065</v>
      </c>
      <c r="D1148" s="180" t="s">
        <v>158</v>
      </c>
      <c r="E1148" s="181" t="s">
        <v>1066</v>
      </c>
      <c r="F1148" s="182" t="s">
        <v>1067</v>
      </c>
      <c r="G1148" s="183" t="s">
        <v>202</v>
      </c>
      <c r="H1148" s="184">
        <v>42.436999999999998</v>
      </c>
      <c r="I1148" s="185"/>
      <c r="J1148" s="186">
        <f>ROUND(I1148*H1148,2)</f>
        <v>0</v>
      </c>
      <c r="K1148" s="182" t="s">
        <v>162</v>
      </c>
      <c r="L1148" s="41"/>
      <c r="M1148" s="187" t="s">
        <v>19</v>
      </c>
      <c r="N1148" s="188" t="s">
        <v>43</v>
      </c>
      <c r="O1148" s="66"/>
      <c r="P1148" s="189">
        <f>O1148*H1148</f>
        <v>0</v>
      </c>
      <c r="Q1148" s="189">
        <v>1.5E-3</v>
      </c>
      <c r="R1148" s="189">
        <f>Q1148*H1148</f>
        <v>6.3655500000000004E-2</v>
      </c>
      <c r="S1148" s="189">
        <v>0</v>
      </c>
      <c r="T1148" s="190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1" t="s">
        <v>300</v>
      </c>
      <c r="AT1148" s="191" t="s">
        <v>158</v>
      </c>
      <c r="AU1148" s="191" t="s">
        <v>82</v>
      </c>
      <c r="AY1148" s="19" t="s">
        <v>155</v>
      </c>
      <c r="BE1148" s="192">
        <f>IF(N1148="základní",J1148,0)</f>
        <v>0</v>
      </c>
      <c r="BF1148" s="192">
        <f>IF(N1148="snížená",J1148,0)</f>
        <v>0</v>
      </c>
      <c r="BG1148" s="192">
        <f>IF(N1148="zákl. přenesená",J1148,0)</f>
        <v>0</v>
      </c>
      <c r="BH1148" s="192">
        <f>IF(N1148="sníž. přenesená",J1148,0)</f>
        <v>0</v>
      </c>
      <c r="BI1148" s="192">
        <f>IF(N1148="nulová",J1148,0)</f>
        <v>0</v>
      </c>
      <c r="BJ1148" s="19" t="s">
        <v>80</v>
      </c>
      <c r="BK1148" s="192">
        <f>ROUND(I1148*H1148,2)</f>
        <v>0</v>
      </c>
      <c r="BL1148" s="19" t="s">
        <v>300</v>
      </c>
      <c r="BM1148" s="191" t="s">
        <v>1068</v>
      </c>
    </row>
    <row r="1149" spans="1:65" s="2" customFormat="1" ht="19.5">
      <c r="A1149" s="36"/>
      <c r="B1149" s="37"/>
      <c r="C1149" s="38"/>
      <c r="D1149" s="193" t="s">
        <v>165</v>
      </c>
      <c r="E1149" s="38"/>
      <c r="F1149" s="194" t="s">
        <v>1069</v>
      </c>
      <c r="G1149" s="38"/>
      <c r="H1149" s="38"/>
      <c r="I1149" s="195"/>
      <c r="J1149" s="38"/>
      <c r="K1149" s="38"/>
      <c r="L1149" s="41"/>
      <c r="M1149" s="196"/>
      <c r="N1149" s="197"/>
      <c r="O1149" s="66"/>
      <c r="P1149" s="66"/>
      <c r="Q1149" s="66"/>
      <c r="R1149" s="66"/>
      <c r="S1149" s="66"/>
      <c r="T1149" s="67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T1149" s="19" t="s">
        <v>165</v>
      </c>
      <c r="AU1149" s="19" t="s">
        <v>82</v>
      </c>
    </row>
    <row r="1150" spans="1:65" s="2" customFormat="1">
      <c r="A1150" s="36"/>
      <c r="B1150" s="37"/>
      <c r="C1150" s="38"/>
      <c r="D1150" s="198" t="s">
        <v>167</v>
      </c>
      <c r="E1150" s="38"/>
      <c r="F1150" s="199" t="s">
        <v>1070</v>
      </c>
      <c r="G1150" s="38"/>
      <c r="H1150" s="38"/>
      <c r="I1150" s="195"/>
      <c r="J1150" s="38"/>
      <c r="K1150" s="38"/>
      <c r="L1150" s="41"/>
      <c r="M1150" s="196"/>
      <c r="N1150" s="197"/>
      <c r="O1150" s="66"/>
      <c r="P1150" s="66"/>
      <c r="Q1150" s="66"/>
      <c r="R1150" s="66"/>
      <c r="S1150" s="66"/>
      <c r="T1150" s="67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T1150" s="19" t="s">
        <v>167</v>
      </c>
      <c r="AU1150" s="19" t="s">
        <v>82</v>
      </c>
    </row>
    <row r="1151" spans="1:65" s="15" customFormat="1">
      <c r="B1151" s="232"/>
      <c r="C1151" s="233"/>
      <c r="D1151" s="193" t="s">
        <v>169</v>
      </c>
      <c r="E1151" s="234" t="s">
        <v>19</v>
      </c>
      <c r="F1151" s="235" t="s">
        <v>206</v>
      </c>
      <c r="G1151" s="233"/>
      <c r="H1151" s="234" t="s">
        <v>19</v>
      </c>
      <c r="I1151" s="236"/>
      <c r="J1151" s="233"/>
      <c r="K1151" s="233"/>
      <c r="L1151" s="237"/>
      <c r="M1151" s="238"/>
      <c r="N1151" s="239"/>
      <c r="O1151" s="239"/>
      <c r="P1151" s="239"/>
      <c r="Q1151" s="239"/>
      <c r="R1151" s="239"/>
      <c r="S1151" s="239"/>
      <c r="T1151" s="240"/>
      <c r="AT1151" s="241" t="s">
        <v>169</v>
      </c>
      <c r="AU1151" s="241" t="s">
        <v>82</v>
      </c>
      <c r="AV1151" s="15" t="s">
        <v>80</v>
      </c>
      <c r="AW1151" s="15" t="s">
        <v>33</v>
      </c>
      <c r="AX1151" s="15" t="s">
        <v>72</v>
      </c>
      <c r="AY1151" s="241" t="s">
        <v>155</v>
      </c>
    </row>
    <row r="1152" spans="1:65" s="13" customFormat="1">
      <c r="B1152" s="200"/>
      <c r="C1152" s="201"/>
      <c r="D1152" s="193" t="s">
        <v>169</v>
      </c>
      <c r="E1152" s="202" t="s">
        <v>19</v>
      </c>
      <c r="F1152" s="203" t="s">
        <v>1071</v>
      </c>
      <c r="G1152" s="201"/>
      <c r="H1152" s="204">
        <v>6.7859999999999996</v>
      </c>
      <c r="I1152" s="205"/>
      <c r="J1152" s="201"/>
      <c r="K1152" s="201"/>
      <c r="L1152" s="206"/>
      <c r="M1152" s="207"/>
      <c r="N1152" s="208"/>
      <c r="O1152" s="208"/>
      <c r="P1152" s="208"/>
      <c r="Q1152" s="208"/>
      <c r="R1152" s="208"/>
      <c r="S1152" s="208"/>
      <c r="T1152" s="209"/>
      <c r="AT1152" s="210" t="s">
        <v>169</v>
      </c>
      <c r="AU1152" s="210" t="s">
        <v>82</v>
      </c>
      <c r="AV1152" s="13" t="s">
        <v>82</v>
      </c>
      <c r="AW1152" s="13" t="s">
        <v>33</v>
      </c>
      <c r="AX1152" s="13" t="s">
        <v>72</v>
      </c>
      <c r="AY1152" s="210" t="s">
        <v>155</v>
      </c>
    </row>
    <row r="1153" spans="1:65" s="13" customFormat="1">
      <c r="B1153" s="200"/>
      <c r="C1153" s="201"/>
      <c r="D1153" s="193" t="s">
        <v>169</v>
      </c>
      <c r="E1153" s="202" t="s">
        <v>19</v>
      </c>
      <c r="F1153" s="203" t="s">
        <v>1072</v>
      </c>
      <c r="G1153" s="201"/>
      <c r="H1153" s="204">
        <v>7.2370000000000001</v>
      </c>
      <c r="I1153" s="205"/>
      <c r="J1153" s="201"/>
      <c r="K1153" s="201"/>
      <c r="L1153" s="206"/>
      <c r="M1153" s="207"/>
      <c r="N1153" s="208"/>
      <c r="O1153" s="208"/>
      <c r="P1153" s="208"/>
      <c r="Q1153" s="208"/>
      <c r="R1153" s="208"/>
      <c r="S1153" s="208"/>
      <c r="T1153" s="209"/>
      <c r="AT1153" s="210" t="s">
        <v>169</v>
      </c>
      <c r="AU1153" s="210" t="s">
        <v>82</v>
      </c>
      <c r="AV1153" s="13" t="s">
        <v>82</v>
      </c>
      <c r="AW1153" s="13" t="s">
        <v>33</v>
      </c>
      <c r="AX1153" s="13" t="s">
        <v>72</v>
      </c>
      <c r="AY1153" s="210" t="s">
        <v>155</v>
      </c>
    </row>
    <row r="1154" spans="1:65" s="13" customFormat="1">
      <c r="B1154" s="200"/>
      <c r="C1154" s="201"/>
      <c r="D1154" s="193" t="s">
        <v>169</v>
      </c>
      <c r="E1154" s="202" t="s">
        <v>19</v>
      </c>
      <c r="F1154" s="203" t="s">
        <v>1073</v>
      </c>
      <c r="G1154" s="201"/>
      <c r="H1154" s="204">
        <v>6.3140000000000001</v>
      </c>
      <c r="I1154" s="205"/>
      <c r="J1154" s="201"/>
      <c r="K1154" s="201"/>
      <c r="L1154" s="206"/>
      <c r="M1154" s="207"/>
      <c r="N1154" s="208"/>
      <c r="O1154" s="208"/>
      <c r="P1154" s="208"/>
      <c r="Q1154" s="208"/>
      <c r="R1154" s="208"/>
      <c r="S1154" s="208"/>
      <c r="T1154" s="209"/>
      <c r="AT1154" s="210" t="s">
        <v>169</v>
      </c>
      <c r="AU1154" s="210" t="s">
        <v>82</v>
      </c>
      <c r="AV1154" s="13" t="s">
        <v>82</v>
      </c>
      <c r="AW1154" s="13" t="s">
        <v>33</v>
      </c>
      <c r="AX1154" s="13" t="s">
        <v>72</v>
      </c>
      <c r="AY1154" s="210" t="s">
        <v>155</v>
      </c>
    </row>
    <row r="1155" spans="1:65" s="16" customFormat="1">
      <c r="B1155" s="242"/>
      <c r="C1155" s="243"/>
      <c r="D1155" s="193" t="s">
        <v>169</v>
      </c>
      <c r="E1155" s="244" t="s">
        <v>19</v>
      </c>
      <c r="F1155" s="245" t="s">
        <v>211</v>
      </c>
      <c r="G1155" s="243"/>
      <c r="H1155" s="246">
        <v>20.337</v>
      </c>
      <c r="I1155" s="247"/>
      <c r="J1155" s="243"/>
      <c r="K1155" s="243"/>
      <c r="L1155" s="248"/>
      <c r="M1155" s="249"/>
      <c r="N1155" s="250"/>
      <c r="O1155" s="250"/>
      <c r="P1155" s="250"/>
      <c r="Q1155" s="250"/>
      <c r="R1155" s="250"/>
      <c r="S1155" s="250"/>
      <c r="T1155" s="251"/>
      <c r="AT1155" s="252" t="s">
        <v>169</v>
      </c>
      <c r="AU1155" s="252" t="s">
        <v>82</v>
      </c>
      <c r="AV1155" s="16" t="s">
        <v>156</v>
      </c>
      <c r="AW1155" s="16" t="s">
        <v>33</v>
      </c>
      <c r="AX1155" s="16" t="s">
        <v>72</v>
      </c>
      <c r="AY1155" s="252" t="s">
        <v>155</v>
      </c>
    </row>
    <row r="1156" spans="1:65" s="15" customFormat="1">
      <c r="B1156" s="232"/>
      <c r="C1156" s="233"/>
      <c r="D1156" s="193" t="s">
        <v>169</v>
      </c>
      <c r="E1156" s="234" t="s">
        <v>19</v>
      </c>
      <c r="F1156" s="235" t="s">
        <v>212</v>
      </c>
      <c r="G1156" s="233"/>
      <c r="H1156" s="234" t="s">
        <v>19</v>
      </c>
      <c r="I1156" s="236"/>
      <c r="J1156" s="233"/>
      <c r="K1156" s="233"/>
      <c r="L1156" s="237"/>
      <c r="M1156" s="238"/>
      <c r="N1156" s="239"/>
      <c r="O1156" s="239"/>
      <c r="P1156" s="239"/>
      <c r="Q1156" s="239"/>
      <c r="R1156" s="239"/>
      <c r="S1156" s="239"/>
      <c r="T1156" s="240"/>
      <c r="AT1156" s="241" t="s">
        <v>169</v>
      </c>
      <c r="AU1156" s="241" t="s">
        <v>82</v>
      </c>
      <c r="AV1156" s="15" t="s">
        <v>80</v>
      </c>
      <c r="AW1156" s="15" t="s">
        <v>33</v>
      </c>
      <c r="AX1156" s="15" t="s">
        <v>72</v>
      </c>
      <c r="AY1156" s="241" t="s">
        <v>155</v>
      </c>
    </row>
    <row r="1157" spans="1:65" s="13" customFormat="1">
      <c r="B1157" s="200"/>
      <c r="C1157" s="201"/>
      <c r="D1157" s="193" t="s">
        <v>169</v>
      </c>
      <c r="E1157" s="202" t="s">
        <v>19</v>
      </c>
      <c r="F1157" s="203" t="s">
        <v>1074</v>
      </c>
      <c r="G1157" s="201"/>
      <c r="H1157" s="204">
        <v>4.2640000000000002</v>
      </c>
      <c r="I1157" s="205"/>
      <c r="J1157" s="201"/>
      <c r="K1157" s="201"/>
      <c r="L1157" s="206"/>
      <c r="M1157" s="207"/>
      <c r="N1157" s="208"/>
      <c r="O1157" s="208"/>
      <c r="P1157" s="208"/>
      <c r="Q1157" s="208"/>
      <c r="R1157" s="208"/>
      <c r="S1157" s="208"/>
      <c r="T1157" s="209"/>
      <c r="AT1157" s="210" t="s">
        <v>169</v>
      </c>
      <c r="AU1157" s="210" t="s">
        <v>82</v>
      </c>
      <c r="AV1157" s="13" t="s">
        <v>82</v>
      </c>
      <c r="AW1157" s="13" t="s">
        <v>33</v>
      </c>
      <c r="AX1157" s="13" t="s">
        <v>72</v>
      </c>
      <c r="AY1157" s="210" t="s">
        <v>155</v>
      </c>
    </row>
    <row r="1158" spans="1:65" s="16" customFormat="1">
      <c r="B1158" s="242"/>
      <c r="C1158" s="243"/>
      <c r="D1158" s="193" t="s">
        <v>169</v>
      </c>
      <c r="E1158" s="244" t="s">
        <v>19</v>
      </c>
      <c r="F1158" s="245" t="s">
        <v>211</v>
      </c>
      <c r="G1158" s="243"/>
      <c r="H1158" s="246">
        <v>4.2640000000000002</v>
      </c>
      <c r="I1158" s="247"/>
      <c r="J1158" s="243"/>
      <c r="K1158" s="243"/>
      <c r="L1158" s="248"/>
      <c r="M1158" s="249"/>
      <c r="N1158" s="250"/>
      <c r="O1158" s="250"/>
      <c r="P1158" s="250"/>
      <c r="Q1158" s="250"/>
      <c r="R1158" s="250"/>
      <c r="S1158" s="250"/>
      <c r="T1158" s="251"/>
      <c r="AT1158" s="252" t="s">
        <v>169</v>
      </c>
      <c r="AU1158" s="252" t="s">
        <v>82</v>
      </c>
      <c r="AV1158" s="16" t="s">
        <v>156</v>
      </c>
      <c r="AW1158" s="16" t="s">
        <v>33</v>
      </c>
      <c r="AX1158" s="16" t="s">
        <v>72</v>
      </c>
      <c r="AY1158" s="252" t="s">
        <v>155</v>
      </c>
    </row>
    <row r="1159" spans="1:65" s="15" customFormat="1">
      <c r="B1159" s="232"/>
      <c r="C1159" s="233"/>
      <c r="D1159" s="193" t="s">
        <v>169</v>
      </c>
      <c r="E1159" s="234" t="s">
        <v>19</v>
      </c>
      <c r="F1159" s="235" t="s">
        <v>215</v>
      </c>
      <c r="G1159" s="233"/>
      <c r="H1159" s="234" t="s">
        <v>19</v>
      </c>
      <c r="I1159" s="236"/>
      <c r="J1159" s="233"/>
      <c r="K1159" s="233"/>
      <c r="L1159" s="237"/>
      <c r="M1159" s="238"/>
      <c r="N1159" s="239"/>
      <c r="O1159" s="239"/>
      <c r="P1159" s="239"/>
      <c r="Q1159" s="239"/>
      <c r="R1159" s="239"/>
      <c r="S1159" s="239"/>
      <c r="T1159" s="240"/>
      <c r="AT1159" s="241" t="s">
        <v>169</v>
      </c>
      <c r="AU1159" s="241" t="s">
        <v>82</v>
      </c>
      <c r="AV1159" s="15" t="s">
        <v>80</v>
      </c>
      <c r="AW1159" s="15" t="s">
        <v>33</v>
      </c>
      <c r="AX1159" s="15" t="s">
        <v>72</v>
      </c>
      <c r="AY1159" s="241" t="s">
        <v>155</v>
      </c>
    </row>
    <row r="1160" spans="1:65" s="13" customFormat="1">
      <c r="B1160" s="200"/>
      <c r="C1160" s="201"/>
      <c r="D1160" s="193" t="s">
        <v>169</v>
      </c>
      <c r="E1160" s="202" t="s">
        <v>19</v>
      </c>
      <c r="F1160" s="203" t="s">
        <v>1071</v>
      </c>
      <c r="G1160" s="201"/>
      <c r="H1160" s="204">
        <v>6.7859999999999996</v>
      </c>
      <c r="I1160" s="205"/>
      <c r="J1160" s="201"/>
      <c r="K1160" s="201"/>
      <c r="L1160" s="206"/>
      <c r="M1160" s="207"/>
      <c r="N1160" s="208"/>
      <c r="O1160" s="208"/>
      <c r="P1160" s="208"/>
      <c r="Q1160" s="208"/>
      <c r="R1160" s="208"/>
      <c r="S1160" s="208"/>
      <c r="T1160" s="209"/>
      <c r="AT1160" s="210" t="s">
        <v>169</v>
      </c>
      <c r="AU1160" s="210" t="s">
        <v>82</v>
      </c>
      <c r="AV1160" s="13" t="s">
        <v>82</v>
      </c>
      <c r="AW1160" s="13" t="s">
        <v>33</v>
      </c>
      <c r="AX1160" s="13" t="s">
        <v>72</v>
      </c>
      <c r="AY1160" s="210" t="s">
        <v>155</v>
      </c>
    </row>
    <row r="1161" spans="1:65" s="16" customFormat="1">
      <c r="B1161" s="242"/>
      <c r="C1161" s="243"/>
      <c r="D1161" s="193" t="s">
        <v>169</v>
      </c>
      <c r="E1161" s="244" t="s">
        <v>19</v>
      </c>
      <c r="F1161" s="245" t="s">
        <v>211</v>
      </c>
      <c r="G1161" s="243"/>
      <c r="H1161" s="246">
        <v>6.7859999999999996</v>
      </c>
      <c r="I1161" s="247"/>
      <c r="J1161" s="243"/>
      <c r="K1161" s="243"/>
      <c r="L1161" s="248"/>
      <c r="M1161" s="249"/>
      <c r="N1161" s="250"/>
      <c r="O1161" s="250"/>
      <c r="P1161" s="250"/>
      <c r="Q1161" s="250"/>
      <c r="R1161" s="250"/>
      <c r="S1161" s="250"/>
      <c r="T1161" s="251"/>
      <c r="AT1161" s="252" t="s">
        <v>169</v>
      </c>
      <c r="AU1161" s="252" t="s">
        <v>82</v>
      </c>
      <c r="AV1161" s="16" t="s">
        <v>156</v>
      </c>
      <c r="AW1161" s="16" t="s">
        <v>33</v>
      </c>
      <c r="AX1161" s="16" t="s">
        <v>72</v>
      </c>
      <c r="AY1161" s="252" t="s">
        <v>155</v>
      </c>
    </row>
    <row r="1162" spans="1:65" s="15" customFormat="1">
      <c r="B1162" s="232"/>
      <c r="C1162" s="233"/>
      <c r="D1162" s="193" t="s">
        <v>169</v>
      </c>
      <c r="E1162" s="234" t="s">
        <v>19</v>
      </c>
      <c r="F1162" s="235" t="s">
        <v>219</v>
      </c>
      <c r="G1162" s="233"/>
      <c r="H1162" s="234" t="s">
        <v>19</v>
      </c>
      <c r="I1162" s="236"/>
      <c r="J1162" s="233"/>
      <c r="K1162" s="233"/>
      <c r="L1162" s="237"/>
      <c r="M1162" s="238"/>
      <c r="N1162" s="239"/>
      <c r="O1162" s="239"/>
      <c r="P1162" s="239"/>
      <c r="Q1162" s="239"/>
      <c r="R1162" s="239"/>
      <c r="S1162" s="239"/>
      <c r="T1162" s="240"/>
      <c r="AT1162" s="241" t="s">
        <v>169</v>
      </c>
      <c r="AU1162" s="241" t="s">
        <v>82</v>
      </c>
      <c r="AV1162" s="15" t="s">
        <v>80</v>
      </c>
      <c r="AW1162" s="15" t="s">
        <v>33</v>
      </c>
      <c r="AX1162" s="15" t="s">
        <v>72</v>
      </c>
      <c r="AY1162" s="241" t="s">
        <v>155</v>
      </c>
    </row>
    <row r="1163" spans="1:65" s="13" customFormat="1">
      <c r="B1163" s="200"/>
      <c r="C1163" s="201"/>
      <c r="D1163" s="193" t="s">
        <v>169</v>
      </c>
      <c r="E1163" s="202" t="s">
        <v>19</v>
      </c>
      <c r="F1163" s="203" t="s">
        <v>1074</v>
      </c>
      <c r="G1163" s="201"/>
      <c r="H1163" s="204">
        <v>4.2640000000000002</v>
      </c>
      <c r="I1163" s="205"/>
      <c r="J1163" s="201"/>
      <c r="K1163" s="201"/>
      <c r="L1163" s="206"/>
      <c r="M1163" s="207"/>
      <c r="N1163" s="208"/>
      <c r="O1163" s="208"/>
      <c r="P1163" s="208"/>
      <c r="Q1163" s="208"/>
      <c r="R1163" s="208"/>
      <c r="S1163" s="208"/>
      <c r="T1163" s="209"/>
      <c r="AT1163" s="210" t="s">
        <v>169</v>
      </c>
      <c r="AU1163" s="210" t="s">
        <v>82</v>
      </c>
      <c r="AV1163" s="13" t="s">
        <v>82</v>
      </c>
      <c r="AW1163" s="13" t="s">
        <v>33</v>
      </c>
      <c r="AX1163" s="13" t="s">
        <v>72</v>
      </c>
      <c r="AY1163" s="210" t="s">
        <v>155</v>
      </c>
    </row>
    <row r="1164" spans="1:65" s="13" customFormat="1">
      <c r="B1164" s="200"/>
      <c r="C1164" s="201"/>
      <c r="D1164" s="193" t="s">
        <v>169</v>
      </c>
      <c r="E1164" s="202" t="s">
        <v>19</v>
      </c>
      <c r="F1164" s="203" t="s">
        <v>1071</v>
      </c>
      <c r="G1164" s="201"/>
      <c r="H1164" s="204">
        <v>6.7859999999999996</v>
      </c>
      <c r="I1164" s="205"/>
      <c r="J1164" s="201"/>
      <c r="K1164" s="201"/>
      <c r="L1164" s="206"/>
      <c r="M1164" s="207"/>
      <c r="N1164" s="208"/>
      <c r="O1164" s="208"/>
      <c r="P1164" s="208"/>
      <c r="Q1164" s="208"/>
      <c r="R1164" s="208"/>
      <c r="S1164" s="208"/>
      <c r="T1164" s="209"/>
      <c r="AT1164" s="210" t="s">
        <v>169</v>
      </c>
      <c r="AU1164" s="210" t="s">
        <v>82</v>
      </c>
      <c r="AV1164" s="13" t="s">
        <v>82</v>
      </c>
      <c r="AW1164" s="13" t="s">
        <v>33</v>
      </c>
      <c r="AX1164" s="13" t="s">
        <v>72</v>
      </c>
      <c r="AY1164" s="210" t="s">
        <v>155</v>
      </c>
    </row>
    <row r="1165" spans="1:65" s="16" customFormat="1">
      <c r="B1165" s="242"/>
      <c r="C1165" s="243"/>
      <c r="D1165" s="193" t="s">
        <v>169</v>
      </c>
      <c r="E1165" s="244" t="s">
        <v>19</v>
      </c>
      <c r="F1165" s="245" t="s">
        <v>211</v>
      </c>
      <c r="G1165" s="243"/>
      <c r="H1165" s="246">
        <v>11.05</v>
      </c>
      <c r="I1165" s="247"/>
      <c r="J1165" s="243"/>
      <c r="K1165" s="243"/>
      <c r="L1165" s="248"/>
      <c r="M1165" s="249"/>
      <c r="N1165" s="250"/>
      <c r="O1165" s="250"/>
      <c r="P1165" s="250"/>
      <c r="Q1165" s="250"/>
      <c r="R1165" s="250"/>
      <c r="S1165" s="250"/>
      <c r="T1165" s="251"/>
      <c r="AT1165" s="252" t="s">
        <v>169</v>
      </c>
      <c r="AU1165" s="252" t="s">
        <v>82</v>
      </c>
      <c r="AV1165" s="16" t="s">
        <v>156</v>
      </c>
      <c r="AW1165" s="16" t="s">
        <v>33</v>
      </c>
      <c r="AX1165" s="16" t="s">
        <v>72</v>
      </c>
      <c r="AY1165" s="252" t="s">
        <v>155</v>
      </c>
    </row>
    <row r="1166" spans="1:65" s="14" customFormat="1">
      <c r="B1166" s="211"/>
      <c r="C1166" s="212"/>
      <c r="D1166" s="193" t="s">
        <v>169</v>
      </c>
      <c r="E1166" s="213" t="s">
        <v>19</v>
      </c>
      <c r="F1166" s="214" t="s">
        <v>178</v>
      </c>
      <c r="G1166" s="212"/>
      <c r="H1166" s="215">
        <v>42.436999999999998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169</v>
      </c>
      <c r="AU1166" s="221" t="s">
        <v>82</v>
      </c>
      <c r="AV1166" s="14" t="s">
        <v>163</v>
      </c>
      <c r="AW1166" s="14" t="s">
        <v>33</v>
      </c>
      <c r="AX1166" s="14" t="s">
        <v>80</v>
      </c>
      <c r="AY1166" s="221" t="s">
        <v>155</v>
      </c>
    </row>
    <row r="1167" spans="1:65" s="2" customFormat="1" ht="24.2" customHeight="1">
      <c r="A1167" s="36"/>
      <c r="B1167" s="37"/>
      <c r="C1167" s="180" t="s">
        <v>1075</v>
      </c>
      <c r="D1167" s="180" t="s">
        <v>158</v>
      </c>
      <c r="E1167" s="181" t="s">
        <v>1076</v>
      </c>
      <c r="F1167" s="182" t="s">
        <v>1077</v>
      </c>
      <c r="G1167" s="183" t="s">
        <v>233</v>
      </c>
      <c r="H1167" s="184">
        <v>53.3</v>
      </c>
      <c r="I1167" s="185"/>
      <c r="J1167" s="186">
        <f>ROUND(I1167*H1167,2)</f>
        <v>0</v>
      </c>
      <c r="K1167" s="182" t="s">
        <v>162</v>
      </c>
      <c r="L1167" s="41"/>
      <c r="M1167" s="187" t="s">
        <v>19</v>
      </c>
      <c r="N1167" s="188" t="s">
        <v>43</v>
      </c>
      <c r="O1167" s="66"/>
      <c r="P1167" s="189">
        <f>O1167*H1167</f>
        <v>0</v>
      </c>
      <c r="Q1167" s="189">
        <v>2.7999999999999998E-4</v>
      </c>
      <c r="R1167" s="189">
        <f>Q1167*H1167</f>
        <v>1.4923999999999998E-2</v>
      </c>
      <c r="S1167" s="189">
        <v>0</v>
      </c>
      <c r="T1167" s="190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91" t="s">
        <v>300</v>
      </c>
      <c r="AT1167" s="191" t="s">
        <v>158</v>
      </c>
      <c r="AU1167" s="191" t="s">
        <v>82</v>
      </c>
      <c r="AY1167" s="19" t="s">
        <v>155</v>
      </c>
      <c r="BE1167" s="192">
        <f>IF(N1167="základní",J1167,0)</f>
        <v>0</v>
      </c>
      <c r="BF1167" s="192">
        <f>IF(N1167="snížená",J1167,0)</f>
        <v>0</v>
      </c>
      <c r="BG1167" s="192">
        <f>IF(N1167="zákl. přenesená",J1167,0)</f>
        <v>0</v>
      </c>
      <c r="BH1167" s="192">
        <f>IF(N1167="sníž. přenesená",J1167,0)</f>
        <v>0</v>
      </c>
      <c r="BI1167" s="192">
        <f>IF(N1167="nulová",J1167,0)</f>
        <v>0</v>
      </c>
      <c r="BJ1167" s="19" t="s">
        <v>80</v>
      </c>
      <c r="BK1167" s="192">
        <f>ROUND(I1167*H1167,2)</f>
        <v>0</v>
      </c>
      <c r="BL1167" s="19" t="s">
        <v>300</v>
      </c>
      <c r="BM1167" s="191" t="s">
        <v>1078</v>
      </c>
    </row>
    <row r="1168" spans="1:65" s="2" customFormat="1" ht="19.5">
      <c r="A1168" s="36"/>
      <c r="B1168" s="37"/>
      <c r="C1168" s="38"/>
      <c r="D1168" s="193" t="s">
        <v>165</v>
      </c>
      <c r="E1168" s="38"/>
      <c r="F1168" s="194" t="s">
        <v>1079</v>
      </c>
      <c r="G1168" s="38"/>
      <c r="H1168" s="38"/>
      <c r="I1168" s="195"/>
      <c r="J1168" s="38"/>
      <c r="K1168" s="38"/>
      <c r="L1168" s="41"/>
      <c r="M1168" s="196"/>
      <c r="N1168" s="197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165</v>
      </c>
      <c r="AU1168" s="19" t="s">
        <v>82</v>
      </c>
    </row>
    <row r="1169" spans="1:65" s="2" customFormat="1">
      <c r="A1169" s="36"/>
      <c r="B1169" s="37"/>
      <c r="C1169" s="38"/>
      <c r="D1169" s="198" t="s">
        <v>167</v>
      </c>
      <c r="E1169" s="38"/>
      <c r="F1169" s="199" t="s">
        <v>1080</v>
      </c>
      <c r="G1169" s="38"/>
      <c r="H1169" s="38"/>
      <c r="I1169" s="195"/>
      <c r="J1169" s="38"/>
      <c r="K1169" s="38"/>
      <c r="L1169" s="41"/>
      <c r="M1169" s="196"/>
      <c r="N1169" s="197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167</v>
      </c>
      <c r="AU1169" s="19" t="s">
        <v>82</v>
      </c>
    </row>
    <row r="1170" spans="1:65" s="15" customFormat="1">
      <c r="B1170" s="232"/>
      <c r="C1170" s="233"/>
      <c r="D1170" s="193" t="s">
        <v>169</v>
      </c>
      <c r="E1170" s="234" t="s">
        <v>19</v>
      </c>
      <c r="F1170" s="235" t="s">
        <v>206</v>
      </c>
      <c r="G1170" s="233"/>
      <c r="H1170" s="234" t="s">
        <v>19</v>
      </c>
      <c r="I1170" s="236"/>
      <c r="J1170" s="233"/>
      <c r="K1170" s="233"/>
      <c r="L1170" s="237"/>
      <c r="M1170" s="238"/>
      <c r="N1170" s="239"/>
      <c r="O1170" s="239"/>
      <c r="P1170" s="239"/>
      <c r="Q1170" s="239"/>
      <c r="R1170" s="239"/>
      <c r="S1170" s="239"/>
      <c r="T1170" s="240"/>
      <c r="AT1170" s="241" t="s">
        <v>169</v>
      </c>
      <c r="AU1170" s="241" t="s">
        <v>82</v>
      </c>
      <c r="AV1170" s="15" t="s">
        <v>80</v>
      </c>
      <c r="AW1170" s="15" t="s">
        <v>33</v>
      </c>
      <c r="AX1170" s="15" t="s">
        <v>72</v>
      </c>
      <c r="AY1170" s="241" t="s">
        <v>155</v>
      </c>
    </row>
    <row r="1171" spans="1:65" s="13" customFormat="1">
      <c r="B1171" s="200"/>
      <c r="C1171" s="201"/>
      <c r="D1171" s="193" t="s">
        <v>169</v>
      </c>
      <c r="E1171" s="202" t="s">
        <v>19</v>
      </c>
      <c r="F1171" s="203" t="s">
        <v>1081</v>
      </c>
      <c r="G1171" s="201"/>
      <c r="H1171" s="204">
        <v>24.6</v>
      </c>
      <c r="I1171" s="205"/>
      <c r="J1171" s="201"/>
      <c r="K1171" s="201"/>
      <c r="L1171" s="206"/>
      <c r="M1171" s="207"/>
      <c r="N1171" s="208"/>
      <c r="O1171" s="208"/>
      <c r="P1171" s="208"/>
      <c r="Q1171" s="208"/>
      <c r="R1171" s="208"/>
      <c r="S1171" s="208"/>
      <c r="T1171" s="209"/>
      <c r="AT1171" s="210" t="s">
        <v>169</v>
      </c>
      <c r="AU1171" s="210" t="s">
        <v>82</v>
      </c>
      <c r="AV1171" s="13" t="s">
        <v>82</v>
      </c>
      <c r="AW1171" s="13" t="s">
        <v>33</v>
      </c>
      <c r="AX1171" s="13" t="s">
        <v>72</v>
      </c>
      <c r="AY1171" s="210" t="s">
        <v>155</v>
      </c>
    </row>
    <row r="1172" spans="1:65" s="15" customFormat="1">
      <c r="B1172" s="232"/>
      <c r="C1172" s="233"/>
      <c r="D1172" s="193" t="s">
        <v>169</v>
      </c>
      <c r="E1172" s="234" t="s">
        <v>19</v>
      </c>
      <c r="F1172" s="235" t="s">
        <v>212</v>
      </c>
      <c r="G1172" s="233"/>
      <c r="H1172" s="234" t="s">
        <v>19</v>
      </c>
      <c r="I1172" s="236"/>
      <c r="J1172" s="233"/>
      <c r="K1172" s="233"/>
      <c r="L1172" s="237"/>
      <c r="M1172" s="238"/>
      <c r="N1172" s="239"/>
      <c r="O1172" s="239"/>
      <c r="P1172" s="239"/>
      <c r="Q1172" s="239"/>
      <c r="R1172" s="239"/>
      <c r="S1172" s="239"/>
      <c r="T1172" s="240"/>
      <c r="AT1172" s="241" t="s">
        <v>169</v>
      </c>
      <c r="AU1172" s="241" t="s">
        <v>82</v>
      </c>
      <c r="AV1172" s="15" t="s">
        <v>80</v>
      </c>
      <c r="AW1172" s="15" t="s">
        <v>33</v>
      </c>
      <c r="AX1172" s="15" t="s">
        <v>72</v>
      </c>
      <c r="AY1172" s="241" t="s">
        <v>155</v>
      </c>
    </row>
    <row r="1173" spans="1:65" s="13" customFormat="1">
      <c r="B1173" s="200"/>
      <c r="C1173" s="201"/>
      <c r="D1173" s="193" t="s">
        <v>169</v>
      </c>
      <c r="E1173" s="202" t="s">
        <v>19</v>
      </c>
      <c r="F1173" s="203" t="s">
        <v>1082</v>
      </c>
      <c r="G1173" s="201"/>
      <c r="H1173" s="204">
        <v>6.15</v>
      </c>
      <c r="I1173" s="205"/>
      <c r="J1173" s="201"/>
      <c r="K1173" s="201"/>
      <c r="L1173" s="206"/>
      <c r="M1173" s="207"/>
      <c r="N1173" s="208"/>
      <c r="O1173" s="208"/>
      <c r="P1173" s="208"/>
      <c r="Q1173" s="208"/>
      <c r="R1173" s="208"/>
      <c r="S1173" s="208"/>
      <c r="T1173" s="209"/>
      <c r="AT1173" s="210" t="s">
        <v>169</v>
      </c>
      <c r="AU1173" s="210" t="s">
        <v>82</v>
      </c>
      <c r="AV1173" s="13" t="s">
        <v>82</v>
      </c>
      <c r="AW1173" s="13" t="s">
        <v>33</v>
      </c>
      <c r="AX1173" s="13" t="s">
        <v>72</v>
      </c>
      <c r="AY1173" s="210" t="s">
        <v>155</v>
      </c>
    </row>
    <row r="1174" spans="1:65" s="15" customFormat="1">
      <c r="B1174" s="232"/>
      <c r="C1174" s="233"/>
      <c r="D1174" s="193" t="s">
        <v>169</v>
      </c>
      <c r="E1174" s="234" t="s">
        <v>19</v>
      </c>
      <c r="F1174" s="235" t="s">
        <v>215</v>
      </c>
      <c r="G1174" s="233"/>
      <c r="H1174" s="234" t="s">
        <v>19</v>
      </c>
      <c r="I1174" s="236"/>
      <c r="J1174" s="233"/>
      <c r="K1174" s="233"/>
      <c r="L1174" s="237"/>
      <c r="M1174" s="238"/>
      <c r="N1174" s="239"/>
      <c r="O1174" s="239"/>
      <c r="P1174" s="239"/>
      <c r="Q1174" s="239"/>
      <c r="R1174" s="239"/>
      <c r="S1174" s="239"/>
      <c r="T1174" s="240"/>
      <c r="AT1174" s="241" t="s">
        <v>169</v>
      </c>
      <c r="AU1174" s="241" t="s">
        <v>82</v>
      </c>
      <c r="AV1174" s="15" t="s">
        <v>80</v>
      </c>
      <c r="AW1174" s="15" t="s">
        <v>33</v>
      </c>
      <c r="AX1174" s="15" t="s">
        <v>72</v>
      </c>
      <c r="AY1174" s="241" t="s">
        <v>155</v>
      </c>
    </row>
    <row r="1175" spans="1:65" s="13" customFormat="1">
      <c r="B1175" s="200"/>
      <c r="C1175" s="201"/>
      <c r="D1175" s="193" t="s">
        <v>169</v>
      </c>
      <c r="E1175" s="202" t="s">
        <v>19</v>
      </c>
      <c r="F1175" s="203" t="s">
        <v>1083</v>
      </c>
      <c r="G1175" s="201"/>
      <c r="H1175" s="204">
        <v>8.1999999999999993</v>
      </c>
      <c r="I1175" s="205"/>
      <c r="J1175" s="201"/>
      <c r="K1175" s="201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169</v>
      </c>
      <c r="AU1175" s="210" t="s">
        <v>82</v>
      </c>
      <c r="AV1175" s="13" t="s">
        <v>82</v>
      </c>
      <c r="AW1175" s="13" t="s">
        <v>33</v>
      </c>
      <c r="AX1175" s="13" t="s">
        <v>72</v>
      </c>
      <c r="AY1175" s="210" t="s">
        <v>155</v>
      </c>
    </row>
    <row r="1176" spans="1:65" s="15" customFormat="1">
      <c r="B1176" s="232"/>
      <c r="C1176" s="233"/>
      <c r="D1176" s="193" t="s">
        <v>169</v>
      </c>
      <c r="E1176" s="234" t="s">
        <v>19</v>
      </c>
      <c r="F1176" s="235" t="s">
        <v>219</v>
      </c>
      <c r="G1176" s="233"/>
      <c r="H1176" s="234" t="s">
        <v>19</v>
      </c>
      <c r="I1176" s="236"/>
      <c r="J1176" s="233"/>
      <c r="K1176" s="233"/>
      <c r="L1176" s="237"/>
      <c r="M1176" s="238"/>
      <c r="N1176" s="239"/>
      <c r="O1176" s="239"/>
      <c r="P1176" s="239"/>
      <c r="Q1176" s="239"/>
      <c r="R1176" s="239"/>
      <c r="S1176" s="239"/>
      <c r="T1176" s="240"/>
      <c r="AT1176" s="241" t="s">
        <v>169</v>
      </c>
      <c r="AU1176" s="241" t="s">
        <v>82</v>
      </c>
      <c r="AV1176" s="15" t="s">
        <v>80</v>
      </c>
      <c r="AW1176" s="15" t="s">
        <v>33</v>
      </c>
      <c r="AX1176" s="15" t="s">
        <v>72</v>
      </c>
      <c r="AY1176" s="241" t="s">
        <v>155</v>
      </c>
    </row>
    <row r="1177" spans="1:65" s="13" customFormat="1">
      <c r="B1177" s="200"/>
      <c r="C1177" s="201"/>
      <c r="D1177" s="193" t="s">
        <v>169</v>
      </c>
      <c r="E1177" s="202" t="s">
        <v>19</v>
      </c>
      <c r="F1177" s="203" t="s">
        <v>1084</v>
      </c>
      <c r="G1177" s="201"/>
      <c r="H1177" s="204">
        <v>14.35</v>
      </c>
      <c r="I1177" s="205"/>
      <c r="J1177" s="201"/>
      <c r="K1177" s="201"/>
      <c r="L1177" s="206"/>
      <c r="M1177" s="207"/>
      <c r="N1177" s="208"/>
      <c r="O1177" s="208"/>
      <c r="P1177" s="208"/>
      <c r="Q1177" s="208"/>
      <c r="R1177" s="208"/>
      <c r="S1177" s="208"/>
      <c r="T1177" s="209"/>
      <c r="AT1177" s="210" t="s">
        <v>169</v>
      </c>
      <c r="AU1177" s="210" t="s">
        <v>82</v>
      </c>
      <c r="AV1177" s="13" t="s">
        <v>82</v>
      </c>
      <c r="AW1177" s="13" t="s">
        <v>33</v>
      </c>
      <c r="AX1177" s="13" t="s">
        <v>72</v>
      </c>
      <c r="AY1177" s="210" t="s">
        <v>155</v>
      </c>
    </row>
    <row r="1178" spans="1:65" s="14" customFormat="1">
      <c r="B1178" s="211"/>
      <c r="C1178" s="212"/>
      <c r="D1178" s="193" t="s">
        <v>169</v>
      </c>
      <c r="E1178" s="213" t="s">
        <v>19</v>
      </c>
      <c r="F1178" s="214" t="s">
        <v>178</v>
      </c>
      <c r="G1178" s="212"/>
      <c r="H1178" s="215">
        <v>53.3</v>
      </c>
      <c r="I1178" s="216"/>
      <c r="J1178" s="212"/>
      <c r="K1178" s="212"/>
      <c r="L1178" s="217"/>
      <c r="M1178" s="218"/>
      <c r="N1178" s="219"/>
      <c r="O1178" s="219"/>
      <c r="P1178" s="219"/>
      <c r="Q1178" s="219"/>
      <c r="R1178" s="219"/>
      <c r="S1178" s="219"/>
      <c r="T1178" s="220"/>
      <c r="AT1178" s="221" t="s">
        <v>169</v>
      </c>
      <c r="AU1178" s="221" t="s">
        <v>82</v>
      </c>
      <c r="AV1178" s="14" t="s">
        <v>163</v>
      </c>
      <c r="AW1178" s="14" t="s">
        <v>33</v>
      </c>
      <c r="AX1178" s="14" t="s">
        <v>80</v>
      </c>
      <c r="AY1178" s="221" t="s">
        <v>155</v>
      </c>
    </row>
    <row r="1179" spans="1:65" s="2" customFormat="1" ht="16.5" customHeight="1">
      <c r="A1179" s="36"/>
      <c r="B1179" s="37"/>
      <c r="C1179" s="180" t="s">
        <v>1085</v>
      </c>
      <c r="D1179" s="180" t="s">
        <v>158</v>
      </c>
      <c r="E1179" s="181" t="s">
        <v>1086</v>
      </c>
      <c r="F1179" s="182" t="s">
        <v>1087</v>
      </c>
      <c r="G1179" s="183" t="s">
        <v>202</v>
      </c>
      <c r="H1179" s="184">
        <v>611.35</v>
      </c>
      <c r="I1179" s="185"/>
      <c r="J1179" s="186">
        <f>ROUND(I1179*H1179,2)</f>
        <v>0</v>
      </c>
      <c r="K1179" s="182" t="s">
        <v>162</v>
      </c>
      <c r="L1179" s="41"/>
      <c r="M1179" s="187" t="s">
        <v>19</v>
      </c>
      <c r="N1179" s="188" t="s">
        <v>43</v>
      </c>
      <c r="O1179" s="66"/>
      <c r="P1179" s="189">
        <f>O1179*H1179</f>
        <v>0</v>
      </c>
      <c r="Q1179" s="189">
        <v>4.4999999999999997E-3</v>
      </c>
      <c r="R1179" s="189">
        <f>Q1179*H1179</f>
        <v>2.7510749999999997</v>
      </c>
      <c r="S1179" s="189">
        <v>0</v>
      </c>
      <c r="T1179" s="190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91" t="s">
        <v>300</v>
      </c>
      <c r="AT1179" s="191" t="s">
        <v>158</v>
      </c>
      <c r="AU1179" s="191" t="s">
        <v>82</v>
      </c>
      <c r="AY1179" s="19" t="s">
        <v>155</v>
      </c>
      <c r="BE1179" s="192">
        <f>IF(N1179="základní",J1179,0)</f>
        <v>0</v>
      </c>
      <c r="BF1179" s="192">
        <f>IF(N1179="snížená",J1179,0)</f>
        <v>0</v>
      </c>
      <c r="BG1179" s="192">
        <f>IF(N1179="zákl. přenesená",J1179,0)</f>
        <v>0</v>
      </c>
      <c r="BH1179" s="192">
        <f>IF(N1179="sníž. přenesená",J1179,0)</f>
        <v>0</v>
      </c>
      <c r="BI1179" s="192">
        <f>IF(N1179="nulová",J1179,0)</f>
        <v>0</v>
      </c>
      <c r="BJ1179" s="19" t="s">
        <v>80</v>
      </c>
      <c r="BK1179" s="192">
        <f>ROUND(I1179*H1179,2)</f>
        <v>0</v>
      </c>
      <c r="BL1179" s="19" t="s">
        <v>300</v>
      </c>
      <c r="BM1179" s="191" t="s">
        <v>1088</v>
      </c>
    </row>
    <row r="1180" spans="1:65" s="2" customFormat="1" ht="19.5">
      <c r="A1180" s="36"/>
      <c r="B1180" s="37"/>
      <c r="C1180" s="38"/>
      <c r="D1180" s="193" t="s">
        <v>165</v>
      </c>
      <c r="E1180" s="38"/>
      <c r="F1180" s="194" t="s">
        <v>1089</v>
      </c>
      <c r="G1180" s="38"/>
      <c r="H1180" s="38"/>
      <c r="I1180" s="195"/>
      <c r="J1180" s="38"/>
      <c r="K1180" s="38"/>
      <c r="L1180" s="41"/>
      <c r="M1180" s="196"/>
      <c r="N1180" s="197"/>
      <c r="O1180" s="66"/>
      <c r="P1180" s="66"/>
      <c r="Q1180" s="66"/>
      <c r="R1180" s="66"/>
      <c r="S1180" s="66"/>
      <c r="T1180" s="67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T1180" s="19" t="s">
        <v>165</v>
      </c>
      <c r="AU1180" s="19" t="s">
        <v>82</v>
      </c>
    </row>
    <row r="1181" spans="1:65" s="2" customFormat="1">
      <c r="A1181" s="36"/>
      <c r="B1181" s="37"/>
      <c r="C1181" s="38"/>
      <c r="D1181" s="198" t="s">
        <v>167</v>
      </c>
      <c r="E1181" s="38"/>
      <c r="F1181" s="199" t="s">
        <v>1090</v>
      </c>
      <c r="G1181" s="38"/>
      <c r="H1181" s="38"/>
      <c r="I1181" s="195"/>
      <c r="J1181" s="38"/>
      <c r="K1181" s="38"/>
      <c r="L1181" s="41"/>
      <c r="M1181" s="196"/>
      <c r="N1181" s="197"/>
      <c r="O1181" s="66"/>
      <c r="P1181" s="66"/>
      <c r="Q1181" s="66"/>
      <c r="R1181" s="66"/>
      <c r="S1181" s="66"/>
      <c r="T1181" s="67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T1181" s="19" t="s">
        <v>167</v>
      </c>
      <c r="AU1181" s="19" t="s">
        <v>82</v>
      </c>
    </row>
    <row r="1182" spans="1:65" s="2" customFormat="1" ht="24.2" customHeight="1">
      <c r="A1182" s="36"/>
      <c r="B1182" s="37"/>
      <c r="C1182" s="180" t="s">
        <v>1091</v>
      </c>
      <c r="D1182" s="180" t="s">
        <v>158</v>
      </c>
      <c r="E1182" s="181" t="s">
        <v>1092</v>
      </c>
      <c r="F1182" s="182" t="s">
        <v>1093</v>
      </c>
      <c r="G1182" s="183" t="s">
        <v>202</v>
      </c>
      <c r="H1182" s="184">
        <v>1222.7</v>
      </c>
      <c r="I1182" s="185"/>
      <c r="J1182" s="186">
        <f>ROUND(I1182*H1182,2)</f>
        <v>0</v>
      </c>
      <c r="K1182" s="182" t="s">
        <v>162</v>
      </c>
      <c r="L1182" s="41"/>
      <c r="M1182" s="187" t="s">
        <v>19</v>
      </c>
      <c r="N1182" s="188" t="s">
        <v>43</v>
      </c>
      <c r="O1182" s="66"/>
      <c r="P1182" s="189">
        <f>O1182*H1182</f>
        <v>0</v>
      </c>
      <c r="Q1182" s="189">
        <v>1.4499999999999999E-3</v>
      </c>
      <c r="R1182" s="189">
        <f>Q1182*H1182</f>
        <v>1.772915</v>
      </c>
      <c r="S1182" s="189">
        <v>0</v>
      </c>
      <c r="T1182" s="190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91" t="s">
        <v>300</v>
      </c>
      <c r="AT1182" s="191" t="s">
        <v>158</v>
      </c>
      <c r="AU1182" s="191" t="s">
        <v>82</v>
      </c>
      <c r="AY1182" s="19" t="s">
        <v>155</v>
      </c>
      <c r="BE1182" s="192">
        <f>IF(N1182="základní",J1182,0)</f>
        <v>0</v>
      </c>
      <c r="BF1182" s="192">
        <f>IF(N1182="snížená",J1182,0)</f>
        <v>0</v>
      </c>
      <c r="BG1182" s="192">
        <f>IF(N1182="zákl. přenesená",J1182,0)</f>
        <v>0</v>
      </c>
      <c r="BH1182" s="192">
        <f>IF(N1182="sníž. přenesená",J1182,0)</f>
        <v>0</v>
      </c>
      <c r="BI1182" s="192">
        <f>IF(N1182="nulová",J1182,0)</f>
        <v>0</v>
      </c>
      <c r="BJ1182" s="19" t="s">
        <v>80</v>
      </c>
      <c r="BK1182" s="192">
        <f>ROUND(I1182*H1182,2)</f>
        <v>0</v>
      </c>
      <c r="BL1182" s="19" t="s">
        <v>300</v>
      </c>
      <c r="BM1182" s="191" t="s">
        <v>1094</v>
      </c>
    </row>
    <row r="1183" spans="1:65" s="2" customFormat="1" ht="19.5">
      <c r="A1183" s="36"/>
      <c r="B1183" s="37"/>
      <c r="C1183" s="38"/>
      <c r="D1183" s="193" t="s">
        <v>165</v>
      </c>
      <c r="E1183" s="38"/>
      <c r="F1183" s="194" t="s">
        <v>1095</v>
      </c>
      <c r="G1183" s="38"/>
      <c r="H1183" s="38"/>
      <c r="I1183" s="195"/>
      <c r="J1183" s="38"/>
      <c r="K1183" s="38"/>
      <c r="L1183" s="41"/>
      <c r="M1183" s="196"/>
      <c r="N1183" s="197"/>
      <c r="O1183" s="66"/>
      <c r="P1183" s="66"/>
      <c r="Q1183" s="66"/>
      <c r="R1183" s="66"/>
      <c r="S1183" s="66"/>
      <c r="T1183" s="67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T1183" s="19" t="s">
        <v>165</v>
      </c>
      <c r="AU1183" s="19" t="s">
        <v>82</v>
      </c>
    </row>
    <row r="1184" spans="1:65" s="2" customFormat="1">
      <c r="A1184" s="36"/>
      <c r="B1184" s="37"/>
      <c r="C1184" s="38"/>
      <c r="D1184" s="198" t="s">
        <v>167</v>
      </c>
      <c r="E1184" s="38"/>
      <c r="F1184" s="199" t="s">
        <v>1096</v>
      </c>
      <c r="G1184" s="38"/>
      <c r="H1184" s="38"/>
      <c r="I1184" s="195"/>
      <c r="J1184" s="38"/>
      <c r="K1184" s="38"/>
      <c r="L1184" s="41"/>
      <c r="M1184" s="196"/>
      <c r="N1184" s="197"/>
      <c r="O1184" s="66"/>
      <c r="P1184" s="66"/>
      <c r="Q1184" s="66"/>
      <c r="R1184" s="66"/>
      <c r="S1184" s="66"/>
      <c r="T1184" s="67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T1184" s="19" t="s">
        <v>167</v>
      </c>
      <c r="AU1184" s="19" t="s">
        <v>82</v>
      </c>
    </row>
    <row r="1185" spans="1:65" s="13" customFormat="1">
      <c r="B1185" s="200"/>
      <c r="C1185" s="201"/>
      <c r="D1185" s="193" t="s">
        <v>169</v>
      </c>
      <c r="E1185" s="202" t="s">
        <v>19</v>
      </c>
      <c r="F1185" s="203" t="s">
        <v>1097</v>
      </c>
      <c r="G1185" s="201"/>
      <c r="H1185" s="204">
        <v>1222.7</v>
      </c>
      <c r="I1185" s="205"/>
      <c r="J1185" s="201"/>
      <c r="K1185" s="201"/>
      <c r="L1185" s="206"/>
      <c r="M1185" s="207"/>
      <c r="N1185" s="208"/>
      <c r="O1185" s="208"/>
      <c r="P1185" s="208"/>
      <c r="Q1185" s="208"/>
      <c r="R1185" s="208"/>
      <c r="S1185" s="208"/>
      <c r="T1185" s="209"/>
      <c r="AT1185" s="210" t="s">
        <v>169</v>
      </c>
      <c r="AU1185" s="210" t="s">
        <v>82</v>
      </c>
      <c r="AV1185" s="13" t="s">
        <v>82</v>
      </c>
      <c r="AW1185" s="13" t="s">
        <v>33</v>
      </c>
      <c r="AX1185" s="13" t="s">
        <v>80</v>
      </c>
      <c r="AY1185" s="210" t="s">
        <v>155</v>
      </c>
    </row>
    <row r="1186" spans="1:65" s="2" customFormat="1" ht="24.2" customHeight="1">
      <c r="A1186" s="36"/>
      <c r="B1186" s="37"/>
      <c r="C1186" s="180" t="s">
        <v>1098</v>
      </c>
      <c r="D1186" s="180" t="s">
        <v>158</v>
      </c>
      <c r="E1186" s="181" t="s">
        <v>1099</v>
      </c>
      <c r="F1186" s="182" t="s">
        <v>1100</v>
      </c>
      <c r="G1186" s="183" t="s">
        <v>202</v>
      </c>
      <c r="H1186" s="184">
        <v>654.35699999999997</v>
      </c>
      <c r="I1186" s="185"/>
      <c r="J1186" s="186">
        <f>ROUND(I1186*H1186,2)</f>
        <v>0</v>
      </c>
      <c r="K1186" s="182" t="s">
        <v>162</v>
      </c>
      <c r="L1186" s="41"/>
      <c r="M1186" s="187" t="s">
        <v>19</v>
      </c>
      <c r="N1186" s="188" t="s">
        <v>43</v>
      </c>
      <c r="O1186" s="66"/>
      <c r="P1186" s="189">
        <f>O1186*H1186</f>
        <v>0</v>
      </c>
      <c r="Q1186" s="189">
        <v>0</v>
      </c>
      <c r="R1186" s="189">
        <f>Q1186*H1186</f>
        <v>0</v>
      </c>
      <c r="S1186" s="189">
        <v>8.1500000000000003E-2</v>
      </c>
      <c r="T1186" s="190">
        <f>S1186*H1186</f>
        <v>53.330095499999999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91" t="s">
        <v>300</v>
      </c>
      <c r="AT1186" s="191" t="s">
        <v>158</v>
      </c>
      <c r="AU1186" s="191" t="s">
        <v>82</v>
      </c>
      <c r="AY1186" s="19" t="s">
        <v>155</v>
      </c>
      <c r="BE1186" s="192">
        <f>IF(N1186="základní",J1186,0)</f>
        <v>0</v>
      </c>
      <c r="BF1186" s="192">
        <f>IF(N1186="snížená",J1186,0)</f>
        <v>0</v>
      </c>
      <c r="BG1186" s="192">
        <f>IF(N1186="zákl. přenesená",J1186,0)</f>
        <v>0</v>
      </c>
      <c r="BH1186" s="192">
        <f>IF(N1186="sníž. přenesená",J1186,0)</f>
        <v>0</v>
      </c>
      <c r="BI1186" s="192">
        <f>IF(N1186="nulová",J1186,0)</f>
        <v>0</v>
      </c>
      <c r="BJ1186" s="19" t="s">
        <v>80</v>
      </c>
      <c r="BK1186" s="192">
        <f>ROUND(I1186*H1186,2)</f>
        <v>0</v>
      </c>
      <c r="BL1186" s="19" t="s">
        <v>300</v>
      </c>
      <c r="BM1186" s="191" t="s">
        <v>1101</v>
      </c>
    </row>
    <row r="1187" spans="1:65" s="2" customFormat="1">
      <c r="A1187" s="36"/>
      <c r="B1187" s="37"/>
      <c r="C1187" s="38"/>
      <c r="D1187" s="193" t="s">
        <v>165</v>
      </c>
      <c r="E1187" s="38"/>
      <c r="F1187" s="194" t="s">
        <v>1102</v>
      </c>
      <c r="G1187" s="38"/>
      <c r="H1187" s="38"/>
      <c r="I1187" s="195"/>
      <c r="J1187" s="38"/>
      <c r="K1187" s="38"/>
      <c r="L1187" s="41"/>
      <c r="M1187" s="196"/>
      <c r="N1187" s="197"/>
      <c r="O1187" s="66"/>
      <c r="P1187" s="66"/>
      <c r="Q1187" s="66"/>
      <c r="R1187" s="66"/>
      <c r="S1187" s="66"/>
      <c r="T1187" s="67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T1187" s="19" t="s">
        <v>165</v>
      </c>
      <c r="AU1187" s="19" t="s">
        <v>82</v>
      </c>
    </row>
    <row r="1188" spans="1:65" s="2" customFormat="1">
      <c r="A1188" s="36"/>
      <c r="B1188" s="37"/>
      <c r="C1188" s="38"/>
      <c r="D1188" s="198" t="s">
        <v>167</v>
      </c>
      <c r="E1188" s="38"/>
      <c r="F1188" s="199" t="s">
        <v>1103</v>
      </c>
      <c r="G1188" s="38"/>
      <c r="H1188" s="38"/>
      <c r="I1188" s="195"/>
      <c r="J1188" s="38"/>
      <c r="K1188" s="38"/>
      <c r="L1188" s="41"/>
      <c r="M1188" s="196"/>
      <c r="N1188" s="197"/>
      <c r="O1188" s="66"/>
      <c r="P1188" s="66"/>
      <c r="Q1188" s="66"/>
      <c r="R1188" s="66"/>
      <c r="S1188" s="66"/>
      <c r="T1188" s="67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T1188" s="19" t="s">
        <v>167</v>
      </c>
      <c r="AU1188" s="19" t="s">
        <v>82</v>
      </c>
    </row>
    <row r="1189" spans="1:65" s="13" customFormat="1">
      <c r="B1189" s="200"/>
      <c r="C1189" s="201"/>
      <c r="D1189" s="193" t="s">
        <v>169</v>
      </c>
      <c r="E1189" s="202" t="s">
        <v>19</v>
      </c>
      <c r="F1189" s="203" t="s">
        <v>1104</v>
      </c>
      <c r="G1189" s="201"/>
      <c r="H1189" s="204">
        <v>122.616</v>
      </c>
      <c r="I1189" s="205"/>
      <c r="J1189" s="201"/>
      <c r="K1189" s="201"/>
      <c r="L1189" s="206"/>
      <c r="M1189" s="207"/>
      <c r="N1189" s="208"/>
      <c r="O1189" s="208"/>
      <c r="P1189" s="208"/>
      <c r="Q1189" s="208"/>
      <c r="R1189" s="208"/>
      <c r="S1189" s="208"/>
      <c r="T1189" s="209"/>
      <c r="AT1189" s="210" t="s">
        <v>169</v>
      </c>
      <c r="AU1189" s="210" t="s">
        <v>82</v>
      </c>
      <c r="AV1189" s="13" t="s">
        <v>82</v>
      </c>
      <c r="AW1189" s="13" t="s">
        <v>33</v>
      </c>
      <c r="AX1189" s="13" t="s">
        <v>72</v>
      </c>
      <c r="AY1189" s="210" t="s">
        <v>155</v>
      </c>
    </row>
    <row r="1190" spans="1:65" s="13" customFormat="1">
      <c r="B1190" s="200"/>
      <c r="C1190" s="201"/>
      <c r="D1190" s="193" t="s">
        <v>169</v>
      </c>
      <c r="E1190" s="202" t="s">
        <v>19</v>
      </c>
      <c r="F1190" s="203" t="s">
        <v>1105</v>
      </c>
      <c r="G1190" s="201"/>
      <c r="H1190" s="204">
        <v>94.103999999999999</v>
      </c>
      <c r="I1190" s="205"/>
      <c r="J1190" s="201"/>
      <c r="K1190" s="201"/>
      <c r="L1190" s="206"/>
      <c r="M1190" s="207"/>
      <c r="N1190" s="208"/>
      <c r="O1190" s="208"/>
      <c r="P1190" s="208"/>
      <c r="Q1190" s="208"/>
      <c r="R1190" s="208"/>
      <c r="S1190" s="208"/>
      <c r="T1190" s="209"/>
      <c r="AT1190" s="210" t="s">
        <v>169</v>
      </c>
      <c r="AU1190" s="210" t="s">
        <v>82</v>
      </c>
      <c r="AV1190" s="13" t="s">
        <v>82</v>
      </c>
      <c r="AW1190" s="13" t="s">
        <v>33</v>
      </c>
      <c r="AX1190" s="13" t="s">
        <v>72</v>
      </c>
      <c r="AY1190" s="210" t="s">
        <v>155</v>
      </c>
    </row>
    <row r="1191" spans="1:65" s="13" customFormat="1">
      <c r="B1191" s="200"/>
      <c r="C1191" s="201"/>
      <c r="D1191" s="193" t="s">
        <v>169</v>
      </c>
      <c r="E1191" s="202" t="s">
        <v>19</v>
      </c>
      <c r="F1191" s="203" t="s">
        <v>1106</v>
      </c>
      <c r="G1191" s="201"/>
      <c r="H1191" s="204">
        <v>40.74</v>
      </c>
      <c r="I1191" s="205"/>
      <c r="J1191" s="201"/>
      <c r="K1191" s="201"/>
      <c r="L1191" s="206"/>
      <c r="M1191" s="207"/>
      <c r="N1191" s="208"/>
      <c r="O1191" s="208"/>
      <c r="P1191" s="208"/>
      <c r="Q1191" s="208"/>
      <c r="R1191" s="208"/>
      <c r="S1191" s="208"/>
      <c r="T1191" s="209"/>
      <c r="AT1191" s="210" t="s">
        <v>169</v>
      </c>
      <c r="AU1191" s="210" t="s">
        <v>82</v>
      </c>
      <c r="AV1191" s="13" t="s">
        <v>82</v>
      </c>
      <c r="AW1191" s="13" t="s">
        <v>33</v>
      </c>
      <c r="AX1191" s="13" t="s">
        <v>72</v>
      </c>
      <c r="AY1191" s="210" t="s">
        <v>155</v>
      </c>
    </row>
    <row r="1192" spans="1:65" s="13" customFormat="1">
      <c r="B1192" s="200"/>
      <c r="C1192" s="201"/>
      <c r="D1192" s="193" t="s">
        <v>169</v>
      </c>
      <c r="E1192" s="202" t="s">
        <v>19</v>
      </c>
      <c r="F1192" s="203" t="s">
        <v>1107</v>
      </c>
      <c r="G1192" s="201"/>
      <c r="H1192" s="204">
        <v>121.28400000000001</v>
      </c>
      <c r="I1192" s="205"/>
      <c r="J1192" s="201"/>
      <c r="K1192" s="201"/>
      <c r="L1192" s="206"/>
      <c r="M1192" s="207"/>
      <c r="N1192" s="208"/>
      <c r="O1192" s="208"/>
      <c r="P1192" s="208"/>
      <c r="Q1192" s="208"/>
      <c r="R1192" s="208"/>
      <c r="S1192" s="208"/>
      <c r="T1192" s="209"/>
      <c r="AT1192" s="210" t="s">
        <v>169</v>
      </c>
      <c r="AU1192" s="210" t="s">
        <v>82</v>
      </c>
      <c r="AV1192" s="13" t="s">
        <v>82</v>
      </c>
      <c r="AW1192" s="13" t="s">
        <v>33</v>
      </c>
      <c r="AX1192" s="13" t="s">
        <v>72</v>
      </c>
      <c r="AY1192" s="210" t="s">
        <v>155</v>
      </c>
    </row>
    <row r="1193" spans="1:65" s="13" customFormat="1">
      <c r="B1193" s="200"/>
      <c r="C1193" s="201"/>
      <c r="D1193" s="193" t="s">
        <v>169</v>
      </c>
      <c r="E1193" s="202" t="s">
        <v>19</v>
      </c>
      <c r="F1193" s="203" t="s">
        <v>1106</v>
      </c>
      <c r="G1193" s="201"/>
      <c r="H1193" s="204">
        <v>40.74</v>
      </c>
      <c r="I1193" s="205"/>
      <c r="J1193" s="201"/>
      <c r="K1193" s="201"/>
      <c r="L1193" s="206"/>
      <c r="M1193" s="207"/>
      <c r="N1193" s="208"/>
      <c r="O1193" s="208"/>
      <c r="P1193" s="208"/>
      <c r="Q1193" s="208"/>
      <c r="R1193" s="208"/>
      <c r="S1193" s="208"/>
      <c r="T1193" s="209"/>
      <c r="AT1193" s="210" t="s">
        <v>169</v>
      </c>
      <c r="AU1193" s="210" t="s">
        <v>82</v>
      </c>
      <c r="AV1193" s="13" t="s">
        <v>82</v>
      </c>
      <c r="AW1193" s="13" t="s">
        <v>33</v>
      </c>
      <c r="AX1193" s="13" t="s">
        <v>72</v>
      </c>
      <c r="AY1193" s="210" t="s">
        <v>155</v>
      </c>
    </row>
    <row r="1194" spans="1:65" s="13" customFormat="1">
      <c r="B1194" s="200"/>
      <c r="C1194" s="201"/>
      <c r="D1194" s="193" t="s">
        <v>169</v>
      </c>
      <c r="E1194" s="202" t="s">
        <v>19</v>
      </c>
      <c r="F1194" s="203" t="s">
        <v>1108</v>
      </c>
      <c r="G1194" s="201"/>
      <c r="H1194" s="204">
        <v>11.726000000000001</v>
      </c>
      <c r="I1194" s="205"/>
      <c r="J1194" s="201"/>
      <c r="K1194" s="201"/>
      <c r="L1194" s="206"/>
      <c r="M1194" s="207"/>
      <c r="N1194" s="208"/>
      <c r="O1194" s="208"/>
      <c r="P1194" s="208"/>
      <c r="Q1194" s="208"/>
      <c r="R1194" s="208"/>
      <c r="S1194" s="208"/>
      <c r="T1194" s="209"/>
      <c r="AT1194" s="210" t="s">
        <v>169</v>
      </c>
      <c r="AU1194" s="210" t="s">
        <v>82</v>
      </c>
      <c r="AV1194" s="13" t="s">
        <v>82</v>
      </c>
      <c r="AW1194" s="13" t="s">
        <v>33</v>
      </c>
      <c r="AX1194" s="13" t="s">
        <v>72</v>
      </c>
      <c r="AY1194" s="210" t="s">
        <v>155</v>
      </c>
    </row>
    <row r="1195" spans="1:65" s="13" customFormat="1">
      <c r="B1195" s="200"/>
      <c r="C1195" s="201"/>
      <c r="D1195" s="193" t="s">
        <v>169</v>
      </c>
      <c r="E1195" s="202" t="s">
        <v>19</v>
      </c>
      <c r="F1195" s="203" t="s">
        <v>1109</v>
      </c>
      <c r="G1195" s="201"/>
      <c r="H1195" s="204">
        <v>157.75200000000001</v>
      </c>
      <c r="I1195" s="205"/>
      <c r="J1195" s="201"/>
      <c r="K1195" s="201"/>
      <c r="L1195" s="206"/>
      <c r="M1195" s="207"/>
      <c r="N1195" s="208"/>
      <c r="O1195" s="208"/>
      <c r="P1195" s="208"/>
      <c r="Q1195" s="208"/>
      <c r="R1195" s="208"/>
      <c r="S1195" s="208"/>
      <c r="T1195" s="209"/>
      <c r="AT1195" s="210" t="s">
        <v>169</v>
      </c>
      <c r="AU1195" s="210" t="s">
        <v>82</v>
      </c>
      <c r="AV1195" s="13" t="s">
        <v>82</v>
      </c>
      <c r="AW1195" s="13" t="s">
        <v>33</v>
      </c>
      <c r="AX1195" s="13" t="s">
        <v>72</v>
      </c>
      <c r="AY1195" s="210" t="s">
        <v>155</v>
      </c>
    </row>
    <row r="1196" spans="1:65" s="13" customFormat="1">
      <c r="B1196" s="200"/>
      <c r="C1196" s="201"/>
      <c r="D1196" s="193" t="s">
        <v>169</v>
      </c>
      <c r="E1196" s="202" t="s">
        <v>19</v>
      </c>
      <c r="F1196" s="203" t="s">
        <v>1110</v>
      </c>
      <c r="G1196" s="201"/>
      <c r="H1196" s="204">
        <v>65.394999999999996</v>
      </c>
      <c r="I1196" s="205"/>
      <c r="J1196" s="201"/>
      <c r="K1196" s="201"/>
      <c r="L1196" s="206"/>
      <c r="M1196" s="207"/>
      <c r="N1196" s="208"/>
      <c r="O1196" s="208"/>
      <c r="P1196" s="208"/>
      <c r="Q1196" s="208"/>
      <c r="R1196" s="208"/>
      <c r="S1196" s="208"/>
      <c r="T1196" s="209"/>
      <c r="AT1196" s="210" t="s">
        <v>169</v>
      </c>
      <c r="AU1196" s="210" t="s">
        <v>82</v>
      </c>
      <c r="AV1196" s="13" t="s">
        <v>82</v>
      </c>
      <c r="AW1196" s="13" t="s">
        <v>33</v>
      </c>
      <c r="AX1196" s="13" t="s">
        <v>72</v>
      </c>
      <c r="AY1196" s="210" t="s">
        <v>155</v>
      </c>
    </row>
    <row r="1197" spans="1:65" s="14" customFormat="1">
      <c r="B1197" s="211"/>
      <c r="C1197" s="212"/>
      <c r="D1197" s="193" t="s">
        <v>169</v>
      </c>
      <c r="E1197" s="213" t="s">
        <v>19</v>
      </c>
      <c r="F1197" s="214" t="s">
        <v>178</v>
      </c>
      <c r="G1197" s="212"/>
      <c r="H1197" s="215">
        <v>654.35699999999997</v>
      </c>
      <c r="I1197" s="216"/>
      <c r="J1197" s="212"/>
      <c r="K1197" s="212"/>
      <c r="L1197" s="217"/>
      <c r="M1197" s="218"/>
      <c r="N1197" s="219"/>
      <c r="O1197" s="219"/>
      <c r="P1197" s="219"/>
      <c r="Q1197" s="219"/>
      <c r="R1197" s="219"/>
      <c r="S1197" s="219"/>
      <c r="T1197" s="220"/>
      <c r="AT1197" s="221" t="s">
        <v>169</v>
      </c>
      <c r="AU1197" s="221" t="s">
        <v>82</v>
      </c>
      <c r="AV1197" s="14" t="s">
        <v>163</v>
      </c>
      <c r="AW1197" s="14" t="s">
        <v>33</v>
      </c>
      <c r="AX1197" s="14" t="s">
        <v>80</v>
      </c>
      <c r="AY1197" s="221" t="s">
        <v>155</v>
      </c>
    </row>
    <row r="1198" spans="1:65" s="2" customFormat="1" ht="37.9" customHeight="1">
      <c r="A1198" s="36"/>
      <c r="B1198" s="37"/>
      <c r="C1198" s="180" t="s">
        <v>1111</v>
      </c>
      <c r="D1198" s="180" t="s">
        <v>158</v>
      </c>
      <c r="E1198" s="181" t="s">
        <v>1112</v>
      </c>
      <c r="F1198" s="182" t="s">
        <v>1113</v>
      </c>
      <c r="G1198" s="183" t="s">
        <v>202</v>
      </c>
      <c r="H1198" s="184">
        <v>611.35</v>
      </c>
      <c r="I1198" s="185"/>
      <c r="J1198" s="186">
        <f>ROUND(I1198*H1198,2)</f>
        <v>0</v>
      </c>
      <c r="K1198" s="182" t="s">
        <v>162</v>
      </c>
      <c r="L1198" s="41"/>
      <c r="M1198" s="187" t="s">
        <v>19</v>
      </c>
      <c r="N1198" s="188" t="s">
        <v>43</v>
      </c>
      <c r="O1198" s="66"/>
      <c r="P1198" s="189">
        <f>O1198*H1198</f>
        <v>0</v>
      </c>
      <c r="Q1198" s="189">
        <v>8.9999999999999993E-3</v>
      </c>
      <c r="R1198" s="189">
        <f>Q1198*H1198</f>
        <v>5.5021499999999994</v>
      </c>
      <c r="S1198" s="189">
        <v>0</v>
      </c>
      <c r="T1198" s="190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91" t="s">
        <v>300</v>
      </c>
      <c r="AT1198" s="191" t="s">
        <v>158</v>
      </c>
      <c r="AU1198" s="191" t="s">
        <v>82</v>
      </c>
      <c r="AY1198" s="19" t="s">
        <v>155</v>
      </c>
      <c r="BE1198" s="192">
        <f>IF(N1198="základní",J1198,0)</f>
        <v>0</v>
      </c>
      <c r="BF1198" s="192">
        <f>IF(N1198="snížená",J1198,0)</f>
        <v>0</v>
      </c>
      <c r="BG1198" s="192">
        <f>IF(N1198="zákl. přenesená",J1198,0)</f>
        <v>0</v>
      </c>
      <c r="BH1198" s="192">
        <f>IF(N1198="sníž. přenesená",J1198,0)</f>
        <v>0</v>
      </c>
      <c r="BI1198" s="192">
        <f>IF(N1198="nulová",J1198,0)</f>
        <v>0</v>
      </c>
      <c r="BJ1198" s="19" t="s">
        <v>80</v>
      </c>
      <c r="BK1198" s="192">
        <f>ROUND(I1198*H1198,2)</f>
        <v>0</v>
      </c>
      <c r="BL1198" s="19" t="s">
        <v>300</v>
      </c>
      <c r="BM1198" s="191" t="s">
        <v>1114</v>
      </c>
    </row>
    <row r="1199" spans="1:65" s="2" customFormat="1" ht="19.5">
      <c r="A1199" s="36"/>
      <c r="B1199" s="37"/>
      <c r="C1199" s="38"/>
      <c r="D1199" s="193" t="s">
        <v>165</v>
      </c>
      <c r="E1199" s="38"/>
      <c r="F1199" s="194" t="s">
        <v>1115</v>
      </c>
      <c r="G1199" s="38"/>
      <c r="H1199" s="38"/>
      <c r="I1199" s="195"/>
      <c r="J1199" s="38"/>
      <c r="K1199" s="38"/>
      <c r="L1199" s="41"/>
      <c r="M1199" s="196"/>
      <c r="N1199" s="197"/>
      <c r="O1199" s="66"/>
      <c r="P1199" s="66"/>
      <c r="Q1199" s="66"/>
      <c r="R1199" s="66"/>
      <c r="S1199" s="66"/>
      <c r="T1199" s="67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T1199" s="19" t="s">
        <v>165</v>
      </c>
      <c r="AU1199" s="19" t="s">
        <v>82</v>
      </c>
    </row>
    <row r="1200" spans="1:65" s="2" customFormat="1">
      <c r="A1200" s="36"/>
      <c r="B1200" s="37"/>
      <c r="C1200" s="38"/>
      <c r="D1200" s="198" t="s">
        <v>167</v>
      </c>
      <c r="E1200" s="38"/>
      <c r="F1200" s="199" t="s">
        <v>1116</v>
      </c>
      <c r="G1200" s="38"/>
      <c r="H1200" s="38"/>
      <c r="I1200" s="195"/>
      <c r="J1200" s="38"/>
      <c r="K1200" s="38"/>
      <c r="L1200" s="41"/>
      <c r="M1200" s="196"/>
      <c r="N1200" s="197"/>
      <c r="O1200" s="66"/>
      <c r="P1200" s="66"/>
      <c r="Q1200" s="66"/>
      <c r="R1200" s="66"/>
      <c r="S1200" s="66"/>
      <c r="T1200" s="67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T1200" s="19" t="s">
        <v>167</v>
      </c>
      <c r="AU1200" s="19" t="s">
        <v>82</v>
      </c>
    </row>
    <row r="1201" spans="1:65" s="2" customFormat="1" ht="24.2" customHeight="1">
      <c r="A1201" s="36"/>
      <c r="B1201" s="37"/>
      <c r="C1201" s="222" t="s">
        <v>1117</v>
      </c>
      <c r="D1201" s="222" t="s">
        <v>179</v>
      </c>
      <c r="E1201" s="223" t="s">
        <v>1118</v>
      </c>
      <c r="F1201" s="224" t="s">
        <v>1119</v>
      </c>
      <c r="G1201" s="225" t="s">
        <v>202</v>
      </c>
      <c r="H1201" s="226">
        <v>709.30899999999997</v>
      </c>
      <c r="I1201" s="227"/>
      <c r="J1201" s="228">
        <f>ROUND(I1201*H1201,2)</f>
        <v>0</v>
      </c>
      <c r="K1201" s="224" t="s">
        <v>162</v>
      </c>
      <c r="L1201" s="229"/>
      <c r="M1201" s="230" t="s">
        <v>19</v>
      </c>
      <c r="N1201" s="231" t="s">
        <v>43</v>
      </c>
      <c r="O1201" s="66"/>
      <c r="P1201" s="189">
        <f>O1201*H1201</f>
        <v>0</v>
      </c>
      <c r="Q1201" s="189">
        <v>0.02</v>
      </c>
      <c r="R1201" s="189">
        <f>Q1201*H1201</f>
        <v>14.18618</v>
      </c>
      <c r="S1201" s="189">
        <v>0</v>
      </c>
      <c r="T1201" s="190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91" t="s">
        <v>438</v>
      </c>
      <c r="AT1201" s="191" t="s">
        <v>179</v>
      </c>
      <c r="AU1201" s="191" t="s">
        <v>82</v>
      </c>
      <c r="AY1201" s="19" t="s">
        <v>155</v>
      </c>
      <c r="BE1201" s="192">
        <f>IF(N1201="základní",J1201,0)</f>
        <v>0</v>
      </c>
      <c r="BF1201" s="192">
        <f>IF(N1201="snížená",J1201,0)</f>
        <v>0</v>
      </c>
      <c r="BG1201" s="192">
        <f>IF(N1201="zákl. přenesená",J1201,0)</f>
        <v>0</v>
      </c>
      <c r="BH1201" s="192">
        <f>IF(N1201="sníž. přenesená",J1201,0)</f>
        <v>0</v>
      </c>
      <c r="BI1201" s="192">
        <f>IF(N1201="nulová",J1201,0)</f>
        <v>0</v>
      </c>
      <c r="BJ1201" s="19" t="s">
        <v>80</v>
      </c>
      <c r="BK1201" s="192">
        <f>ROUND(I1201*H1201,2)</f>
        <v>0</v>
      </c>
      <c r="BL1201" s="19" t="s">
        <v>300</v>
      </c>
      <c r="BM1201" s="191" t="s">
        <v>1120</v>
      </c>
    </row>
    <row r="1202" spans="1:65" s="2" customFormat="1">
      <c r="A1202" s="36"/>
      <c r="B1202" s="37"/>
      <c r="C1202" s="38"/>
      <c r="D1202" s="193" t="s">
        <v>165</v>
      </c>
      <c r="E1202" s="38"/>
      <c r="F1202" s="194" t="s">
        <v>1119</v>
      </c>
      <c r="G1202" s="38"/>
      <c r="H1202" s="38"/>
      <c r="I1202" s="195"/>
      <c r="J1202" s="38"/>
      <c r="K1202" s="38"/>
      <c r="L1202" s="41"/>
      <c r="M1202" s="196"/>
      <c r="N1202" s="197"/>
      <c r="O1202" s="66"/>
      <c r="P1202" s="66"/>
      <c r="Q1202" s="66"/>
      <c r="R1202" s="66"/>
      <c r="S1202" s="66"/>
      <c r="T1202" s="67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T1202" s="19" t="s">
        <v>165</v>
      </c>
      <c r="AU1202" s="19" t="s">
        <v>82</v>
      </c>
    </row>
    <row r="1203" spans="1:65" s="13" customFormat="1">
      <c r="B1203" s="200"/>
      <c r="C1203" s="201"/>
      <c r="D1203" s="193" t="s">
        <v>169</v>
      </c>
      <c r="E1203" s="202" t="s">
        <v>19</v>
      </c>
      <c r="F1203" s="203" t="s">
        <v>1121</v>
      </c>
      <c r="G1203" s="201"/>
      <c r="H1203" s="204">
        <v>616.79</v>
      </c>
      <c r="I1203" s="205"/>
      <c r="J1203" s="201"/>
      <c r="K1203" s="201"/>
      <c r="L1203" s="206"/>
      <c r="M1203" s="207"/>
      <c r="N1203" s="208"/>
      <c r="O1203" s="208"/>
      <c r="P1203" s="208"/>
      <c r="Q1203" s="208"/>
      <c r="R1203" s="208"/>
      <c r="S1203" s="208"/>
      <c r="T1203" s="209"/>
      <c r="AT1203" s="210" t="s">
        <v>169</v>
      </c>
      <c r="AU1203" s="210" t="s">
        <v>82</v>
      </c>
      <c r="AV1203" s="13" t="s">
        <v>82</v>
      </c>
      <c r="AW1203" s="13" t="s">
        <v>33</v>
      </c>
      <c r="AX1203" s="13" t="s">
        <v>80</v>
      </c>
      <c r="AY1203" s="210" t="s">
        <v>155</v>
      </c>
    </row>
    <row r="1204" spans="1:65" s="13" customFormat="1">
      <c r="B1204" s="200"/>
      <c r="C1204" s="201"/>
      <c r="D1204" s="193" t="s">
        <v>169</v>
      </c>
      <c r="E1204" s="201"/>
      <c r="F1204" s="203" t="s">
        <v>1122</v>
      </c>
      <c r="G1204" s="201"/>
      <c r="H1204" s="204">
        <v>709.30899999999997</v>
      </c>
      <c r="I1204" s="205"/>
      <c r="J1204" s="201"/>
      <c r="K1204" s="201"/>
      <c r="L1204" s="206"/>
      <c r="M1204" s="207"/>
      <c r="N1204" s="208"/>
      <c r="O1204" s="208"/>
      <c r="P1204" s="208"/>
      <c r="Q1204" s="208"/>
      <c r="R1204" s="208"/>
      <c r="S1204" s="208"/>
      <c r="T1204" s="209"/>
      <c r="AT1204" s="210" t="s">
        <v>169</v>
      </c>
      <c r="AU1204" s="210" t="s">
        <v>82</v>
      </c>
      <c r="AV1204" s="13" t="s">
        <v>82</v>
      </c>
      <c r="AW1204" s="13" t="s">
        <v>4</v>
      </c>
      <c r="AX1204" s="13" t="s">
        <v>80</v>
      </c>
      <c r="AY1204" s="210" t="s">
        <v>155</v>
      </c>
    </row>
    <row r="1205" spans="1:65" s="2" customFormat="1" ht="21.75" customHeight="1">
      <c r="A1205" s="36"/>
      <c r="B1205" s="37"/>
      <c r="C1205" s="180" t="s">
        <v>1123</v>
      </c>
      <c r="D1205" s="180" t="s">
        <v>158</v>
      </c>
      <c r="E1205" s="181" t="s">
        <v>1124</v>
      </c>
      <c r="F1205" s="182" t="s">
        <v>1125</v>
      </c>
      <c r="G1205" s="183" t="s">
        <v>233</v>
      </c>
      <c r="H1205" s="184">
        <v>85.92</v>
      </c>
      <c r="I1205" s="185"/>
      <c r="J1205" s="186">
        <f>ROUND(I1205*H1205,2)</f>
        <v>0</v>
      </c>
      <c r="K1205" s="182" t="s">
        <v>162</v>
      </c>
      <c r="L1205" s="41"/>
      <c r="M1205" s="187" t="s">
        <v>19</v>
      </c>
      <c r="N1205" s="188" t="s">
        <v>43</v>
      </c>
      <c r="O1205" s="66"/>
      <c r="P1205" s="189">
        <f>O1205*H1205</f>
        <v>0</v>
      </c>
      <c r="Q1205" s="189">
        <v>5.5000000000000003E-4</v>
      </c>
      <c r="R1205" s="189">
        <f>Q1205*H1205</f>
        <v>4.7256000000000006E-2</v>
      </c>
      <c r="S1205" s="189">
        <v>0</v>
      </c>
      <c r="T1205" s="190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91" t="s">
        <v>300</v>
      </c>
      <c r="AT1205" s="191" t="s">
        <v>158</v>
      </c>
      <c r="AU1205" s="191" t="s">
        <v>82</v>
      </c>
      <c r="AY1205" s="19" t="s">
        <v>155</v>
      </c>
      <c r="BE1205" s="192">
        <f>IF(N1205="základní",J1205,0)</f>
        <v>0</v>
      </c>
      <c r="BF1205" s="192">
        <f>IF(N1205="snížená",J1205,0)</f>
        <v>0</v>
      </c>
      <c r="BG1205" s="192">
        <f>IF(N1205="zákl. přenesená",J1205,0)</f>
        <v>0</v>
      </c>
      <c r="BH1205" s="192">
        <f>IF(N1205="sníž. přenesená",J1205,0)</f>
        <v>0</v>
      </c>
      <c r="BI1205" s="192">
        <f>IF(N1205="nulová",J1205,0)</f>
        <v>0</v>
      </c>
      <c r="BJ1205" s="19" t="s">
        <v>80</v>
      </c>
      <c r="BK1205" s="192">
        <f>ROUND(I1205*H1205,2)</f>
        <v>0</v>
      </c>
      <c r="BL1205" s="19" t="s">
        <v>300</v>
      </c>
      <c r="BM1205" s="191" t="s">
        <v>1126</v>
      </c>
    </row>
    <row r="1206" spans="1:65" s="2" customFormat="1" ht="19.5">
      <c r="A1206" s="36"/>
      <c r="B1206" s="37"/>
      <c r="C1206" s="38"/>
      <c r="D1206" s="193" t="s">
        <v>165</v>
      </c>
      <c r="E1206" s="38"/>
      <c r="F1206" s="194" t="s">
        <v>1127</v>
      </c>
      <c r="G1206" s="38"/>
      <c r="H1206" s="38"/>
      <c r="I1206" s="195"/>
      <c r="J1206" s="38"/>
      <c r="K1206" s="38"/>
      <c r="L1206" s="41"/>
      <c r="M1206" s="196"/>
      <c r="N1206" s="197"/>
      <c r="O1206" s="66"/>
      <c r="P1206" s="66"/>
      <c r="Q1206" s="66"/>
      <c r="R1206" s="66"/>
      <c r="S1206" s="66"/>
      <c r="T1206" s="67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T1206" s="19" t="s">
        <v>165</v>
      </c>
      <c r="AU1206" s="19" t="s">
        <v>82</v>
      </c>
    </row>
    <row r="1207" spans="1:65" s="2" customFormat="1">
      <c r="A1207" s="36"/>
      <c r="B1207" s="37"/>
      <c r="C1207" s="38"/>
      <c r="D1207" s="198" t="s">
        <v>167</v>
      </c>
      <c r="E1207" s="38"/>
      <c r="F1207" s="199" t="s">
        <v>1128</v>
      </c>
      <c r="G1207" s="38"/>
      <c r="H1207" s="38"/>
      <c r="I1207" s="195"/>
      <c r="J1207" s="38"/>
      <c r="K1207" s="38"/>
      <c r="L1207" s="41"/>
      <c r="M1207" s="196"/>
      <c r="N1207" s="197"/>
      <c r="O1207" s="66"/>
      <c r="P1207" s="66"/>
      <c r="Q1207" s="66"/>
      <c r="R1207" s="66"/>
      <c r="S1207" s="66"/>
      <c r="T1207" s="67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T1207" s="19" t="s">
        <v>167</v>
      </c>
      <c r="AU1207" s="19" t="s">
        <v>82</v>
      </c>
    </row>
    <row r="1208" spans="1:65" s="15" customFormat="1">
      <c r="B1208" s="232"/>
      <c r="C1208" s="233"/>
      <c r="D1208" s="193" t="s">
        <v>169</v>
      </c>
      <c r="E1208" s="234" t="s">
        <v>19</v>
      </c>
      <c r="F1208" s="235" t="s">
        <v>206</v>
      </c>
      <c r="G1208" s="233"/>
      <c r="H1208" s="234" t="s">
        <v>19</v>
      </c>
      <c r="I1208" s="236"/>
      <c r="J1208" s="233"/>
      <c r="K1208" s="233"/>
      <c r="L1208" s="237"/>
      <c r="M1208" s="238"/>
      <c r="N1208" s="239"/>
      <c r="O1208" s="239"/>
      <c r="P1208" s="239"/>
      <c r="Q1208" s="239"/>
      <c r="R1208" s="239"/>
      <c r="S1208" s="239"/>
      <c r="T1208" s="240"/>
      <c r="AT1208" s="241" t="s">
        <v>169</v>
      </c>
      <c r="AU1208" s="241" t="s">
        <v>82</v>
      </c>
      <c r="AV1208" s="15" t="s">
        <v>80</v>
      </c>
      <c r="AW1208" s="15" t="s">
        <v>33</v>
      </c>
      <c r="AX1208" s="15" t="s">
        <v>72</v>
      </c>
      <c r="AY1208" s="241" t="s">
        <v>155</v>
      </c>
    </row>
    <row r="1209" spans="1:65" s="13" customFormat="1">
      <c r="B1209" s="200"/>
      <c r="C1209" s="201"/>
      <c r="D1209" s="193" t="s">
        <v>169</v>
      </c>
      <c r="E1209" s="202" t="s">
        <v>19</v>
      </c>
      <c r="F1209" s="203" t="s">
        <v>1129</v>
      </c>
      <c r="G1209" s="201"/>
      <c r="H1209" s="204">
        <v>3.6</v>
      </c>
      <c r="I1209" s="205"/>
      <c r="J1209" s="201"/>
      <c r="K1209" s="201"/>
      <c r="L1209" s="206"/>
      <c r="M1209" s="207"/>
      <c r="N1209" s="208"/>
      <c r="O1209" s="208"/>
      <c r="P1209" s="208"/>
      <c r="Q1209" s="208"/>
      <c r="R1209" s="208"/>
      <c r="S1209" s="208"/>
      <c r="T1209" s="209"/>
      <c r="AT1209" s="210" t="s">
        <v>169</v>
      </c>
      <c r="AU1209" s="210" t="s">
        <v>82</v>
      </c>
      <c r="AV1209" s="13" t="s">
        <v>82</v>
      </c>
      <c r="AW1209" s="13" t="s">
        <v>33</v>
      </c>
      <c r="AX1209" s="13" t="s">
        <v>72</v>
      </c>
      <c r="AY1209" s="210" t="s">
        <v>155</v>
      </c>
    </row>
    <row r="1210" spans="1:65" s="13" customFormat="1">
      <c r="B1210" s="200"/>
      <c r="C1210" s="201"/>
      <c r="D1210" s="193" t="s">
        <v>169</v>
      </c>
      <c r="E1210" s="202" t="s">
        <v>19</v>
      </c>
      <c r="F1210" s="203" t="s">
        <v>1130</v>
      </c>
      <c r="G1210" s="201"/>
      <c r="H1210" s="204">
        <v>1.8</v>
      </c>
      <c r="I1210" s="205"/>
      <c r="J1210" s="201"/>
      <c r="K1210" s="201"/>
      <c r="L1210" s="206"/>
      <c r="M1210" s="207"/>
      <c r="N1210" s="208"/>
      <c r="O1210" s="208"/>
      <c r="P1210" s="208"/>
      <c r="Q1210" s="208"/>
      <c r="R1210" s="208"/>
      <c r="S1210" s="208"/>
      <c r="T1210" s="209"/>
      <c r="AT1210" s="210" t="s">
        <v>169</v>
      </c>
      <c r="AU1210" s="210" t="s">
        <v>82</v>
      </c>
      <c r="AV1210" s="13" t="s">
        <v>82</v>
      </c>
      <c r="AW1210" s="13" t="s">
        <v>33</v>
      </c>
      <c r="AX1210" s="13" t="s">
        <v>72</v>
      </c>
      <c r="AY1210" s="210" t="s">
        <v>155</v>
      </c>
    </row>
    <row r="1211" spans="1:65" s="13" customFormat="1">
      <c r="B1211" s="200"/>
      <c r="C1211" s="201"/>
      <c r="D1211" s="193" t="s">
        <v>169</v>
      </c>
      <c r="E1211" s="202" t="s">
        <v>19</v>
      </c>
      <c r="F1211" s="203" t="s">
        <v>1131</v>
      </c>
      <c r="G1211" s="201"/>
      <c r="H1211" s="204">
        <v>2</v>
      </c>
      <c r="I1211" s="205"/>
      <c r="J1211" s="201"/>
      <c r="K1211" s="201"/>
      <c r="L1211" s="206"/>
      <c r="M1211" s="207"/>
      <c r="N1211" s="208"/>
      <c r="O1211" s="208"/>
      <c r="P1211" s="208"/>
      <c r="Q1211" s="208"/>
      <c r="R1211" s="208"/>
      <c r="S1211" s="208"/>
      <c r="T1211" s="209"/>
      <c r="AT1211" s="210" t="s">
        <v>169</v>
      </c>
      <c r="AU1211" s="210" t="s">
        <v>82</v>
      </c>
      <c r="AV1211" s="13" t="s">
        <v>82</v>
      </c>
      <c r="AW1211" s="13" t="s">
        <v>33</v>
      </c>
      <c r="AX1211" s="13" t="s">
        <v>72</v>
      </c>
      <c r="AY1211" s="210" t="s">
        <v>155</v>
      </c>
    </row>
    <row r="1212" spans="1:65" s="13" customFormat="1">
      <c r="B1212" s="200"/>
      <c r="C1212" s="201"/>
      <c r="D1212" s="193" t="s">
        <v>169</v>
      </c>
      <c r="E1212" s="202" t="s">
        <v>19</v>
      </c>
      <c r="F1212" s="203" t="s">
        <v>1132</v>
      </c>
      <c r="G1212" s="201"/>
      <c r="H1212" s="204">
        <v>1.4</v>
      </c>
      <c r="I1212" s="205"/>
      <c r="J1212" s="201"/>
      <c r="K1212" s="201"/>
      <c r="L1212" s="206"/>
      <c r="M1212" s="207"/>
      <c r="N1212" s="208"/>
      <c r="O1212" s="208"/>
      <c r="P1212" s="208"/>
      <c r="Q1212" s="208"/>
      <c r="R1212" s="208"/>
      <c r="S1212" s="208"/>
      <c r="T1212" s="209"/>
      <c r="AT1212" s="210" t="s">
        <v>169</v>
      </c>
      <c r="AU1212" s="210" t="s">
        <v>82</v>
      </c>
      <c r="AV1212" s="13" t="s">
        <v>82</v>
      </c>
      <c r="AW1212" s="13" t="s">
        <v>33</v>
      </c>
      <c r="AX1212" s="13" t="s">
        <v>72</v>
      </c>
      <c r="AY1212" s="210" t="s">
        <v>155</v>
      </c>
    </row>
    <row r="1213" spans="1:65" s="16" customFormat="1">
      <c r="B1213" s="242"/>
      <c r="C1213" s="243"/>
      <c r="D1213" s="193" t="s">
        <v>169</v>
      </c>
      <c r="E1213" s="244" t="s">
        <v>19</v>
      </c>
      <c r="F1213" s="245" t="s">
        <v>211</v>
      </c>
      <c r="G1213" s="243"/>
      <c r="H1213" s="246">
        <v>8.8000000000000007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AT1213" s="252" t="s">
        <v>169</v>
      </c>
      <c r="AU1213" s="252" t="s">
        <v>82</v>
      </c>
      <c r="AV1213" s="16" t="s">
        <v>156</v>
      </c>
      <c r="AW1213" s="16" t="s">
        <v>33</v>
      </c>
      <c r="AX1213" s="16" t="s">
        <v>72</v>
      </c>
      <c r="AY1213" s="252" t="s">
        <v>155</v>
      </c>
    </row>
    <row r="1214" spans="1:65" s="15" customFormat="1">
      <c r="B1214" s="232"/>
      <c r="C1214" s="233"/>
      <c r="D1214" s="193" t="s">
        <v>169</v>
      </c>
      <c r="E1214" s="234" t="s">
        <v>19</v>
      </c>
      <c r="F1214" s="235" t="s">
        <v>212</v>
      </c>
      <c r="G1214" s="233"/>
      <c r="H1214" s="234" t="s">
        <v>19</v>
      </c>
      <c r="I1214" s="236"/>
      <c r="J1214" s="233"/>
      <c r="K1214" s="233"/>
      <c r="L1214" s="237"/>
      <c r="M1214" s="238"/>
      <c r="N1214" s="239"/>
      <c r="O1214" s="239"/>
      <c r="P1214" s="239"/>
      <c r="Q1214" s="239"/>
      <c r="R1214" s="239"/>
      <c r="S1214" s="239"/>
      <c r="T1214" s="240"/>
      <c r="AT1214" s="241" t="s">
        <v>169</v>
      </c>
      <c r="AU1214" s="241" t="s">
        <v>82</v>
      </c>
      <c r="AV1214" s="15" t="s">
        <v>80</v>
      </c>
      <c r="AW1214" s="15" t="s">
        <v>33</v>
      </c>
      <c r="AX1214" s="15" t="s">
        <v>72</v>
      </c>
      <c r="AY1214" s="241" t="s">
        <v>155</v>
      </c>
    </row>
    <row r="1215" spans="1:65" s="13" customFormat="1">
      <c r="B1215" s="200"/>
      <c r="C1215" s="201"/>
      <c r="D1215" s="193" t="s">
        <v>169</v>
      </c>
      <c r="E1215" s="202" t="s">
        <v>19</v>
      </c>
      <c r="F1215" s="203" t="s">
        <v>1133</v>
      </c>
      <c r="G1215" s="201"/>
      <c r="H1215" s="204">
        <v>16.440000000000001</v>
      </c>
      <c r="I1215" s="205"/>
      <c r="J1215" s="201"/>
      <c r="K1215" s="201"/>
      <c r="L1215" s="206"/>
      <c r="M1215" s="207"/>
      <c r="N1215" s="208"/>
      <c r="O1215" s="208"/>
      <c r="P1215" s="208"/>
      <c r="Q1215" s="208"/>
      <c r="R1215" s="208"/>
      <c r="S1215" s="208"/>
      <c r="T1215" s="209"/>
      <c r="AT1215" s="210" t="s">
        <v>169</v>
      </c>
      <c r="AU1215" s="210" t="s">
        <v>82</v>
      </c>
      <c r="AV1215" s="13" t="s">
        <v>82</v>
      </c>
      <c r="AW1215" s="13" t="s">
        <v>33</v>
      </c>
      <c r="AX1215" s="13" t="s">
        <v>72</v>
      </c>
      <c r="AY1215" s="210" t="s">
        <v>155</v>
      </c>
    </row>
    <row r="1216" spans="1:65" s="13" customFormat="1">
      <c r="B1216" s="200"/>
      <c r="C1216" s="201"/>
      <c r="D1216" s="193" t="s">
        <v>169</v>
      </c>
      <c r="E1216" s="202" t="s">
        <v>19</v>
      </c>
      <c r="F1216" s="203" t="s">
        <v>1134</v>
      </c>
      <c r="G1216" s="201"/>
      <c r="H1216" s="204">
        <v>4</v>
      </c>
      <c r="I1216" s="205"/>
      <c r="J1216" s="201"/>
      <c r="K1216" s="201"/>
      <c r="L1216" s="206"/>
      <c r="M1216" s="207"/>
      <c r="N1216" s="208"/>
      <c r="O1216" s="208"/>
      <c r="P1216" s="208"/>
      <c r="Q1216" s="208"/>
      <c r="R1216" s="208"/>
      <c r="S1216" s="208"/>
      <c r="T1216" s="209"/>
      <c r="AT1216" s="210" t="s">
        <v>169</v>
      </c>
      <c r="AU1216" s="210" t="s">
        <v>82</v>
      </c>
      <c r="AV1216" s="13" t="s">
        <v>82</v>
      </c>
      <c r="AW1216" s="13" t="s">
        <v>33</v>
      </c>
      <c r="AX1216" s="13" t="s">
        <v>72</v>
      </c>
      <c r="AY1216" s="210" t="s">
        <v>155</v>
      </c>
    </row>
    <row r="1217" spans="2:51" s="13" customFormat="1">
      <c r="B1217" s="200"/>
      <c r="C1217" s="201"/>
      <c r="D1217" s="193" t="s">
        <v>169</v>
      </c>
      <c r="E1217" s="202" t="s">
        <v>19</v>
      </c>
      <c r="F1217" s="203" t="s">
        <v>1135</v>
      </c>
      <c r="G1217" s="201"/>
      <c r="H1217" s="204">
        <v>1.2</v>
      </c>
      <c r="I1217" s="205"/>
      <c r="J1217" s="201"/>
      <c r="K1217" s="201"/>
      <c r="L1217" s="206"/>
      <c r="M1217" s="207"/>
      <c r="N1217" s="208"/>
      <c r="O1217" s="208"/>
      <c r="P1217" s="208"/>
      <c r="Q1217" s="208"/>
      <c r="R1217" s="208"/>
      <c r="S1217" s="208"/>
      <c r="T1217" s="209"/>
      <c r="AT1217" s="210" t="s">
        <v>169</v>
      </c>
      <c r="AU1217" s="210" t="s">
        <v>82</v>
      </c>
      <c r="AV1217" s="13" t="s">
        <v>82</v>
      </c>
      <c r="AW1217" s="13" t="s">
        <v>33</v>
      </c>
      <c r="AX1217" s="13" t="s">
        <v>72</v>
      </c>
      <c r="AY1217" s="210" t="s">
        <v>155</v>
      </c>
    </row>
    <row r="1218" spans="2:51" s="16" customFormat="1">
      <c r="B1218" s="242"/>
      <c r="C1218" s="243"/>
      <c r="D1218" s="193" t="s">
        <v>169</v>
      </c>
      <c r="E1218" s="244" t="s">
        <v>19</v>
      </c>
      <c r="F1218" s="245" t="s">
        <v>211</v>
      </c>
      <c r="G1218" s="243"/>
      <c r="H1218" s="246">
        <v>21.64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AT1218" s="252" t="s">
        <v>169</v>
      </c>
      <c r="AU1218" s="252" t="s">
        <v>82</v>
      </c>
      <c r="AV1218" s="16" t="s">
        <v>156</v>
      </c>
      <c r="AW1218" s="16" t="s">
        <v>33</v>
      </c>
      <c r="AX1218" s="16" t="s">
        <v>72</v>
      </c>
      <c r="AY1218" s="252" t="s">
        <v>155</v>
      </c>
    </row>
    <row r="1219" spans="2:51" s="15" customFormat="1">
      <c r="B1219" s="232"/>
      <c r="C1219" s="233"/>
      <c r="D1219" s="193" t="s">
        <v>169</v>
      </c>
      <c r="E1219" s="234" t="s">
        <v>19</v>
      </c>
      <c r="F1219" s="235" t="s">
        <v>215</v>
      </c>
      <c r="G1219" s="233"/>
      <c r="H1219" s="234" t="s">
        <v>19</v>
      </c>
      <c r="I1219" s="236"/>
      <c r="J1219" s="233"/>
      <c r="K1219" s="233"/>
      <c r="L1219" s="237"/>
      <c r="M1219" s="238"/>
      <c r="N1219" s="239"/>
      <c r="O1219" s="239"/>
      <c r="P1219" s="239"/>
      <c r="Q1219" s="239"/>
      <c r="R1219" s="239"/>
      <c r="S1219" s="239"/>
      <c r="T1219" s="240"/>
      <c r="AT1219" s="241" t="s">
        <v>169</v>
      </c>
      <c r="AU1219" s="241" t="s">
        <v>82</v>
      </c>
      <c r="AV1219" s="15" t="s">
        <v>80</v>
      </c>
      <c r="AW1219" s="15" t="s">
        <v>33</v>
      </c>
      <c r="AX1219" s="15" t="s">
        <v>72</v>
      </c>
      <c r="AY1219" s="241" t="s">
        <v>155</v>
      </c>
    </row>
    <row r="1220" spans="2:51" s="13" customFormat="1">
      <c r="B1220" s="200"/>
      <c r="C1220" s="201"/>
      <c r="D1220" s="193" t="s">
        <v>169</v>
      </c>
      <c r="E1220" s="202" t="s">
        <v>19</v>
      </c>
      <c r="F1220" s="203" t="s">
        <v>1136</v>
      </c>
      <c r="G1220" s="201"/>
      <c r="H1220" s="204">
        <v>3</v>
      </c>
      <c r="I1220" s="205"/>
      <c r="J1220" s="201"/>
      <c r="K1220" s="201"/>
      <c r="L1220" s="206"/>
      <c r="M1220" s="207"/>
      <c r="N1220" s="208"/>
      <c r="O1220" s="208"/>
      <c r="P1220" s="208"/>
      <c r="Q1220" s="208"/>
      <c r="R1220" s="208"/>
      <c r="S1220" s="208"/>
      <c r="T1220" s="209"/>
      <c r="AT1220" s="210" t="s">
        <v>169</v>
      </c>
      <c r="AU1220" s="210" t="s">
        <v>82</v>
      </c>
      <c r="AV1220" s="13" t="s">
        <v>82</v>
      </c>
      <c r="AW1220" s="13" t="s">
        <v>33</v>
      </c>
      <c r="AX1220" s="13" t="s">
        <v>72</v>
      </c>
      <c r="AY1220" s="210" t="s">
        <v>155</v>
      </c>
    </row>
    <row r="1221" spans="2:51" s="13" customFormat="1">
      <c r="B1221" s="200"/>
      <c r="C1221" s="201"/>
      <c r="D1221" s="193" t="s">
        <v>169</v>
      </c>
      <c r="E1221" s="202" t="s">
        <v>19</v>
      </c>
      <c r="F1221" s="203" t="s">
        <v>1137</v>
      </c>
      <c r="G1221" s="201"/>
      <c r="H1221" s="204">
        <v>5.04</v>
      </c>
      <c r="I1221" s="205"/>
      <c r="J1221" s="201"/>
      <c r="K1221" s="201"/>
      <c r="L1221" s="206"/>
      <c r="M1221" s="207"/>
      <c r="N1221" s="208"/>
      <c r="O1221" s="208"/>
      <c r="P1221" s="208"/>
      <c r="Q1221" s="208"/>
      <c r="R1221" s="208"/>
      <c r="S1221" s="208"/>
      <c r="T1221" s="209"/>
      <c r="AT1221" s="210" t="s">
        <v>169</v>
      </c>
      <c r="AU1221" s="210" t="s">
        <v>82</v>
      </c>
      <c r="AV1221" s="13" t="s">
        <v>82</v>
      </c>
      <c r="AW1221" s="13" t="s">
        <v>33</v>
      </c>
      <c r="AX1221" s="13" t="s">
        <v>72</v>
      </c>
      <c r="AY1221" s="210" t="s">
        <v>155</v>
      </c>
    </row>
    <row r="1222" spans="2:51" s="13" customFormat="1">
      <c r="B1222" s="200"/>
      <c r="C1222" s="201"/>
      <c r="D1222" s="193" t="s">
        <v>169</v>
      </c>
      <c r="E1222" s="202" t="s">
        <v>19</v>
      </c>
      <c r="F1222" s="203" t="s">
        <v>1138</v>
      </c>
      <c r="G1222" s="201"/>
      <c r="H1222" s="204">
        <v>14.35</v>
      </c>
      <c r="I1222" s="205"/>
      <c r="J1222" s="201"/>
      <c r="K1222" s="201"/>
      <c r="L1222" s="206"/>
      <c r="M1222" s="207"/>
      <c r="N1222" s="208"/>
      <c r="O1222" s="208"/>
      <c r="P1222" s="208"/>
      <c r="Q1222" s="208"/>
      <c r="R1222" s="208"/>
      <c r="S1222" s="208"/>
      <c r="T1222" s="209"/>
      <c r="AT1222" s="210" t="s">
        <v>169</v>
      </c>
      <c r="AU1222" s="210" t="s">
        <v>82</v>
      </c>
      <c r="AV1222" s="13" t="s">
        <v>82</v>
      </c>
      <c r="AW1222" s="13" t="s">
        <v>33</v>
      </c>
      <c r="AX1222" s="13" t="s">
        <v>72</v>
      </c>
      <c r="AY1222" s="210" t="s">
        <v>155</v>
      </c>
    </row>
    <row r="1223" spans="2:51" s="13" customFormat="1">
      <c r="B1223" s="200"/>
      <c r="C1223" s="201"/>
      <c r="D1223" s="193" t="s">
        <v>169</v>
      </c>
      <c r="E1223" s="202" t="s">
        <v>19</v>
      </c>
      <c r="F1223" s="203" t="s">
        <v>1139</v>
      </c>
      <c r="G1223" s="201"/>
      <c r="H1223" s="204">
        <v>2.7</v>
      </c>
      <c r="I1223" s="205"/>
      <c r="J1223" s="201"/>
      <c r="K1223" s="201"/>
      <c r="L1223" s="206"/>
      <c r="M1223" s="207"/>
      <c r="N1223" s="208"/>
      <c r="O1223" s="208"/>
      <c r="P1223" s="208"/>
      <c r="Q1223" s="208"/>
      <c r="R1223" s="208"/>
      <c r="S1223" s="208"/>
      <c r="T1223" s="209"/>
      <c r="AT1223" s="210" t="s">
        <v>169</v>
      </c>
      <c r="AU1223" s="210" t="s">
        <v>82</v>
      </c>
      <c r="AV1223" s="13" t="s">
        <v>82</v>
      </c>
      <c r="AW1223" s="13" t="s">
        <v>33</v>
      </c>
      <c r="AX1223" s="13" t="s">
        <v>72</v>
      </c>
      <c r="AY1223" s="210" t="s">
        <v>155</v>
      </c>
    </row>
    <row r="1224" spans="2:51" s="13" customFormat="1">
      <c r="B1224" s="200"/>
      <c r="C1224" s="201"/>
      <c r="D1224" s="193" t="s">
        <v>169</v>
      </c>
      <c r="E1224" s="202" t="s">
        <v>19</v>
      </c>
      <c r="F1224" s="203" t="s">
        <v>1134</v>
      </c>
      <c r="G1224" s="201"/>
      <c r="H1224" s="204">
        <v>4</v>
      </c>
      <c r="I1224" s="205"/>
      <c r="J1224" s="201"/>
      <c r="K1224" s="201"/>
      <c r="L1224" s="206"/>
      <c r="M1224" s="207"/>
      <c r="N1224" s="208"/>
      <c r="O1224" s="208"/>
      <c r="P1224" s="208"/>
      <c r="Q1224" s="208"/>
      <c r="R1224" s="208"/>
      <c r="S1224" s="208"/>
      <c r="T1224" s="209"/>
      <c r="AT1224" s="210" t="s">
        <v>169</v>
      </c>
      <c r="AU1224" s="210" t="s">
        <v>82</v>
      </c>
      <c r="AV1224" s="13" t="s">
        <v>82</v>
      </c>
      <c r="AW1224" s="13" t="s">
        <v>33</v>
      </c>
      <c r="AX1224" s="13" t="s">
        <v>72</v>
      </c>
      <c r="AY1224" s="210" t="s">
        <v>155</v>
      </c>
    </row>
    <row r="1225" spans="2:51" s="16" customFormat="1">
      <c r="B1225" s="242"/>
      <c r="C1225" s="243"/>
      <c r="D1225" s="193" t="s">
        <v>169</v>
      </c>
      <c r="E1225" s="244" t="s">
        <v>19</v>
      </c>
      <c r="F1225" s="245" t="s">
        <v>211</v>
      </c>
      <c r="G1225" s="243"/>
      <c r="H1225" s="246">
        <v>29.09</v>
      </c>
      <c r="I1225" s="247"/>
      <c r="J1225" s="243"/>
      <c r="K1225" s="243"/>
      <c r="L1225" s="248"/>
      <c r="M1225" s="249"/>
      <c r="N1225" s="250"/>
      <c r="O1225" s="250"/>
      <c r="P1225" s="250"/>
      <c r="Q1225" s="250"/>
      <c r="R1225" s="250"/>
      <c r="S1225" s="250"/>
      <c r="T1225" s="251"/>
      <c r="AT1225" s="252" t="s">
        <v>169</v>
      </c>
      <c r="AU1225" s="252" t="s">
        <v>82</v>
      </c>
      <c r="AV1225" s="16" t="s">
        <v>156</v>
      </c>
      <c r="AW1225" s="16" t="s">
        <v>33</v>
      </c>
      <c r="AX1225" s="16" t="s">
        <v>72</v>
      </c>
      <c r="AY1225" s="252" t="s">
        <v>155</v>
      </c>
    </row>
    <row r="1226" spans="2:51" s="15" customFormat="1">
      <c r="B1226" s="232"/>
      <c r="C1226" s="233"/>
      <c r="D1226" s="193" t="s">
        <v>169</v>
      </c>
      <c r="E1226" s="234" t="s">
        <v>19</v>
      </c>
      <c r="F1226" s="235" t="s">
        <v>219</v>
      </c>
      <c r="G1226" s="233"/>
      <c r="H1226" s="234" t="s">
        <v>19</v>
      </c>
      <c r="I1226" s="236"/>
      <c r="J1226" s="233"/>
      <c r="K1226" s="233"/>
      <c r="L1226" s="237"/>
      <c r="M1226" s="238"/>
      <c r="N1226" s="239"/>
      <c r="O1226" s="239"/>
      <c r="P1226" s="239"/>
      <c r="Q1226" s="239"/>
      <c r="R1226" s="239"/>
      <c r="S1226" s="239"/>
      <c r="T1226" s="240"/>
      <c r="AT1226" s="241" t="s">
        <v>169</v>
      </c>
      <c r="AU1226" s="241" t="s">
        <v>82</v>
      </c>
      <c r="AV1226" s="15" t="s">
        <v>80</v>
      </c>
      <c r="AW1226" s="15" t="s">
        <v>33</v>
      </c>
      <c r="AX1226" s="15" t="s">
        <v>72</v>
      </c>
      <c r="AY1226" s="241" t="s">
        <v>155</v>
      </c>
    </row>
    <row r="1227" spans="2:51" s="13" customFormat="1">
      <c r="B1227" s="200"/>
      <c r="C1227" s="201"/>
      <c r="D1227" s="193" t="s">
        <v>169</v>
      </c>
      <c r="E1227" s="202" t="s">
        <v>19</v>
      </c>
      <c r="F1227" s="203" t="s">
        <v>1136</v>
      </c>
      <c r="G1227" s="201"/>
      <c r="H1227" s="204">
        <v>3</v>
      </c>
      <c r="I1227" s="205"/>
      <c r="J1227" s="201"/>
      <c r="K1227" s="201"/>
      <c r="L1227" s="206"/>
      <c r="M1227" s="207"/>
      <c r="N1227" s="208"/>
      <c r="O1227" s="208"/>
      <c r="P1227" s="208"/>
      <c r="Q1227" s="208"/>
      <c r="R1227" s="208"/>
      <c r="S1227" s="208"/>
      <c r="T1227" s="209"/>
      <c r="AT1227" s="210" t="s">
        <v>169</v>
      </c>
      <c r="AU1227" s="210" t="s">
        <v>82</v>
      </c>
      <c r="AV1227" s="13" t="s">
        <v>82</v>
      </c>
      <c r="AW1227" s="13" t="s">
        <v>33</v>
      </c>
      <c r="AX1227" s="13" t="s">
        <v>72</v>
      </c>
      <c r="AY1227" s="210" t="s">
        <v>155</v>
      </c>
    </row>
    <row r="1228" spans="2:51" s="13" customFormat="1">
      <c r="B1228" s="200"/>
      <c r="C1228" s="201"/>
      <c r="D1228" s="193" t="s">
        <v>169</v>
      </c>
      <c r="E1228" s="202" t="s">
        <v>19</v>
      </c>
      <c r="F1228" s="203" t="s">
        <v>1137</v>
      </c>
      <c r="G1228" s="201"/>
      <c r="H1228" s="204">
        <v>5.04</v>
      </c>
      <c r="I1228" s="205"/>
      <c r="J1228" s="201"/>
      <c r="K1228" s="201"/>
      <c r="L1228" s="206"/>
      <c r="M1228" s="207"/>
      <c r="N1228" s="208"/>
      <c r="O1228" s="208"/>
      <c r="P1228" s="208"/>
      <c r="Q1228" s="208"/>
      <c r="R1228" s="208"/>
      <c r="S1228" s="208"/>
      <c r="T1228" s="209"/>
      <c r="AT1228" s="210" t="s">
        <v>169</v>
      </c>
      <c r="AU1228" s="210" t="s">
        <v>82</v>
      </c>
      <c r="AV1228" s="13" t="s">
        <v>82</v>
      </c>
      <c r="AW1228" s="13" t="s">
        <v>33</v>
      </c>
      <c r="AX1228" s="13" t="s">
        <v>72</v>
      </c>
      <c r="AY1228" s="210" t="s">
        <v>155</v>
      </c>
    </row>
    <row r="1229" spans="2:51" s="13" customFormat="1">
      <c r="B1229" s="200"/>
      <c r="C1229" s="201"/>
      <c r="D1229" s="193" t="s">
        <v>169</v>
      </c>
      <c r="E1229" s="202" t="s">
        <v>19</v>
      </c>
      <c r="F1229" s="203" t="s">
        <v>1138</v>
      </c>
      <c r="G1229" s="201"/>
      <c r="H1229" s="204">
        <v>14.35</v>
      </c>
      <c r="I1229" s="205"/>
      <c r="J1229" s="201"/>
      <c r="K1229" s="201"/>
      <c r="L1229" s="206"/>
      <c r="M1229" s="207"/>
      <c r="N1229" s="208"/>
      <c r="O1229" s="208"/>
      <c r="P1229" s="208"/>
      <c r="Q1229" s="208"/>
      <c r="R1229" s="208"/>
      <c r="S1229" s="208"/>
      <c r="T1229" s="209"/>
      <c r="AT1229" s="210" t="s">
        <v>169</v>
      </c>
      <c r="AU1229" s="210" t="s">
        <v>82</v>
      </c>
      <c r="AV1229" s="13" t="s">
        <v>82</v>
      </c>
      <c r="AW1229" s="13" t="s">
        <v>33</v>
      </c>
      <c r="AX1229" s="13" t="s">
        <v>72</v>
      </c>
      <c r="AY1229" s="210" t="s">
        <v>155</v>
      </c>
    </row>
    <row r="1230" spans="2:51" s="13" customFormat="1">
      <c r="B1230" s="200"/>
      <c r="C1230" s="201"/>
      <c r="D1230" s="193" t="s">
        <v>169</v>
      </c>
      <c r="E1230" s="202" t="s">
        <v>19</v>
      </c>
      <c r="F1230" s="203" t="s">
        <v>1134</v>
      </c>
      <c r="G1230" s="201"/>
      <c r="H1230" s="204">
        <v>4</v>
      </c>
      <c r="I1230" s="205"/>
      <c r="J1230" s="201"/>
      <c r="K1230" s="201"/>
      <c r="L1230" s="206"/>
      <c r="M1230" s="207"/>
      <c r="N1230" s="208"/>
      <c r="O1230" s="208"/>
      <c r="P1230" s="208"/>
      <c r="Q1230" s="208"/>
      <c r="R1230" s="208"/>
      <c r="S1230" s="208"/>
      <c r="T1230" s="209"/>
      <c r="AT1230" s="210" t="s">
        <v>169</v>
      </c>
      <c r="AU1230" s="210" t="s">
        <v>82</v>
      </c>
      <c r="AV1230" s="13" t="s">
        <v>82</v>
      </c>
      <c r="AW1230" s="13" t="s">
        <v>33</v>
      </c>
      <c r="AX1230" s="13" t="s">
        <v>72</v>
      </c>
      <c r="AY1230" s="210" t="s">
        <v>155</v>
      </c>
    </row>
    <row r="1231" spans="2:51" s="16" customFormat="1">
      <c r="B1231" s="242"/>
      <c r="C1231" s="243"/>
      <c r="D1231" s="193" t="s">
        <v>169</v>
      </c>
      <c r="E1231" s="244" t="s">
        <v>19</v>
      </c>
      <c r="F1231" s="245" t="s">
        <v>211</v>
      </c>
      <c r="G1231" s="243"/>
      <c r="H1231" s="246">
        <v>26.39</v>
      </c>
      <c r="I1231" s="247"/>
      <c r="J1231" s="243"/>
      <c r="K1231" s="243"/>
      <c r="L1231" s="248"/>
      <c r="M1231" s="249"/>
      <c r="N1231" s="250"/>
      <c r="O1231" s="250"/>
      <c r="P1231" s="250"/>
      <c r="Q1231" s="250"/>
      <c r="R1231" s="250"/>
      <c r="S1231" s="250"/>
      <c r="T1231" s="251"/>
      <c r="AT1231" s="252" t="s">
        <v>169</v>
      </c>
      <c r="AU1231" s="252" t="s">
        <v>82</v>
      </c>
      <c r="AV1231" s="16" t="s">
        <v>156</v>
      </c>
      <c r="AW1231" s="16" t="s">
        <v>33</v>
      </c>
      <c r="AX1231" s="16" t="s">
        <v>72</v>
      </c>
      <c r="AY1231" s="252" t="s">
        <v>155</v>
      </c>
    </row>
    <row r="1232" spans="2:51" s="14" customFormat="1">
      <c r="B1232" s="211"/>
      <c r="C1232" s="212"/>
      <c r="D1232" s="193" t="s">
        <v>169</v>
      </c>
      <c r="E1232" s="213" t="s">
        <v>19</v>
      </c>
      <c r="F1232" s="214" t="s">
        <v>178</v>
      </c>
      <c r="G1232" s="212"/>
      <c r="H1232" s="215">
        <v>85.92</v>
      </c>
      <c r="I1232" s="216"/>
      <c r="J1232" s="212"/>
      <c r="K1232" s="212"/>
      <c r="L1232" s="217"/>
      <c r="M1232" s="218"/>
      <c r="N1232" s="219"/>
      <c r="O1232" s="219"/>
      <c r="P1232" s="219"/>
      <c r="Q1232" s="219"/>
      <c r="R1232" s="219"/>
      <c r="S1232" s="219"/>
      <c r="T1232" s="220"/>
      <c r="AT1232" s="221" t="s">
        <v>169</v>
      </c>
      <c r="AU1232" s="221" t="s">
        <v>82</v>
      </c>
      <c r="AV1232" s="14" t="s">
        <v>163</v>
      </c>
      <c r="AW1232" s="14" t="s">
        <v>33</v>
      </c>
      <c r="AX1232" s="14" t="s">
        <v>80</v>
      </c>
      <c r="AY1232" s="221" t="s">
        <v>155</v>
      </c>
    </row>
    <row r="1233" spans="1:65" s="2" customFormat="1" ht="16.5" customHeight="1">
      <c r="A1233" s="36"/>
      <c r="B1233" s="37"/>
      <c r="C1233" s="180" t="s">
        <v>1140</v>
      </c>
      <c r="D1233" s="180" t="s">
        <v>158</v>
      </c>
      <c r="E1233" s="181" t="s">
        <v>1141</v>
      </c>
      <c r="F1233" s="182" t="s">
        <v>1142</v>
      </c>
      <c r="G1233" s="183" t="s">
        <v>233</v>
      </c>
      <c r="H1233" s="184">
        <v>440</v>
      </c>
      <c r="I1233" s="185"/>
      <c r="J1233" s="186">
        <f>ROUND(I1233*H1233,2)</f>
        <v>0</v>
      </c>
      <c r="K1233" s="182" t="s">
        <v>162</v>
      </c>
      <c r="L1233" s="41"/>
      <c r="M1233" s="187" t="s">
        <v>19</v>
      </c>
      <c r="N1233" s="188" t="s">
        <v>43</v>
      </c>
      <c r="O1233" s="66"/>
      <c r="P1233" s="189">
        <f>O1233*H1233</f>
        <v>0</v>
      </c>
      <c r="Q1233" s="189">
        <v>3.0000000000000001E-5</v>
      </c>
      <c r="R1233" s="189">
        <f>Q1233*H1233</f>
        <v>1.32E-2</v>
      </c>
      <c r="S1233" s="189">
        <v>0</v>
      </c>
      <c r="T1233" s="190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91" t="s">
        <v>300</v>
      </c>
      <c r="AT1233" s="191" t="s">
        <v>158</v>
      </c>
      <c r="AU1233" s="191" t="s">
        <v>82</v>
      </c>
      <c r="AY1233" s="19" t="s">
        <v>155</v>
      </c>
      <c r="BE1233" s="192">
        <f>IF(N1233="základní",J1233,0)</f>
        <v>0</v>
      </c>
      <c r="BF1233" s="192">
        <f>IF(N1233="snížená",J1233,0)</f>
        <v>0</v>
      </c>
      <c r="BG1233" s="192">
        <f>IF(N1233="zákl. přenesená",J1233,0)</f>
        <v>0</v>
      </c>
      <c r="BH1233" s="192">
        <f>IF(N1233="sníž. přenesená",J1233,0)</f>
        <v>0</v>
      </c>
      <c r="BI1233" s="192">
        <f>IF(N1233="nulová",J1233,0)</f>
        <v>0</v>
      </c>
      <c r="BJ1233" s="19" t="s">
        <v>80</v>
      </c>
      <c r="BK1233" s="192">
        <f>ROUND(I1233*H1233,2)</f>
        <v>0</v>
      </c>
      <c r="BL1233" s="19" t="s">
        <v>300</v>
      </c>
      <c r="BM1233" s="191" t="s">
        <v>1143</v>
      </c>
    </row>
    <row r="1234" spans="1:65" s="2" customFormat="1">
      <c r="A1234" s="36"/>
      <c r="B1234" s="37"/>
      <c r="C1234" s="38"/>
      <c r="D1234" s="193" t="s">
        <v>165</v>
      </c>
      <c r="E1234" s="38"/>
      <c r="F1234" s="194" t="s">
        <v>1144</v>
      </c>
      <c r="G1234" s="38"/>
      <c r="H1234" s="38"/>
      <c r="I1234" s="195"/>
      <c r="J1234" s="38"/>
      <c r="K1234" s="38"/>
      <c r="L1234" s="41"/>
      <c r="M1234" s="196"/>
      <c r="N1234" s="197"/>
      <c r="O1234" s="66"/>
      <c r="P1234" s="66"/>
      <c r="Q1234" s="66"/>
      <c r="R1234" s="66"/>
      <c r="S1234" s="66"/>
      <c r="T1234" s="67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T1234" s="19" t="s">
        <v>165</v>
      </c>
      <c r="AU1234" s="19" t="s">
        <v>82</v>
      </c>
    </row>
    <row r="1235" spans="1:65" s="2" customFormat="1">
      <c r="A1235" s="36"/>
      <c r="B1235" s="37"/>
      <c r="C1235" s="38"/>
      <c r="D1235" s="198" t="s">
        <v>167</v>
      </c>
      <c r="E1235" s="38"/>
      <c r="F1235" s="199" t="s">
        <v>1145</v>
      </c>
      <c r="G1235" s="38"/>
      <c r="H1235" s="38"/>
      <c r="I1235" s="195"/>
      <c r="J1235" s="38"/>
      <c r="K1235" s="38"/>
      <c r="L1235" s="41"/>
      <c r="M1235" s="196"/>
      <c r="N1235" s="197"/>
      <c r="O1235" s="66"/>
      <c r="P1235" s="66"/>
      <c r="Q1235" s="66"/>
      <c r="R1235" s="66"/>
      <c r="S1235" s="66"/>
      <c r="T1235" s="67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T1235" s="19" t="s">
        <v>167</v>
      </c>
      <c r="AU1235" s="19" t="s">
        <v>82</v>
      </c>
    </row>
    <row r="1236" spans="1:65" s="15" customFormat="1">
      <c r="B1236" s="232"/>
      <c r="C1236" s="233"/>
      <c r="D1236" s="193" t="s">
        <v>169</v>
      </c>
      <c r="E1236" s="234" t="s">
        <v>19</v>
      </c>
      <c r="F1236" s="235" t="s">
        <v>206</v>
      </c>
      <c r="G1236" s="233"/>
      <c r="H1236" s="234" t="s">
        <v>19</v>
      </c>
      <c r="I1236" s="236"/>
      <c r="J1236" s="233"/>
      <c r="K1236" s="233"/>
      <c r="L1236" s="237"/>
      <c r="M1236" s="238"/>
      <c r="N1236" s="239"/>
      <c r="O1236" s="239"/>
      <c r="P1236" s="239"/>
      <c r="Q1236" s="239"/>
      <c r="R1236" s="239"/>
      <c r="S1236" s="239"/>
      <c r="T1236" s="240"/>
      <c r="AT1236" s="241" t="s">
        <v>169</v>
      </c>
      <c r="AU1236" s="241" t="s">
        <v>82</v>
      </c>
      <c r="AV1236" s="15" t="s">
        <v>80</v>
      </c>
      <c r="AW1236" s="15" t="s">
        <v>33</v>
      </c>
      <c r="AX1236" s="15" t="s">
        <v>72</v>
      </c>
      <c r="AY1236" s="241" t="s">
        <v>155</v>
      </c>
    </row>
    <row r="1237" spans="1:65" s="13" customFormat="1">
      <c r="B1237" s="200"/>
      <c r="C1237" s="201"/>
      <c r="D1237" s="193" t="s">
        <v>169</v>
      </c>
      <c r="E1237" s="202" t="s">
        <v>19</v>
      </c>
      <c r="F1237" s="203" t="s">
        <v>1146</v>
      </c>
      <c r="G1237" s="201"/>
      <c r="H1237" s="204">
        <v>155</v>
      </c>
      <c r="I1237" s="205"/>
      <c r="J1237" s="201"/>
      <c r="K1237" s="201"/>
      <c r="L1237" s="206"/>
      <c r="M1237" s="207"/>
      <c r="N1237" s="208"/>
      <c r="O1237" s="208"/>
      <c r="P1237" s="208"/>
      <c r="Q1237" s="208"/>
      <c r="R1237" s="208"/>
      <c r="S1237" s="208"/>
      <c r="T1237" s="209"/>
      <c r="AT1237" s="210" t="s">
        <v>169</v>
      </c>
      <c r="AU1237" s="210" t="s">
        <v>82</v>
      </c>
      <c r="AV1237" s="13" t="s">
        <v>82</v>
      </c>
      <c r="AW1237" s="13" t="s">
        <v>33</v>
      </c>
      <c r="AX1237" s="13" t="s">
        <v>72</v>
      </c>
      <c r="AY1237" s="210" t="s">
        <v>155</v>
      </c>
    </row>
    <row r="1238" spans="1:65" s="15" customFormat="1">
      <c r="B1238" s="232"/>
      <c r="C1238" s="233"/>
      <c r="D1238" s="193" t="s">
        <v>169</v>
      </c>
      <c r="E1238" s="234" t="s">
        <v>19</v>
      </c>
      <c r="F1238" s="235" t="s">
        <v>212</v>
      </c>
      <c r="G1238" s="233"/>
      <c r="H1238" s="234" t="s">
        <v>19</v>
      </c>
      <c r="I1238" s="236"/>
      <c r="J1238" s="233"/>
      <c r="K1238" s="233"/>
      <c r="L1238" s="237"/>
      <c r="M1238" s="238"/>
      <c r="N1238" s="239"/>
      <c r="O1238" s="239"/>
      <c r="P1238" s="239"/>
      <c r="Q1238" s="239"/>
      <c r="R1238" s="239"/>
      <c r="S1238" s="239"/>
      <c r="T1238" s="240"/>
      <c r="AT1238" s="241" t="s">
        <v>169</v>
      </c>
      <c r="AU1238" s="241" t="s">
        <v>82</v>
      </c>
      <c r="AV1238" s="15" t="s">
        <v>80</v>
      </c>
      <c r="AW1238" s="15" t="s">
        <v>33</v>
      </c>
      <c r="AX1238" s="15" t="s">
        <v>72</v>
      </c>
      <c r="AY1238" s="241" t="s">
        <v>155</v>
      </c>
    </row>
    <row r="1239" spans="1:65" s="13" customFormat="1">
      <c r="B1239" s="200"/>
      <c r="C1239" s="201"/>
      <c r="D1239" s="193" t="s">
        <v>169</v>
      </c>
      <c r="E1239" s="202" t="s">
        <v>19</v>
      </c>
      <c r="F1239" s="203" t="s">
        <v>937</v>
      </c>
      <c r="G1239" s="201"/>
      <c r="H1239" s="204">
        <v>105</v>
      </c>
      <c r="I1239" s="205"/>
      <c r="J1239" s="201"/>
      <c r="K1239" s="201"/>
      <c r="L1239" s="206"/>
      <c r="M1239" s="207"/>
      <c r="N1239" s="208"/>
      <c r="O1239" s="208"/>
      <c r="P1239" s="208"/>
      <c r="Q1239" s="208"/>
      <c r="R1239" s="208"/>
      <c r="S1239" s="208"/>
      <c r="T1239" s="209"/>
      <c r="AT1239" s="210" t="s">
        <v>169</v>
      </c>
      <c r="AU1239" s="210" t="s">
        <v>82</v>
      </c>
      <c r="AV1239" s="13" t="s">
        <v>82</v>
      </c>
      <c r="AW1239" s="13" t="s">
        <v>33</v>
      </c>
      <c r="AX1239" s="13" t="s">
        <v>72</v>
      </c>
      <c r="AY1239" s="210" t="s">
        <v>155</v>
      </c>
    </row>
    <row r="1240" spans="1:65" s="15" customFormat="1">
      <c r="B1240" s="232"/>
      <c r="C1240" s="233"/>
      <c r="D1240" s="193" t="s">
        <v>169</v>
      </c>
      <c r="E1240" s="234" t="s">
        <v>19</v>
      </c>
      <c r="F1240" s="235" t="s">
        <v>215</v>
      </c>
      <c r="G1240" s="233"/>
      <c r="H1240" s="234" t="s">
        <v>19</v>
      </c>
      <c r="I1240" s="236"/>
      <c r="J1240" s="233"/>
      <c r="K1240" s="233"/>
      <c r="L1240" s="237"/>
      <c r="M1240" s="238"/>
      <c r="N1240" s="239"/>
      <c r="O1240" s="239"/>
      <c r="P1240" s="239"/>
      <c r="Q1240" s="239"/>
      <c r="R1240" s="239"/>
      <c r="S1240" s="239"/>
      <c r="T1240" s="240"/>
      <c r="AT1240" s="241" t="s">
        <v>169</v>
      </c>
      <c r="AU1240" s="241" t="s">
        <v>82</v>
      </c>
      <c r="AV1240" s="15" t="s">
        <v>80</v>
      </c>
      <c r="AW1240" s="15" t="s">
        <v>33</v>
      </c>
      <c r="AX1240" s="15" t="s">
        <v>72</v>
      </c>
      <c r="AY1240" s="241" t="s">
        <v>155</v>
      </c>
    </row>
    <row r="1241" spans="1:65" s="13" customFormat="1">
      <c r="B1241" s="200"/>
      <c r="C1241" s="201"/>
      <c r="D1241" s="193" t="s">
        <v>169</v>
      </c>
      <c r="E1241" s="202" t="s">
        <v>19</v>
      </c>
      <c r="F1241" s="203" t="s">
        <v>828</v>
      </c>
      <c r="G1241" s="201"/>
      <c r="H1241" s="204">
        <v>85</v>
      </c>
      <c r="I1241" s="205"/>
      <c r="J1241" s="201"/>
      <c r="K1241" s="201"/>
      <c r="L1241" s="206"/>
      <c r="M1241" s="207"/>
      <c r="N1241" s="208"/>
      <c r="O1241" s="208"/>
      <c r="P1241" s="208"/>
      <c r="Q1241" s="208"/>
      <c r="R1241" s="208"/>
      <c r="S1241" s="208"/>
      <c r="T1241" s="209"/>
      <c r="AT1241" s="210" t="s">
        <v>169</v>
      </c>
      <c r="AU1241" s="210" t="s">
        <v>82</v>
      </c>
      <c r="AV1241" s="13" t="s">
        <v>82</v>
      </c>
      <c r="AW1241" s="13" t="s">
        <v>33</v>
      </c>
      <c r="AX1241" s="13" t="s">
        <v>72</v>
      </c>
      <c r="AY1241" s="210" t="s">
        <v>155</v>
      </c>
    </row>
    <row r="1242" spans="1:65" s="15" customFormat="1">
      <c r="B1242" s="232"/>
      <c r="C1242" s="233"/>
      <c r="D1242" s="193" t="s">
        <v>169</v>
      </c>
      <c r="E1242" s="234" t="s">
        <v>19</v>
      </c>
      <c r="F1242" s="235" t="s">
        <v>219</v>
      </c>
      <c r="G1242" s="233"/>
      <c r="H1242" s="234" t="s">
        <v>19</v>
      </c>
      <c r="I1242" s="236"/>
      <c r="J1242" s="233"/>
      <c r="K1242" s="233"/>
      <c r="L1242" s="237"/>
      <c r="M1242" s="238"/>
      <c r="N1242" s="239"/>
      <c r="O1242" s="239"/>
      <c r="P1242" s="239"/>
      <c r="Q1242" s="239"/>
      <c r="R1242" s="239"/>
      <c r="S1242" s="239"/>
      <c r="T1242" s="240"/>
      <c r="AT1242" s="241" t="s">
        <v>169</v>
      </c>
      <c r="AU1242" s="241" t="s">
        <v>82</v>
      </c>
      <c r="AV1242" s="15" t="s">
        <v>80</v>
      </c>
      <c r="AW1242" s="15" t="s">
        <v>33</v>
      </c>
      <c r="AX1242" s="15" t="s">
        <v>72</v>
      </c>
      <c r="AY1242" s="241" t="s">
        <v>155</v>
      </c>
    </row>
    <row r="1243" spans="1:65" s="13" customFormat="1">
      <c r="B1243" s="200"/>
      <c r="C1243" s="201"/>
      <c r="D1243" s="193" t="s">
        <v>169</v>
      </c>
      <c r="E1243" s="202" t="s">
        <v>19</v>
      </c>
      <c r="F1243" s="203" t="s">
        <v>880</v>
      </c>
      <c r="G1243" s="201"/>
      <c r="H1243" s="204">
        <v>95</v>
      </c>
      <c r="I1243" s="205"/>
      <c r="J1243" s="201"/>
      <c r="K1243" s="201"/>
      <c r="L1243" s="206"/>
      <c r="M1243" s="207"/>
      <c r="N1243" s="208"/>
      <c r="O1243" s="208"/>
      <c r="P1243" s="208"/>
      <c r="Q1243" s="208"/>
      <c r="R1243" s="208"/>
      <c r="S1243" s="208"/>
      <c r="T1243" s="209"/>
      <c r="AT1243" s="210" t="s">
        <v>169</v>
      </c>
      <c r="AU1243" s="210" t="s">
        <v>82</v>
      </c>
      <c r="AV1243" s="13" t="s">
        <v>82</v>
      </c>
      <c r="AW1243" s="13" t="s">
        <v>33</v>
      </c>
      <c r="AX1243" s="13" t="s">
        <v>72</v>
      </c>
      <c r="AY1243" s="210" t="s">
        <v>155</v>
      </c>
    </row>
    <row r="1244" spans="1:65" s="14" customFormat="1">
      <c r="B1244" s="211"/>
      <c r="C1244" s="212"/>
      <c r="D1244" s="193" t="s">
        <v>169</v>
      </c>
      <c r="E1244" s="213" t="s">
        <v>19</v>
      </c>
      <c r="F1244" s="214" t="s">
        <v>178</v>
      </c>
      <c r="G1244" s="212"/>
      <c r="H1244" s="215">
        <v>440</v>
      </c>
      <c r="I1244" s="216"/>
      <c r="J1244" s="212"/>
      <c r="K1244" s="212"/>
      <c r="L1244" s="217"/>
      <c r="M1244" s="218"/>
      <c r="N1244" s="219"/>
      <c r="O1244" s="219"/>
      <c r="P1244" s="219"/>
      <c r="Q1244" s="219"/>
      <c r="R1244" s="219"/>
      <c r="S1244" s="219"/>
      <c r="T1244" s="220"/>
      <c r="AT1244" s="221" t="s">
        <v>169</v>
      </c>
      <c r="AU1244" s="221" t="s">
        <v>82</v>
      </c>
      <c r="AV1244" s="14" t="s">
        <v>163</v>
      </c>
      <c r="AW1244" s="14" t="s">
        <v>33</v>
      </c>
      <c r="AX1244" s="14" t="s">
        <v>80</v>
      </c>
      <c r="AY1244" s="221" t="s">
        <v>155</v>
      </c>
    </row>
    <row r="1245" spans="1:65" s="2" customFormat="1" ht="16.5" customHeight="1">
      <c r="A1245" s="36"/>
      <c r="B1245" s="37"/>
      <c r="C1245" s="180" t="s">
        <v>1147</v>
      </c>
      <c r="D1245" s="180" t="s">
        <v>158</v>
      </c>
      <c r="E1245" s="181" t="s">
        <v>1148</v>
      </c>
      <c r="F1245" s="182" t="s">
        <v>1149</v>
      </c>
      <c r="G1245" s="183" t="s">
        <v>425</v>
      </c>
      <c r="H1245" s="184">
        <v>84</v>
      </c>
      <c r="I1245" s="185"/>
      <c r="J1245" s="186">
        <f>ROUND(I1245*H1245,2)</f>
        <v>0</v>
      </c>
      <c r="K1245" s="182" t="s">
        <v>162</v>
      </c>
      <c r="L1245" s="41"/>
      <c r="M1245" s="187" t="s">
        <v>19</v>
      </c>
      <c r="N1245" s="188" t="s">
        <v>43</v>
      </c>
      <c r="O1245" s="66"/>
      <c r="P1245" s="189">
        <f>O1245*H1245</f>
        <v>0</v>
      </c>
      <c r="Q1245" s="189">
        <v>0</v>
      </c>
      <c r="R1245" s="189">
        <f>Q1245*H1245</f>
        <v>0</v>
      </c>
      <c r="S1245" s="189">
        <v>0</v>
      </c>
      <c r="T1245" s="190">
        <f>S1245*H1245</f>
        <v>0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191" t="s">
        <v>300</v>
      </c>
      <c r="AT1245" s="191" t="s">
        <v>158</v>
      </c>
      <c r="AU1245" s="191" t="s">
        <v>82</v>
      </c>
      <c r="AY1245" s="19" t="s">
        <v>155</v>
      </c>
      <c r="BE1245" s="192">
        <f>IF(N1245="základní",J1245,0)</f>
        <v>0</v>
      </c>
      <c r="BF1245" s="192">
        <f>IF(N1245="snížená",J1245,0)</f>
        <v>0</v>
      </c>
      <c r="BG1245" s="192">
        <f>IF(N1245="zákl. přenesená",J1245,0)</f>
        <v>0</v>
      </c>
      <c r="BH1245" s="192">
        <f>IF(N1245="sníž. přenesená",J1245,0)</f>
        <v>0</v>
      </c>
      <c r="BI1245" s="192">
        <f>IF(N1245="nulová",J1245,0)</f>
        <v>0</v>
      </c>
      <c r="BJ1245" s="19" t="s">
        <v>80</v>
      </c>
      <c r="BK1245" s="192">
        <f>ROUND(I1245*H1245,2)</f>
        <v>0</v>
      </c>
      <c r="BL1245" s="19" t="s">
        <v>300</v>
      </c>
      <c r="BM1245" s="191" t="s">
        <v>1150</v>
      </c>
    </row>
    <row r="1246" spans="1:65" s="2" customFormat="1" ht="19.5">
      <c r="A1246" s="36"/>
      <c r="B1246" s="37"/>
      <c r="C1246" s="38"/>
      <c r="D1246" s="193" t="s">
        <v>165</v>
      </c>
      <c r="E1246" s="38"/>
      <c r="F1246" s="194" t="s">
        <v>1151</v>
      </c>
      <c r="G1246" s="38"/>
      <c r="H1246" s="38"/>
      <c r="I1246" s="195"/>
      <c r="J1246" s="38"/>
      <c r="K1246" s="38"/>
      <c r="L1246" s="41"/>
      <c r="M1246" s="196"/>
      <c r="N1246" s="197"/>
      <c r="O1246" s="66"/>
      <c r="P1246" s="66"/>
      <c r="Q1246" s="66"/>
      <c r="R1246" s="66"/>
      <c r="S1246" s="66"/>
      <c r="T1246" s="67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T1246" s="19" t="s">
        <v>165</v>
      </c>
      <c r="AU1246" s="19" t="s">
        <v>82</v>
      </c>
    </row>
    <row r="1247" spans="1:65" s="2" customFormat="1">
      <c r="A1247" s="36"/>
      <c r="B1247" s="37"/>
      <c r="C1247" s="38"/>
      <c r="D1247" s="198" t="s">
        <v>167</v>
      </c>
      <c r="E1247" s="38"/>
      <c r="F1247" s="199" t="s">
        <v>1152</v>
      </c>
      <c r="G1247" s="38"/>
      <c r="H1247" s="38"/>
      <c r="I1247" s="195"/>
      <c r="J1247" s="38"/>
      <c r="K1247" s="38"/>
      <c r="L1247" s="41"/>
      <c r="M1247" s="196"/>
      <c r="N1247" s="197"/>
      <c r="O1247" s="66"/>
      <c r="P1247" s="66"/>
      <c r="Q1247" s="66"/>
      <c r="R1247" s="66"/>
      <c r="S1247" s="66"/>
      <c r="T1247" s="67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T1247" s="19" t="s">
        <v>167</v>
      </c>
      <c r="AU1247" s="19" t="s">
        <v>82</v>
      </c>
    </row>
    <row r="1248" spans="1:65" s="15" customFormat="1">
      <c r="B1248" s="232"/>
      <c r="C1248" s="233"/>
      <c r="D1248" s="193" t="s">
        <v>169</v>
      </c>
      <c r="E1248" s="234" t="s">
        <v>19</v>
      </c>
      <c r="F1248" s="235" t="s">
        <v>206</v>
      </c>
      <c r="G1248" s="233"/>
      <c r="H1248" s="234" t="s">
        <v>19</v>
      </c>
      <c r="I1248" s="236"/>
      <c r="J1248" s="233"/>
      <c r="K1248" s="233"/>
      <c r="L1248" s="237"/>
      <c r="M1248" s="238"/>
      <c r="N1248" s="239"/>
      <c r="O1248" s="239"/>
      <c r="P1248" s="239"/>
      <c r="Q1248" s="239"/>
      <c r="R1248" s="239"/>
      <c r="S1248" s="239"/>
      <c r="T1248" s="240"/>
      <c r="AT1248" s="241" t="s">
        <v>169</v>
      </c>
      <c r="AU1248" s="241" t="s">
        <v>82</v>
      </c>
      <c r="AV1248" s="15" t="s">
        <v>80</v>
      </c>
      <c r="AW1248" s="15" t="s">
        <v>33</v>
      </c>
      <c r="AX1248" s="15" t="s">
        <v>72</v>
      </c>
      <c r="AY1248" s="241" t="s">
        <v>155</v>
      </c>
    </row>
    <row r="1249" spans="1:65" s="13" customFormat="1">
      <c r="B1249" s="200"/>
      <c r="C1249" s="201"/>
      <c r="D1249" s="193" t="s">
        <v>169</v>
      </c>
      <c r="E1249" s="202" t="s">
        <v>19</v>
      </c>
      <c r="F1249" s="203" t="s">
        <v>364</v>
      </c>
      <c r="G1249" s="201"/>
      <c r="H1249" s="204">
        <v>22</v>
      </c>
      <c r="I1249" s="205"/>
      <c r="J1249" s="201"/>
      <c r="K1249" s="201"/>
      <c r="L1249" s="206"/>
      <c r="M1249" s="207"/>
      <c r="N1249" s="208"/>
      <c r="O1249" s="208"/>
      <c r="P1249" s="208"/>
      <c r="Q1249" s="208"/>
      <c r="R1249" s="208"/>
      <c r="S1249" s="208"/>
      <c r="T1249" s="209"/>
      <c r="AT1249" s="210" t="s">
        <v>169</v>
      </c>
      <c r="AU1249" s="210" t="s">
        <v>82</v>
      </c>
      <c r="AV1249" s="13" t="s">
        <v>82</v>
      </c>
      <c r="AW1249" s="13" t="s">
        <v>33</v>
      </c>
      <c r="AX1249" s="13" t="s">
        <v>72</v>
      </c>
      <c r="AY1249" s="210" t="s">
        <v>155</v>
      </c>
    </row>
    <row r="1250" spans="1:65" s="15" customFormat="1">
      <c r="B1250" s="232"/>
      <c r="C1250" s="233"/>
      <c r="D1250" s="193" t="s">
        <v>169</v>
      </c>
      <c r="E1250" s="234" t="s">
        <v>19</v>
      </c>
      <c r="F1250" s="235" t="s">
        <v>212</v>
      </c>
      <c r="G1250" s="233"/>
      <c r="H1250" s="234" t="s">
        <v>19</v>
      </c>
      <c r="I1250" s="236"/>
      <c r="J1250" s="233"/>
      <c r="K1250" s="233"/>
      <c r="L1250" s="237"/>
      <c r="M1250" s="238"/>
      <c r="N1250" s="239"/>
      <c r="O1250" s="239"/>
      <c r="P1250" s="239"/>
      <c r="Q1250" s="239"/>
      <c r="R1250" s="239"/>
      <c r="S1250" s="239"/>
      <c r="T1250" s="240"/>
      <c r="AT1250" s="241" t="s">
        <v>169</v>
      </c>
      <c r="AU1250" s="241" t="s">
        <v>82</v>
      </c>
      <c r="AV1250" s="15" t="s">
        <v>80</v>
      </c>
      <c r="AW1250" s="15" t="s">
        <v>33</v>
      </c>
      <c r="AX1250" s="15" t="s">
        <v>72</v>
      </c>
      <c r="AY1250" s="241" t="s">
        <v>155</v>
      </c>
    </row>
    <row r="1251" spans="1:65" s="13" customFormat="1">
      <c r="B1251" s="200"/>
      <c r="C1251" s="201"/>
      <c r="D1251" s="193" t="s">
        <v>169</v>
      </c>
      <c r="E1251" s="202" t="s">
        <v>19</v>
      </c>
      <c r="F1251" s="203" t="s">
        <v>381</v>
      </c>
      <c r="G1251" s="201"/>
      <c r="H1251" s="204">
        <v>24</v>
      </c>
      <c r="I1251" s="205"/>
      <c r="J1251" s="201"/>
      <c r="K1251" s="201"/>
      <c r="L1251" s="206"/>
      <c r="M1251" s="207"/>
      <c r="N1251" s="208"/>
      <c r="O1251" s="208"/>
      <c r="P1251" s="208"/>
      <c r="Q1251" s="208"/>
      <c r="R1251" s="208"/>
      <c r="S1251" s="208"/>
      <c r="T1251" s="209"/>
      <c r="AT1251" s="210" t="s">
        <v>169</v>
      </c>
      <c r="AU1251" s="210" t="s">
        <v>82</v>
      </c>
      <c r="AV1251" s="13" t="s">
        <v>82</v>
      </c>
      <c r="AW1251" s="13" t="s">
        <v>33</v>
      </c>
      <c r="AX1251" s="13" t="s">
        <v>72</v>
      </c>
      <c r="AY1251" s="210" t="s">
        <v>155</v>
      </c>
    </row>
    <row r="1252" spans="1:65" s="15" customFormat="1">
      <c r="B1252" s="232"/>
      <c r="C1252" s="233"/>
      <c r="D1252" s="193" t="s">
        <v>169</v>
      </c>
      <c r="E1252" s="234" t="s">
        <v>19</v>
      </c>
      <c r="F1252" s="235" t="s">
        <v>215</v>
      </c>
      <c r="G1252" s="233"/>
      <c r="H1252" s="234" t="s">
        <v>19</v>
      </c>
      <c r="I1252" s="236"/>
      <c r="J1252" s="233"/>
      <c r="K1252" s="233"/>
      <c r="L1252" s="237"/>
      <c r="M1252" s="238"/>
      <c r="N1252" s="239"/>
      <c r="O1252" s="239"/>
      <c r="P1252" s="239"/>
      <c r="Q1252" s="239"/>
      <c r="R1252" s="239"/>
      <c r="S1252" s="239"/>
      <c r="T1252" s="240"/>
      <c r="AT1252" s="241" t="s">
        <v>169</v>
      </c>
      <c r="AU1252" s="241" t="s">
        <v>82</v>
      </c>
      <c r="AV1252" s="15" t="s">
        <v>80</v>
      </c>
      <c r="AW1252" s="15" t="s">
        <v>33</v>
      </c>
      <c r="AX1252" s="15" t="s">
        <v>72</v>
      </c>
      <c r="AY1252" s="241" t="s">
        <v>155</v>
      </c>
    </row>
    <row r="1253" spans="1:65" s="13" customFormat="1">
      <c r="B1253" s="200"/>
      <c r="C1253" s="201"/>
      <c r="D1253" s="193" t="s">
        <v>169</v>
      </c>
      <c r="E1253" s="202" t="s">
        <v>19</v>
      </c>
      <c r="F1253" s="203" t="s">
        <v>314</v>
      </c>
      <c r="G1253" s="201"/>
      <c r="H1253" s="204">
        <v>18</v>
      </c>
      <c r="I1253" s="205"/>
      <c r="J1253" s="201"/>
      <c r="K1253" s="201"/>
      <c r="L1253" s="206"/>
      <c r="M1253" s="207"/>
      <c r="N1253" s="208"/>
      <c r="O1253" s="208"/>
      <c r="P1253" s="208"/>
      <c r="Q1253" s="208"/>
      <c r="R1253" s="208"/>
      <c r="S1253" s="208"/>
      <c r="T1253" s="209"/>
      <c r="AT1253" s="210" t="s">
        <v>169</v>
      </c>
      <c r="AU1253" s="210" t="s">
        <v>82</v>
      </c>
      <c r="AV1253" s="13" t="s">
        <v>82</v>
      </c>
      <c r="AW1253" s="13" t="s">
        <v>33</v>
      </c>
      <c r="AX1253" s="13" t="s">
        <v>72</v>
      </c>
      <c r="AY1253" s="210" t="s">
        <v>155</v>
      </c>
    </row>
    <row r="1254" spans="1:65" s="15" customFormat="1">
      <c r="B1254" s="232"/>
      <c r="C1254" s="233"/>
      <c r="D1254" s="193" t="s">
        <v>169</v>
      </c>
      <c r="E1254" s="234" t="s">
        <v>19</v>
      </c>
      <c r="F1254" s="235" t="s">
        <v>219</v>
      </c>
      <c r="G1254" s="233"/>
      <c r="H1254" s="234" t="s">
        <v>19</v>
      </c>
      <c r="I1254" s="236"/>
      <c r="J1254" s="233"/>
      <c r="K1254" s="233"/>
      <c r="L1254" s="237"/>
      <c r="M1254" s="238"/>
      <c r="N1254" s="239"/>
      <c r="O1254" s="239"/>
      <c r="P1254" s="239"/>
      <c r="Q1254" s="239"/>
      <c r="R1254" s="239"/>
      <c r="S1254" s="239"/>
      <c r="T1254" s="240"/>
      <c r="AT1254" s="241" t="s">
        <v>169</v>
      </c>
      <c r="AU1254" s="241" t="s">
        <v>82</v>
      </c>
      <c r="AV1254" s="15" t="s">
        <v>80</v>
      </c>
      <c r="AW1254" s="15" t="s">
        <v>33</v>
      </c>
      <c r="AX1254" s="15" t="s">
        <v>72</v>
      </c>
      <c r="AY1254" s="241" t="s">
        <v>155</v>
      </c>
    </row>
    <row r="1255" spans="1:65" s="13" customFormat="1">
      <c r="B1255" s="200"/>
      <c r="C1255" s="201"/>
      <c r="D1255" s="193" t="s">
        <v>169</v>
      </c>
      <c r="E1255" s="202" t="s">
        <v>19</v>
      </c>
      <c r="F1255" s="203" t="s">
        <v>330</v>
      </c>
      <c r="G1255" s="201"/>
      <c r="H1255" s="204">
        <v>20</v>
      </c>
      <c r="I1255" s="205"/>
      <c r="J1255" s="201"/>
      <c r="K1255" s="201"/>
      <c r="L1255" s="206"/>
      <c r="M1255" s="207"/>
      <c r="N1255" s="208"/>
      <c r="O1255" s="208"/>
      <c r="P1255" s="208"/>
      <c r="Q1255" s="208"/>
      <c r="R1255" s="208"/>
      <c r="S1255" s="208"/>
      <c r="T1255" s="209"/>
      <c r="AT1255" s="210" t="s">
        <v>169</v>
      </c>
      <c r="AU1255" s="210" t="s">
        <v>82</v>
      </c>
      <c r="AV1255" s="13" t="s">
        <v>82</v>
      </c>
      <c r="AW1255" s="13" t="s">
        <v>33</v>
      </c>
      <c r="AX1255" s="13" t="s">
        <v>72</v>
      </c>
      <c r="AY1255" s="210" t="s">
        <v>155</v>
      </c>
    </row>
    <row r="1256" spans="1:65" s="14" customFormat="1">
      <c r="B1256" s="211"/>
      <c r="C1256" s="212"/>
      <c r="D1256" s="193" t="s">
        <v>169</v>
      </c>
      <c r="E1256" s="213" t="s">
        <v>19</v>
      </c>
      <c r="F1256" s="214" t="s">
        <v>178</v>
      </c>
      <c r="G1256" s="212"/>
      <c r="H1256" s="215">
        <v>84</v>
      </c>
      <c r="I1256" s="216"/>
      <c r="J1256" s="212"/>
      <c r="K1256" s="212"/>
      <c r="L1256" s="217"/>
      <c r="M1256" s="218"/>
      <c r="N1256" s="219"/>
      <c r="O1256" s="219"/>
      <c r="P1256" s="219"/>
      <c r="Q1256" s="219"/>
      <c r="R1256" s="219"/>
      <c r="S1256" s="219"/>
      <c r="T1256" s="220"/>
      <c r="AT1256" s="221" t="s">
        <v>169</v>
      </c>
      <c r="AU1256" s="221" t="s">
        <v>82</v>
      </c>
      <c r="AV1256" s="14" t="s">
        <v>163</v>
      </c>
      <c r="AW1256" s="14" t="s">
        <v>33</v>
      </c>
      <c r="AX1256" s="14" t="s">
        <v>80</v>
      </c>
      <c r="AY1256" s="221" t="s">
        <v>155</v>
      </c>
    </row>
    <row r="1257" spans="1:65" s="2" customFormat="1" ht="21.75" customHeight="1">
      <c r="A1257" s="36"/>
      <c r="B1257" s="37"/>
      <c r="C1257" s="180" t="s">
        <v>1153</v>
      </c>
      <c r="D1257" s="180" t="s">
        <v>158</v>
      </c>
      <c r="E1257" s="181" t="s">
        <v>1154</v>
      </c>
      <c r="F1257" s="182" t="s">
        <v>1155</v>
      </c>
      <c r="G1257" s="183" t="s">
        <v>425</v>
      </c>
      <c r="H1257" s="184">
        <v>36</v>
      </c>
      <c r="I1257" s="185"/>
      <c r="J1257" s="186">
        <f>ROUND(I1257*H1257,2)</f>
        <v>0</v>
      </c>
      <c r="K1257" s="182" t="s">
        <v>162</v>
      </c>
      <c r="L1257" s="41"/>
      <c r="M1257" s="187" t="s">
        <v>19</v>
      </c>
      <c r="N1257" s="188" t="s">
        <v>43</v>
      </c>
      <c r="O1257" s="66"/>
      <c r="P1257" s="189">
        <f>O1257*H1257</f>
        <v>0</v>
      </c>
      <c r="Q1257" s="189">
        <v>0</v>
      </c>
      <c r="R1257" s="189">
        <f>Q1257*H1257</f>
        <v>0</v>
      </c>
      <c r="S1257" s="189">
        <v>0</v>
      </c>
      <c r="T1257" s="190">
        <f>S1257*H1257</f>
        <v>0</v>
      </c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R1257" s="191" t="s">
        <v>300</v>
      </c>
      <c r="AT1257" s="191" t="s">
        <v>158</v>
      </c>
      <c r="AU1257" s="191" t="s">
        <v>82</v>
      </c>
      <c r="AY1257" s="19" t="s">
        <v>155</v>
      </c>
      <c r="BE1257" s="192">
        <f>IF(N1257="základní",J1257,0)</f>
        <v>0</v>
      </c>
      <c r="BF1257" s="192">
        <f>IF(N1257="snížená",J1257,0)</f>
        <v>0</v>
      </c>
      <c r="BG1257" s="192">
        <f>IF(N1257="zákl. přenesená",J1257,0)</f>
        <v>0</v>
      </c>
      <c r="BH1257" s="192">
        <f>IF(N1257="sníž. přenesená",J1257,0)</f>
        <v>0</v>
      </c>
      <c r="BI1257" s="192">
        <f>IF(N1257="nulová",J1257,0)</f>
        <v>0</v>
      </c>
      <c r="BJ1257" s="19" t="s">
        <v>80</v>
      </c>
      <c r="BK1257" s="192">
        <f>ROUND(I1257*H1257,2)</f>
        <v>0</v>
      </c>
      <c r="BL1257" s="19" t="s">
        <v>300</v>
      </c>
      <c r="BM1257" s="191" t="s">
        <v>1156</v>
      </c>
    </row>
    <row r="1258" spans="1:65" s="2" customFormat="1" ht="19.5">
      <c r="A1258" s="36"/>
      <c r="B1258" s="37"/>
      <c r="C1258" s="38"/>
      <c r="D1258" s="193" t="s">
        <v>165</v>
      </c>
      <c r="E1258" s="38"/>
      <c r="F1258" s="194" t="s">
        <v>1157</v>
      </c>
      <c r="G1258" s="38"/>
      <c r="H1258" s="38"/>
      <c r="I1258" s="195"/>
      <c r="J1258" s="38"/>
      <c r="K1258" s="38"/>
      <c r="L1258" s="41"/>
      <c r="M1258" s="196"/>
      <c r="N1258" s="197"/>
      <c r="O1258" s="66"/>
      <c r="P1258" s="66"/>
      <c r="Q1258" s="66"/>
      <c r="R1258" s="66"/>
      <c r="S1258" s="66"/>
      <c r="T1258" s="67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T1258" s="19" t="s">
        <v>165</v>
      </c>
      <c r="AU1258" s="19" t="s">
        <v>82</v>
      </c>
    </row>
    <row r="1259" spans="1:65" s="2" customFormat="1">
      <c r="A1259" s="36"/>
      <c r="B1259" s="37"/>
      <c r="C1259" s="38"/>
      <c r="D1259" s="198" t="s">
        <v>167</v>
      </c>
      <c r="E1259" s="38"/>
      <c r="F1259" s="199" t="s">
        <v>1158</v>
      </c>
      <c r="G1259" s="38"/>
      <c r="H1259" s="38"/>
      <c r="I1259" s="195"/>
      <c r="J1259" s="38"/>
      <c r="K1259" s="38"/>
      <c r="L1259" s="41"/>
      <c r="M1259" s="196"/>
      <c r="N1259" s="197"/>
      <c r="O1259" s="66"/>
      <c r="P1259" s="66"/>
      <c r="Q1259" s="66"/>
      <c r="R1259" s="66"/>
      <c r="S1259" s="66"/>
      <c r="T1259" s="67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T1259" s="19" t="s">
        <v>167</v>
      </c>
      <c r="AU1259" s="19" t="s">
        <v>82</v>
      </c>
    </row>
    <row r="1260" spans="1:65" s="15" customFormat="1">
      <c r="B1260" s="232"/>
      <c r="C1260" s="233"/>
      <c r="D1260" s="193" t="s">
        <v>169</v>
      </c>
      <c r="E1260" s="234" t="s">
        <v>19</v>
      </c>
      <c r="F1260" s="235" t="s">
        <v>206</v>
      </c>
      <c r="G1260" s="233"/>
      <c r="H1260" s="234" t="s">
        <v>19</v>
      </c>
      <c r="I1260" s="236"/>
      <c r="J1260" s="233"/>
      <c r="K1260" s="233"/>
      <c r="L1260" s="237"/>
      <c r="M1260" s="238"/>
      <c r="N1260" s="239"/>
      <c r="O1260" s="239"/>
      <c r="P1260" s="239"/>
      <c r="Q1260" s="239"/>
      <c r="R1260" s="239"/>
      <c r="S1260" s="239"/>
      <c r="T1260" s="240"/>
      <c r="AT1260" s="241" t="s">
        <v>169</v>
      </c>
      <c r="AU1260" s="241" t="s">
        <v>82</v>
      </c>
      <c r="AV1260" s="15" t="s">
        <v>80</v>
      </c>
      <c r="AW1260" s="15" t="s">
        <v>33</v>
      </c>
      <c r="AX1260" s="15" t="s">
        <v>72</v>
      </c>
      <c r="AY1260" s="241" t="s">
        <v>155</v>
      </c>
    </row>
    <row r="1261" spans="1:65" s="13" customFormat="1">
      <c r="B1261" s="200"/>
      <c r="C1261" s="201"/>
      <c r="D1261" s="193" t="s">
        <v>169</v>
      </c>
      <c r="E1261" s="202" t="s">
        <v>19</v>
      </c>
      <c r="F1261" s="203" t="s">
        <v>243</v>
      </c>
      <c r="G1261" s="201"/>
      <c r="H1261" s="204">
        <v>9</v>
      </c>
      <c r="I1261" s="205"/>
      <c r="J1261" s="201"/>
      <c r="K1261" s="201"/>
      <c r="L1261" s="206"/>
      <c r="M1261" s="207"/>
      <c r="N1261" s="208"/>
      <c r="O1261" s="208"/>
      <c r="P1261" s="208"/>
      <c r="Q1261" s="208"/>
      <c r="R1261" s="208"/>
      <c r="S1261" s="208"/>
      <c r="T1261" s="209"/>
      <c r="AT1261" s="210" t="s">
        <v>169</v>
      </c>
      <c r="AU1261" s="210" t="s">
        <v>82</v>
      </c>
      <c r="AV1261" s="13" t="s">
        <v>82</v>
      </c>
      <c r="AW1261" s="13" t="s">
        <v>33</v>
      </c>
      <c r="AX1261" s="13" t="s">
        <v>72</v>
      </c>
      <c r="AY1261" s="210" t="s">
        <v>155</v>
      </c>
    </row>
    <row r="1262" spans="1:65" s="15" customFormat="1">
      <c r="B1262" s="232"/>
      <c r="C1262" s="233"/>
      <c r="D1262" s="193" t="s">
        <v>169</v>
      </c>
      <c r="E1262" s="234" t="s">
        <v>19</v>
      </c>
      <c r="F1262" s="235" t="s">
        <v>212</v>
      </c>
      <c r="G1262" s="233"/>
      <c r="H1262" s="234" t="s">
        <v>19</v>
      </c>
      <c r="I1262" s="236"/>
      <c r="J1262" s="233"/>
      <c r="K1262" s="233"/>
      <c r="L1262" s="237"/>
      <c r="M1262" s="238"/>
      <c r="N1262" s="239"/>
      <c r="O1262" s="239"/>
      <c r="P1262" s="239"/>
      <c r="Q1262" s="239"/>
      <c r="R1262" s="239"/>
      <c r="S1262" s="239"/>
      <c r="T1262" s="240"/>
      <c r="AT1262" s="241" t="s">
        <v>169</v>
      </c>
      <c r="AU1262" s="241" t="s">
        <v>82</v>
      </c>
      <c r="AV1262" s="15" t="s">
        <v>80</v>
      </c>
      <c r="AW1262" s="15" t="s">
        <v>33</v>
      </c>
      <c r="AX1262" s="15" t="s">
        <v>72</v>
      </c>
      <c r="AY1262" s="241" t="s">
        <v>155</v>
      </c>
    </row>
    <row r="1263" spans="1:65" s="13" customFormat="1">
      <c r="B1263" s="200"/>
      <c r="C1263" s="201"/>
      <c r="D1263" s="193" t="s">
        <v>169</v>
      </c>
      <c r="E1263" s="202" t="s">
        <v>19</v>
      </c>
      <c r="F1263" s="203" t="s">
        <v>261</v>
      </c>
      <c r="G1263" s="201"/>
      <c r="H1263" s="204">
        <v>11</v>
      </c>
      <c r="I1263" s="205"/>
      <c r="J1263" s="201"/>
      <c r="K1263" s="201"/>
      <c r="L1263" s="206"/>
      <c r="M1263" s="207"/>
      <c r="N1263" s="208"/>
      <c r="O1263" s="208"/>
      <c r="P1263" s="208"/>
      <c r="Q1263" s="208"/>
      <c r="R1263" s="208"/>
      <c r="S1263" s="208"/>
      <c r="T1263" s="209"/>
      <c r="AT1263" s="210" t="s">
        <v>169</v>
      </c>
      <c r="AU1263" s="210" t="s">
        <v>82</v>
      </c>
      <c r="AV1263" s="13" t="s">
        <v>82</v>
      </c>
      <c r="AW1263" s="13" t="s">
        <v>33</v>
      </c>
      <c r="AX1263" s="13" t="s">
        <v>72</v>
      </c>
      <c r="AY1263" s="210" t="s">
        <v>155</v>
      </c>
    </row>
    <row r="1264" spans="1:65" s="15" customFormat="1">
      <c r="B1264" s="232"/>
      <c r="C1264" s="233"/>
      <c r="D1264" s="193" t="s">
        <v>169</v>
      </c>
      <c r="E1264" s="234" t="s">
        <v>19</v>
      </c>
      <c r="F1264" s="235" t="s">
        <v>215</v>
      </c>
      <c r="G1264" s="233"/>
      <c r="H1264" s="234" t="s">
        <v>19</v>
      </c>
      <c r="I1264" s="236"/>
      <c r="J1264" s="233"/>
      <c r="K1264" s="233"/>
      <c r="L1264" s="237"/>
      <c r="M1264" s="238"/>
      <c r="N1264" s="239"/>
      <c r="O1264" s="239"/>
      <c r="P1264" s="239"/>
      <c r="Q1264" s="239"/>
      <c r="R1264" s="239"/>
      <c r="S1264" s="239"/>
      <c r="T1264" s="240"/>
      <c r="AT1264" s="241" t="s">
        <v>169</v>
      </c>
      <c r="AU1264" s="241" t="s">
        <v>82</v>
      </c>
      <c r="AV1264" s="15" t="s">
        <v>80</v>
      </c>
      <c r="AW1264" s="15" t="s">
        <v>33</v>
      </c>
      <c r="AX1264" s="15" t="s">
        <v>72</v>
      </c>
      <c r="AY1264" s="241" t="s">
        <v>155</v>
      </c>
    </row>
    <row r="1265" spans="1:65" s="13" customFormat="1">
      <c r="B1265" s="200"/>
      <c r="C1265" s="201"/>
      <c r="D1265" s="193" t="s">
        <v>169</v>
      </c>
      <c r="E1265" s="202" t="s">
        <v>19</v>
      </c>
      <c r="F1265" s="203" t="s">
        <v>182</v>
      </c>
      <c r="G1265" s="201"/>
      <c r="H1265" s="204">
        <v>8</v>
      </c>
      <c r="I1265" s="205"/>
      <c r="J1265" s="201"/>
      <c r="K1265" s="201"/>
      <c r="L1265" s="206"/>
      <c r="M1265" s="207"/>
      <c r="N1265" s="208"/>
      <c r="O1265" s="208"/>
      <c r="P1265" s="208"/>
      <c r="Q1265" s="208"/>
      <c r="R1265" s="208"/>
      <c r="S1265" s="208"/>
      <c r="T1265" s="209"/>
      <c r="AT1265" s="210" t="s">
        <v>169</v>
      </c>
      <c r="AU1265" s="210" t="s">
        <v>82</v>
      </c>
      <c r="AV1265" s="13" t="s">
        <v>82</v>
      </c>
      <c r="AW1265" s="13" t="s">
        <v>33</v>
      </c>
      <c r="AX1265" s="13" t="s">
        <v>72</v>
      </c>
      <c r="AY1265" s="210" t="s">
        <v>155</v>
      </c>
    </row>
    <row r="1266" spans="1:65" s="15" customFormat="1">
      <c r="B1266" s="232"/>
      <c r="C1266" s="233"/>
      <c r="D1266" s="193" t="s">
        <v>169</v>
      </c>
      <c r="E1266" s="234" t="s">
        <v>19</v>
      </c>
      <c r="F1266" s="235" t="s">
        <v>219</v>
      </c>
      <c r="G1266" s="233"/>
      <c r="H1266" s="234" t="s">
        <v>19</v>
      </c>
      <c r="I1266" s="236"/>
      <c r="J1266" s="233"/>
      <c r="K1266" s="233"/>
      <c r="L1266" s="237"/>
      <c r="M1266" s="238"/>
      <c r="N1266" s="239"/>
      <c r="O1266" s="239"/>
      <c r="P1266" s="239"/>
      <c r="Q1266" s="239"/>
      <c r="R1266" s="239"/>
      <c r="S1266" s="239"/>
      <c r="T1266" s="240"/>
      <c r="AT1266" s="241" t="s">
        <v>169</v>
      </c>
      <c r="AU1266" s="241" t="s">
        <v>82</v>
      </c>
      <c r="AV1266" s="15" t="s">
        <v>80</v>
      </c>
      <c r="AW1266" s="15" t="s">
        <v>33</v>
      </c>
      <c r="AX1266" s="15" t="s">
        <v>72</v>
      </c>
      <c r="AY1266" s="241" t="s">
        <v>155</v>
      </c>
    </row>
    <row r="1267" spans="1:65" s="13" customFormat="1">
      <c r="B1267" s="200"/>
      <c r="C1267" s="201"/>
      <c r="D1267" s="193" t="s">
        <v>169</v>
      </c>
      <c r="E1267" s="202" t="s">
        <v>19</v>
      </c>
      <c r="F1267" s="203" t="s">
        <v>182</v>
      </c>
      <c r="G1267" s="201"/>
      <c r="H1267" s="204">
        <v>8</v>
      </c>
      <c r="I1267" s="205"/>
      <c r="J1267" s="201"/>
      <c r="K1267" s="201"/>
      <c r="L1267" s="206"/>
      <c r="M1267" s="207"/>
      <c r="N1267" s="208"/>
      <c r="O1267" s="208"/>
      <c r="P1267" s="208"/>
      <c r="Q1267" s="208"/>
      <c r="R1267" s="208"/>
      <c r="S1267" s="208"/>
      <c r="T1267" s="209"/>
      <c r="AT1267" s="210" t="s">
        <v>169</v>
      </c>
      <c r="AU1267" s="210" t="s">
        <v>82</v>
      </c>
      <c r="AV1267" s="13" t="s">
        <v>82</v>
      </c>
      <c r="AW1267" s="13" t="s">
        <v>33</v>
      </c>
      <c r="AX1267" s="13" t="s">
        <v>72</v>
      </c>
      <c r="AY1267" s="210" t="s">
        <v>155</v>
      </c>
    </row>
    <row r="1268" spans="1:65" s="14" customFormat="1">
      <c r="B1268" s="211"/>
      <c r="C1268" s="212"/>
      <c r="D1268" s="193" t="s">
        <v>169</v>
      </c>
      <c r="E1268" s="213" t="s">
        <v>19</v>
      </c>
      <c r="F1268" s="214" t="s">
        <v>178</v>
      </c>
      <c r="G1268" s="212"/>
      <c r="H1268" s="215">
        <v>36</v>
      </c>
      <c r="I1268" s="216"/>
      <c r="J1268" s="212"/>
      <c r="K1268" s="212"/>
      <c r="L1268" s="217"/>
      <c r="M1268" s="218"/>
      <c r="N1268" s="219"/>
      <c r="O1268" s="219"/>
      <c r="P1268" s="219"/>
      <c r="Q1268" s="219"/>
      <c r="R1268" s="219"/>
      <c r="S1268" s="219"/>
      <c r="T1268" s="220"/>
      <c r="AT1268" s="221" t="s">
        <v>169</v>
      </c>
      <c r="AU1268" s="221" t="s">
        <v>82</v>
      </c>
      <c r="AV1268" s="14" t="s">
        <v>163</v>
      </c>
      <c r="AW1268" s="14" t="s">
        <v>33</v>
      </c>
      <c r="AX1268" s="14" t="s">
        <v>80</v>
      </c>
      <c r="AY1268" s="221" t="s">
        <v>155</v>
      </c>
    </row>
    <row r="1269" spans="1:65" s="2" customFormat="1" ht="16.5" customHeight="1">
      <c r="A1269" s="36"/>
      <c r="B1269" s="37"/>
      <c r="C1269" s="180" t="s">
        <v>1159</v>
      </c>
      <c r="D1269" s="180" t="s">
        <v>158</v>
      </c>
      <c r="E1269" s="181" t="s">
        <v>1160</v>
      </c>
      <c r="F1269" s="182" t="s">
        <v>1161</v>
      </c>
      <c r="G1269" s="183" t="s">
        <v>425</v>
      </c>
      <c r="H1269" s="184">
        <v>37</v>
      </c>
      <c r="I1269" s="185"/>
      <c r="J1269" s="186">
        <f>ROUND(I1269*H1269,2)</f>
        <v>0</v>
      </c>
      <c r="K1269" s="182" t="s">
        <v>162</v>
      </c>
      <c r="L1269" s="41"/>
      <c r="M1269" s="187" t="s">
        <v>19</v>
      </c>
      <c r="N1269" s="188" t="s">
        <v>43</v>
      </c>
      <c r="O1269" s="66"/>
      <c r="P1269" s="189">
        <f>O1269*H1269</f>
        <v>0</v>
      </c>
      <c r="Q1269" s="189">
        <v>0</v>
      </c>
      <c r="R1269" s="189">
        <f>Q1269*H1269</f>
        <v>0</v>
      </c>
      <c r="S1269" s="189">
        <v>0</v>
      </c>
      <c r="T1269" s="190">
        <f>S1269*H1269</f>
        <v>0</v>
      </c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R1269" s="191" t="s">
        <v>300</v>
      </c>
      <c r="AT1269" s="191" t="s">
        <v>158</v>
      </c>
      <c r="AU1269" s="191" t="s">
        <v>82</v>
      </c>
      <c r="AY1269" s="19" t="s">
        <v>155</v>
      </c>
      <c r="BE1269" s="192">
        <f>IF(N1269="základní",J1269,0)</f>
        <v>0</v>
      </c>
      <c r="BF1269" s="192">
        <f>IF(N1269="snížená",J1269,0)</f>
        <v>0</v>
      </c>
      <c r="BG1269" s="192">
        <f>IF(N1269="zákl. přenesená",J1269,0)</f>
        <v>0</v>
      </c>
      <c r="BH1269" s="192">
        <f>IF(N1269="sníž. přenesená",J1269,0)</f>
        <v>0</v>
      </c>
      <c r="BI1269" s="192">
        <f>IF(N1269="nulová",J1269,0)</f>
        <v>0</v>
      </c>
      <c r="BJ1269" s="19" t="s">
        <v>80</v>
      </c>
      <c r="BK1269" s="192">
        <f>ROUND(I1269*H1269,2)</f>
        <v>0</v>
      </c>
      <c r="BL1269" s="19" t="s">
        <v>300</v>
      </c>
      <c r="BM1269" s="191" t="s">
        <v>1162</v>
      </c>
    </row>
    <row r="1270" spans="1:65" s="2" customFormat="1" ht="19.5">
      <c r="A1270" s="36"/>
      <c r="B1270" s="37"/>
      <c r="C1270" s="38"/>
      <c r="D1270" s="193" t="s">
        <v>165</v>
      </c>
      <c r="E1270" s="38"/>
      <c r="F1270" s="194" t="s">
        <v>1163</v>
      </c>
      <c r="G1270" s="38"/>
      <c r="H1270" s="38"/>
      <c r="I1270" s="195"/>
      <c r="J1270" s="38"/>
      <c r="K1270" s="38"/>
      <c r="L1270" s="41"/>
      <c r="M1270" s="196"/>
      <c r="N1270" s="197"/>
      <c r="O1270" s="66"/>
      <c r="P1270" s="66"/>
      <c r="Q1270" s="66"/>
      <c r="R1270" s="66"/>
      <c r="S1270" s="66"/>
      <c r="T1270" s="67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T1270" s="19" t="s">
        <v>165</v>
      </c>
      <c r="AU1270" s="19" t="s">
        <v>82</v>
      </c>
    </row>
    <row r="1271" spans="1:65" s="2" customFormat="1">
      <c r="A1271" s="36"/>
      <c r="B1271" s="37"/>
      <c r="C1271" s="38"/>
      <c r="D1271" s="198" t="s">
        <v>167</v>
      </c>
      <c r="E1271" s="38"/>
      <c r="F1271" s="199" t="s">
        <v>1164</v>
      </c>
      <c r="G1271" s="38"/>
      <c r="H1271" s="38"/>
      <c r="I1271" s="195"/>
      <c r="J1271" s="38"/>
      <c r="K1271" s="38"/>
      <c r="L1271" s="41"/>
      <c r="M1271" s="196"/>
      <c r="N1271" s="197"/>
      <c r="O1271" s="66"/>
      <c r="P1271" s="66"/>
      <c r="Q1271" s="66"/>
      <c r="R1271" s="66"/>
      <c r="S1271" s="66"/>
      <c r="T1271" s="67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T1271" s="19" t="s">
        <v>167</v>
      </c>
      <c r="AU1271" s="19" t="s">
        <v>82</v>
      </c>
    </row>
    <row r="1272" spans="1:65" s="15" customFormat="1">
      <c r="B1272" s="232"/>
      <c r="C1272" s="233"/>
      <c r="D1272" s="193" t="s">
        <v>169</v>
      </c>
      <c r="E1272" s="234" t="s">
        <v>19</v>
      </c>
      <c r="F1272" s="235" t="s">
        <v>206</v>
      </c>
      <c r="G1272" s="233"/>
      <c r="H1272" s="234" t="s">
        <v>19</v>
      </c>
      <c r="I1272" s="236"/>
      <c r="J1272" s="233"/>
      <c r="K1272" s="233"/>
      <c r="L1272" s="237"/>
      <c r="M1272" s="238"/>
      <c r="N1272" s="239"/>
      <c r="O1272" s="239"/>
      <c r="P1272" s="239"/>
      <c r="Q1272" s="239"/>
      <c r="R1272" s="239"/>
      <c r="S1272" s="239"/>
      <c r="T1272" s="240"/>
      <c r="AT1272" s="241" t="s">
        <v>169</v>
      </c>
      <c r="AU1272" s="241" t="s">
        <v>82</v>
      </c>
      <c r="AV1272" s="15" t="s">
        <v>80</v>
      </c>
      <c r="AW1272" s="15" t="s">
        <v>33</v>
      </c>
      <c r="AX1272" s="15" t="s">
        <v>72</v>
      </c>
      <c r="AY1272" s="241" t="s">
        <v>155</v>
      </c>
    </row>
    <row r="1273" spans="1:65" s="13" customFormat="1">
      <c r="B1273" s="200"/>
      <c r="C1273" s="201"/>
      <c r="D1273" s="193" t="s">
        <v>169</v>
      </c>
      <c r="E1273" s="202" t="s">
        <v>19</v>
      </c>
      <c r="F1273" s="203" t="s">
        <v>222</v>
      </c>
      <c r="G1273" s="201"/>
      <c r="H1273" s="204">
        <v>7</v>
      </c>
      <c r="I1273" s="205"/>
      <c r="J1273" s="201"/>
      <c r="K1273" s="201"/>
      <c r="L1273" s="206"/>
      <c r="M1273" s="207"/>
      <c r="N1273" s="208"/>
      <c r="O1273" s="208"/>
      <c r="P1273" s="208"/>
      <c r="Q1273" s="208"/>
      <c r="R1273" s="208"/>
      <c r="S1273" s="208"/>
      <c r="T1273" s="209"/>
      <c r="AT1273" s="210" t="s">
        <v>169</v>
      </c>
      <c r="AU1273" s="210" t="s">
        <v>82</v>
      </c>
      <c r="AV1273" s="13" t="s">
        <v>82</v>
      </c>
      <c r="AW1273" s="13" t="s">
        <v>33</v>
      </c>
      <c r="AX1273" s="13" t="s">
        <v>72</v>
      </c>
      <c r="AY1273" s="210" t="s">
        <v>155</v>
      </c>
    </row>
    <row r="1274" spans="1:65" s="15" customFormat="1">
      <c r="B1274" s="232"/>
      <c r="C1274" s="233"/>
      <c r="D1274" s="193" t="s">
        <v>169</v>
      </c>
      <c r="E1274" s="234" t="s">
        <v>19</v>
      </c>
      <c r="F1274" s="235" t="s">
        <v>212</v>
      </c>
      <c r="G1274" s="233"/>
      <c r="H1274" s="234" t="s">
        <v>19</v>
      </c>
      <c r="I1274" s="236"/>
      <c r="J1274" s="233"/>
      <c r="K1274" s="233"/>
      <c r="L1274" s="237"/>
      <c r="M1274" s="238"/>
      <c r="N1274" s="239"/>
      <c r="O1274" s="239"/>
      <c r="P1274" s="239"/>
      <c r="Q1274" s="239"/>
      <c r="R1274" s="239"/>
      <c r="S1274" s="239"/>
      <c r="T1274" s="240"/>
      <c r="AT1274" s="241" t="s">
        <v>169</v>
      </c>
      <c r="AU1274" s="241" t="s">
        <v>82</v>
      </c>
      <c r="AV1274" s="15" t="s">
        <v>80</v>
      </c>
      <c r="AW1274" s="15" t="s">
        <v>33</v>
      </c>
      <c r="AX1274" s="15" t="s">
        <v>72</v>
      </c>
      <c r="AY1274" s="241" t="s">
        <v>155</v>
      </c>
    </row>
    <row r="1275" spans="1:65" s="13" customFormat="1">
      <c r="B1275" s="200"/>
      <c r="C1275" s="201"/>
      <c r="D1275" s="193" t="s">
        <v>169</v>
      </c>
      <c r="E1275" s="202" t="s">
        <v>19</v>
      </c>
      <c r="F1275" s="203" t="s">
        <v>251</v>
      </c>
      <c r="G1275" s="201"/>
      <c r="H1275" s="204">
        <v>10</v>
      </c>
      <c r="I1275" s="205"/>
      <c r="J1275" s="201"/>
      <c r="K1275" s="201"/>
      <c r="L1275" s="206"/>
      <c r="M1275" s="207"/>
      <c r="N1275" s="208"/>
      <c r="O1275" s="208"/>
      <c r="P1275" s="208"/>
      <c r="Q1275" s="208"/>
      <c r="R1275" s="208"/>
      <c r="S1275" s="208"/>
      <c r="T1275" s="209"/>
      <c r="AT1275" s="210" t="s">
        <v>169</v>
      </c>
      <c r="AU1275" s="210" t="s">
        <v>82</v>
      </c>
      <c r="AV1275" s="13" t="s">
        <v>82</v>
      </c>
      <c r="AW1275" s="13" t="s">
        <v>33</v>
      </c>
      <c r="AX1275" s="13" t="s">
        <v>72</v>
      </c>
      <c r="AY1275" s="210" t="s">
        <v>155</v>
      </c>
    </row>
    <row r="1276" spans="1:65" s="15" customFormat="1">
      <c r="B1276" s="232"/>
      <c r="C1276" s="233"/>
      <c r="D1276" s="193" t="s">
        <v>169</v>
      </c>
      <c r="E1276" s="234" t="s">
        <v>19</v>
      </c>
      <c r="F1276" s="235" t="s">
        <v>215</v>
      </c>
      <c r="G1276" s="233"/>
      <c r="H1276" s="234" t="s">
        <v>19</v>
      </c>
      <c r="I1276" s="236"/>
      <c r="J1276" s="233"/>
      <c r="K1276" s="233"/>
      <c r="L1276" s="237"/>
      <c r="M1276" s="238"/>
      <c r="N1276" s="239"/>
      <c r="O1276" s="239"/>
      <c r="P1276" s="239"/>
      <c r="Q1276" s="239"/>
      <c r="R1276" s="239"/>
      <c r="S1276" s="239"/>
      <c r="T1276" s="240"/>
      <c r="AT1276" s="241" t="s">
        <v>169</v>
      </c>
      <c r="AU1276" s="241" t="s">
        <v>82</v>
      </c>
      <c r="AV1276" s="15" t="s">
        <v>80</v>
      </c>
      <c r="AW1276" s="15" t="s">
        <v>33</v>
      </c>
      <c r="AX1276" s="15" t="s">
        <v>72</v>
      </c>
      <c r="AY1276" s="241" t="s">
        <v>155</v>
      </c>
    </row>
    <row r="1277" spans="1:65" s="13" customFormat="1">
      <c r="B1277" s="200"/>
      <c r="C1277" s="201"/>
      <c r="D1277" s="193" t="s">
        <v>169</v>
      </c>
      <c r="E1277" s="202" t="s">
        <v>19</v>
      </c>
      <c r="F1277" s="203" t="s">
        <v>261</v>
      </c>
      <c r="G1277" s="201"/>
      <c r="H1277" s="204">
        <v>11</v>
      </c>
      <c r="I1277" s="205"/>
      <c r="J1277" s="201"/>
      <c r="K1277" s="201"/>
      <c r="L1277" s="206"/>
      <c r="M1277" s="207"/>
      <c r="N1277" s="208"/>
      <c r="O1277" s="208"/>
      <c r="P1277" s="208"/>
      <c r="Q1277" s="208"/>
      <c r="R1277" s="208"/>
      <c r="S1277" s="208"/>
      <c r="T1277" s="209"/>
      <c r="AT1277" s="210" t="s">
        <v>169</v>
      </c>
      <c r="AU1277" s="210" t="s">
        <v>82</v>
      </c>
      <c r="AV1277" s="13" t="s">
        <v>82</v>
      </c>
      <c r="AW1277" s="13" t="s">
        <v>33</v>
      </c>
      <c r="AX1277" s="13" t="s">
        <v>72</v>
      </c>
      <c r="AY1277" s="210" t="s">
        <v>155</v>
      </c>
    </row>
    <row r="1278" spans="1:65" s="15" customFormat="1">
      <c r="B1278" s="232"/>
      <c r="C1278" s="233"/>
      <c r="D1278" s="193" t="s">
        <v>169</v>
      </c>
      <c r="E1278" s="234" t="s">
        <v>19</v>
      </c>
      <c r="F1278" s="235" t="s">
        <v>219</v>
      </c>
      <c r="G1278" s="233"/>
      <c r="H1278" s="234" t="s">
        <v>19</v>
      </c>
      <c r="I1278" s="236"/>
      <c r="J1278" s="233"/>
      <c r="K1278" s="233"/>
      <c r="L1278" s="237"/>
      <c r="M1278" s="238"/>
      <c r="N1278" s="239"/>
      <c r="O1278" s="239"/>
      <c r="P1278" s="239"/>
      <c r="Q1278" s="239"/>
      <c r="R1278" s="239"/>
      <c r="S1278" s="239"/>
      <c r="T1278" s="240"/>
      <c r="AT1278" s="241" t="s">
        <v>169</v>
      </c>
      <c r="AU1278" s="241" t="s">
        <v>82</v>
      </c>
      <c r="AV1278" s="15" t="s">
        <v>80</v>
      </c>
      <c r="AW1278" s="15" t="s">
        <v>33</v>
      </c>
      <c r="AX1278" s="15" t="s">
        <v>72</v>
      </c>
      <c r="AY1278" s="241" t="s">
        <v>155</v>
      </c>
    </row>
    <row r="1279" spans="1:65" s="13" customFormat="1">
      <c r="B1279" s="200"/>
      <c r="C1279" s="201"/>
      <c r="D1279" s="193" t="s">
        <v>169</v>
      </c>
      <c r="E1279" s="202" t="s">
        <v>19</v>
      </c>
      <c r="F1279" s="203" t="s">
        <v>243</v>
      </c>
      <c r="G1279" s="201"/>
      <c r="H1279" s="204">
        <v>9</v>
      </c>
      <c r="I1279" s="205"/>
      <c r="J1279" s="201"/>
      <c r="K1279" s="201"/>
      <c r="L1279" s="206"/>
      <c r="M1279" s="207"/>
      <c r="N1279" s="208"/>
      <c r="O1279" s="208"/>
      <c r="P1279" s="208"/>
      <c r="Q1279" s="208"/>
      <c r="R1279" s="208"/>
      <c r="S1279" s="208"/>
      <c r="T1279" s="209"/>
      <c r="AT1279" s="210" t="s">
        <v>169</v>
      </c>
      <c r="AU1279" s="210" t="s">
        <v>82</v>
      </c>
      <c r="AV1279" s="13" t="s">
        <v>82</v>
      </c>
      <c r="AW1279" s="13" t="s">
        <v>33</v>
      </c>
      <c r="AX1279" s="13" t="s">
        <v>72</v>
      </c>
      <c r="AY1279" s="210" t="s">
        <v>155</v>
      </c>
    </row>
    <row r="1280" spans="1:65" s="14" customFormat="1">
      <c r="B1280" s="211"/>
      <c r="C1280" s="212"/>
      <c r="D1280" s="193" t="s">
        <v>169</v>
      </c>
      <c r="E1280" s="213" t="s">
        <v>19</v>
      </c>
      <c r="F1280" s="214" t="s">
        <v>178</v>
      </c>
      <c r="G1280" s="212"/>
      <c r="H1280" s="215">
        <v>37</v>
      </c>
      <c r="I1280" s="216"/>
      <c r="J1280" s="212"/>
      <c r="K1280" s="212"/>
      <c r="L1280" s="217"/>
      <c r="M1280" s="218"/>
      <c r="N1280" s="219"/>
      <c r="O1280" s="219"/>
      <c r="P1280" s="219"/>
      <c r="Q1280" s="219"/>
      <c r="R1280" s="219"/>
      <c r="S1280" s="219"/>
      <c r="T1280" s="220"/>
      <c r="AT1280" s="221" t="s">
        <v>169</v>
      </c>
      <c r="AU1280" s="221" t="s">
        <v>82</v>
      </c>
      <c r="AV1280" s="14" t="s">
        <v>163</v>
      </c>
      <c r="AW1280" s="14" t="s">
        <v>33</v>
      </c>
      <c r="AX1280" s="14" t="s">
        <v>80</v>
      </c>
      <c r="AY1280" s="221" t="s">
        <v>155</v>
      </c>
    </row>
    <row r="1281" spans="1:65" s="2" customFormat="1" ht="24.2" customHeight="1">
      <c r="A1281" s="36"/>
      <c r="B1281" s="37"/>
      <c r="C1281" s="180" t="s">
        <v>1165</v>
      </c>
      <c r="D1281" s="180" t="s">
        <v>158</v>
      </c>
      <c r="E1281" s="181" t="s">
        <v>1166</v>
      </c>
      <c r="F1281" s="182" t="s">
        <v>1167</v>
      </c>
      <c r="G1281" s="183" t="s">
        <v>202</v>
      </c>
      <c r="H1281" s="184">
        <v>611.35</v>
      </c>
      <c r="I1281" s="185"/>
      <c r="J1281" s="186">
        <f>ROUND(I1281*H1281,2)</f>
        <v>0</v>
      </c>
      <c r="K1281" s="182" t="s">
        <v>162</v>
      </c>
      <c r="L1281" s="41"/>
      <c r="M1281" s="187" t="s">
        <v>19</v>
      </c>
      <c r="N1281" s="188" t="s">
        <v>43</v>
      </c>
      <c r="O1281" s="66"/>
      <c r="P1281" s="189">
        <f>O1281*H1281</f>
        <v>0</v>
      </c>
      <c r="Q1281" s="189">
        <v>5.0000000000000002E-5</v>
      </c>
      <c r="R1281" s="189">
        <f>Q1281*H1281</f>
        <v>3.0567500000000001E-2</v>
      </c>
      <c r="S1281" s="189">
        <v>0</v>
      </c>
      <c r="T1281" s="190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91" t="s">
        <v>300</v>
      </c>
      <c r="AT1281" s="191" t="s">
        <v>158</v>
      </c>
      <c r="AU1281" s="191" t="s">
        <v>82</v>
      </c>
      <c r="AY1281" s="19" t="s">
        <v>155</v>
      </c>
      <c r="BE1281" s="192">
        <f>IF(N1281="základní",J1281,0)</f>
        <v>0</v>
      </c>
      <c r="BF1281" s="192">
        <f>IF(N1281="snížená",J1281,0)</f>
        <v>0</v>
      </c>
      <c r="BG1281" s="192">
        <f>IF(N1281="zákl. přenesená",J1281,0)</f>
        <v>0</v>
      </c>
      <c r="BH1281" s="192">
        <f>IF(N1281="sníž. přenesená",J1281,0)</f>
        <v>0</v>
      </c>
      <c r="BI1281" s="192">
        <f>IF(N1281="nulová",J1281,0)</f>
        <v>0</v>
      </c>
      <c r="BJ1281" s="19" t="s">
        <v>80</v>
      </c>
      <c r="BK1281" s="192">
        <f>ROUND(I1281*H1281,2)</f>
        <v>0</v>
      </c>
      <c r="BL1281" s="19" t="s">
        <v>300</v>
      </c>
      <c r="BM1281" s="191" t="s">
        <v>1168</v>
      </c>
    </row>
    <row r="1282" spans="1:65" s="2" customFormat="1" ht="19.5">
      <c r="A1282" s="36"/>
      <c r="B1282" s="37"/>
      <c r="C1282" s="38"/>
      <c r="D1282" s="193" t="s">
        <v>165</v>
      </c>
      <c r="E1282" s="38"/>
      <c r="F1282" s="194" t="s">
        <v>1169</v>
      </c>
      <c r="G1282" s="38"/>
      <c r="H1282" s="38"/>
      <c r="I1282" s="195"/>
      <c r="J1282" s="38"/>
      <c r="K1282" s="38"/>
      <c r="L1282" s="41"/>
      <c r="M1282" s="196"/>
      <c r="N1282" s="197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165</v>
      </c>
      <c r="AU1282" s="19" t="s">
        <v>82</v>
      </c>
    </row>
    <row r="1283" spans="1:65" s="2" customFormat="1">
      <c r="A1283" s="36"/>
      <c r="B1283" s="37"/>
      <c r="C1283" s="38"/>
      <c r="D1283" s="198" t="s">
        <v>167</v>
      </c>
      <c r="E1283" s="38"/>
      <c r="F1283" s="199" t="s">
        <v>1170</v>
      </c>
      <c r="G1283" s="38"/>
      <c r="H1283" s="38"/>
      <c r="I1283" s="195"/>
      <c r="J1283" s="38"/>
      <c r="K1283" s="38"/>
      <c r="L1283" s="41"/>
      <c r="M1283" s="196"/>
      <c r="N1283" s="197"/>
      <c r="O1283" s="66"/>
      <c r="P1283" s="66"/>
      <c r="Q1283" s="66"/>
      <c r="R1283" s="66"/>
      <c r="S1283" s="66"/>
      <c r="T1283" s="67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T1283" s="19" t="s">
        <v>167</v>
      </c>
      <c r="AU1283" s="19" t="s">
        <v>82</v>
      </c>
    </row>
    <row r="1284" spans="1:65" s="2" customFormat="1" ht="33" customHeight="1">
      <c r="A1284" s="36"/>
      <c r="B1284" s="37"/>
      <c r="C1284" s="180" t="s">
        <v>1171</v>
      </c>
      <c r="D1284" s="180" t="s">
        <v>158</v>
      </c>
      <c r="E1284" s="181" t="s">
        <v>1172</v>
      </c>
      <c r="F1284" s="182" t="s">
        <v>1173</v>
      </c>
      <c r="G1284" s="183" t="s">
        <v>233</v>
      </c>
      <c r="H1284" s="184">
        <v>27.2</v>
      </c>
      <c r="I1284" s="185"/>
      <c r="J1284" s="186">
        <f>ROUND(I1284*H1284,2)</f>
        <v>0</v>
      </c>
      <c r="K1284" s="182" t="s">
        <v>162</v>
      </c>
      <c r="L1284" s="41"/>
      <c r="M1284" s="187" t="s">
        <v>19</v>
      </c>
      <c r="N1284" s="188" t="s">
        <v>43</v>
      </c>
      <c r="O1284" s="66"/>
      <c r="P1284" s="189">
        <f>O1284*H1284</f>
        <v>0</v>
      </c>
      <c r="Q1284" s="189">
        <v>9.7999999999999997E-4</v>
      </c>
      <c r="R1284" s="189">
        <f>Q1284*H1284</f>
        <v>2.6655999999999999E-2</v>
      </c>
      <c r="S1284" s="189">
        <v>0</v>
      </c>
      <c r="T1284" s="190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91" t="s">
        <v>300</v>
      </c>
      <c r="AT1284" s="191" t="s">
        <v>158</v>
      </c>
      <c r="AU1284" s="191" t="s">
        <v>82</v>
      </c>
      <c r="AY1284" s="19" t="s">
        <v>155</v>
      </c>
      <c r="BE1284" s="192">
        <f>IF(N1284="základní",J1284,0)</f>
        <v>0</v>
      </c>
      <c r="BF1284" s="192">
        <f>IF(N1284="snížená",J1284,0)</f>
        <v>0</v>
      </c>
      <c r="BG1284" s="192">
        <f>IF(N1284="zákl. přenesená",J1284,0)</f>
        <v>0</v>
      </c>
      <c r="BH1284" s="192">
        <f>IF(N1284="sníž. přenesená",J1284,0)</f>
        <v>0</v>
      </c>
      <c r="BI1284" s="192">
        <f>IF(N1284="nulová",J1284,0)</f>
        <v>0</v>
      </c>
      <c r="BJ1284" s="19" t="s">
        <v>80</v>
      </c>
      <c r="BK1284" s="192">
        <f>ROUND(I1284*H1284,2)</f>
        <v>0</v>
      </c>
      <c r="BL1284" s="19" t="s">
        <v>300</v>
      </c>
      <c r="BM1284" s="191" t="s">
        <v>1174</v>
      </c>
    </row>
    <row r="1285" spans="1:65" s="2" customFormat="1" ht="19.5">
      <c r="A1285" s="36"/>
      <c r="B1285" s="37"/>
      <c r="C1285" s="38"/>
      <c r="D1285" s="193" t="s">
        <v>165</v>
      </c>
      <c r="E1285" s="38"/>
      <c r="F1285" s="194" t="s">
        <v>1175</v>
      </c>
      <c r="G1285" s="38"/>
      <c r="H1285" s="38"/>
      <c r="I1285" s="195"/>
      <c r="J1285" s="38"/>
      <c r="K1285" s="38"/>
      <c r="L1285" s="41"/>
      <c r="M1285" s="196"/>
      <c r="N1285" s="197"/>
      <c r="O1285" s="66"/>
      <c r="P1285" s="66"/>
      <c r="Q1285" s="66"/>
      <c r="R1285" s="66"/>
      <c r="S1285" s="66"/>
      <c r="T1285" s="67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T1285" s="19" t="s">
        <v>165</v>
      </c>
      <c r="AU1285" s="19" t="s">
        <v>82</v>
      </c>
    </row>
    <row r="1286" spans="1:65" s="2" customFormat="1">
      <c r="A1286" s="36"/>
      <c r="B1286" s="37"/>
      <c r="C1286" s="38"/>
      <c r="D1286" s="198" t="s">
        <v>167</v>
      </c>
      <c r="E1286" s="38"/>
      <c r="F1286" s="199" t="s">
        <v>1176</v>
      </c>
      <c r="G1286" s="38"/>
      <c r="H1286" s="38"/>
      <c r="I1286" s="195"/>
      <c r="J1286" s="38"/>
      <c r="K1286" s="38"/>
      <c r="L1286" s="41"/>
      <c r="M1286" s="196"/>
      <c r="N1286" s="197"/>
      <c r="O1286" s="66"/>
      <c r="P1286" s="66"/>
      <c r="Q1286" s="66"/>
      <c r="R1286" s="66"/>
      <c r="S1286" s="66"/>
      <c r="T1286" s="67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T1286" s="19" t="s">
        <v>167</v>
      </c>
      <c r="AU1286" s="19" t="s">
        <v>82</v>
      </c>
    </row>
    <row r="1287" spans="1:65" s="15" customFormat="1">
      <c r="B1287" s="232"/>
      <c r="C1287" s="233"/>
      <c r="D1287" s="193" t="s">
        <v>169</v>
      </c>
      <c r="E1287" s="234" t="s">
        <v>19</v>
      </c>
      <c r="F1287" s="235" t="s">
        <v>206</v>
      </c>
      <c r="G1287" s="233"/>
      <c r="H1287" s="234" t="s">
        <v>19</v>
      </c>
      <c r="I1287" s="236"/>
      <c r="J1287" s="233"/>
      <c r="K1287" s="233"/>
      <c r="L1287" s="237"/>
      <c r="M1287" s="238"/>
      <c r="N1287" s="239"/>
      <c r="O1287" s="239"/>
      <c r="P1287" s="239"/>
      <c r="Q1287" s="239"/>
      <c r="R1287" s="239"/>
      <c r="S1287" s="239"/>
      <c r="T1287" s="240"/>
      <c r="AT1287" s="241" t="s">
        <v>169</v>
      </c>
      <c r="AU1287" s="241" t="s">
        <v>82</v>
      </c>
      <c r="AV1287" s="15" t="s">
        <v>80</v>
      </c>
      <c r="AW1287" s="15" t="s">
        <v>33</v>
      </c>
      <c r="AX1287" s="15" t="s">
        <v>72</v>
      </c>
      <c r="AY1287" s="241" t="s">
        <v>155</v>
      </c>
    </row>
    <row r="1288" spans="1:65" s="13" customFormat="1">
      <c r="B1288" s="200"/>
      <c r="C1288" s="201"/>
      <c r="D1288" s="193" t="s">
        <v>169</v>
      </c>
      <c r="E1288" s="202" t="s">
        <v>19</v>
      </c>
      <c r="F1288" s="203" t="s">
        <v>1130</v>
      </c>
      <c r="G1288" s="201"/>
      <c r="H1288" s="204">
        <v>1.8</v>
      </c>
      <c r="I1288" s="205"/>
      <c r="J1288" s="201"/>
      <c r="K1288" s="201"/>
      <c r="L1288" s="206"/>
      <c r="M1288" s="207"/>
      <c r="N1288" s="208"/>
      <c r="O1288" s="208"/>
      <c r="P1288" s="208"/>
      <c r="Q1288" s="208"/>
      <c r="R1288" s="208"/>
      <c r="S1288" s="208"/>
      <c r="T1288" s="209"/>
      <c r="AT1288" s="210" t="s">
        <v>169</v>
      </c>
      <c r="AU1288" s="210" t="s">
        <v>82</v>
      </c>
      <c r="AV1288" s="13" t="s">
        <v>82</v>
      </c>
      <c r="AW1288" s="13" t="s">
        <v>33</v>
      </c>
      <c r="AX1288" s="13" t="s">
        <v>72</v>
      </c>
      <c r="AY1288" s="210" t="s">
        <v>155</v>
      </c>
    </row>
    <row r="1289" spans="1:65" s="13" customFormat="1">
      <c r="B1289" s="200"/>
      <c r="C1289" s="201"/>
      <c r="D1289" s="193" t="s">
        <v>169</v>
      </c>
      <c r="E1289" s="202" t="s">
        <v>19</v>
      </c>
      <c r="F1289" s="203" t="s">
        <v>1131</v>
      </c>
      <c r="G1289" s="201"/>
      <c r="H1289" s="204">
        <v>2</v>
      </c>
      <c r="I1289" s="205"/>
      <c r="J1289" s="201"/>
      <c r="K1289" s="201"/>
      <c r="L1289" s="206"/>
      <c r="M1289" s="207"/>
      <c r="N1289" s="208"/>
      <c r="O1289" s="208"/>
      <c r="P1289" s="208"/>
      <c r="Q1289" s="208"/>
      <c r="R1289" s="208"/>
      <c r="S1289" s="208"/>
      <c r="T1289" s="209"/>
      <c r="AT1289" s="210" t="s">
        <v>169</v>
      </c>
      <c r="AU1289" s="210" t="s">
        <v>82</v>
      </c>
      <c r="AV1289" s="13" t="s">
        <v>82</v>
      </c>
      <c r="AW1289" s="13" t="s">
        <v>33</v>
      </c>
      <c r="AX1289" s="13" t="s">
        <v>72</v>
      </c>
      <c r="AY1289" s="210" t="s">
        <v>155</v>
      </c>
    </row>
    <row r="1290" spans="1:65" s="13" customFormat="1">
      <c r="B1290" s="200"/>
      <c r="C1290" s="201"/>
      <c r="D1290" s="193" t="s">
        <v>169</v>
      </c>
      <c r="E1290" s="202" t="s">
        <v>19</v>
      </c>
      <c r="F1290" s="203" t="s">
        <v>1132</v>
      </c>
      <c r="G1290" s="201"/>
      <c r="H1290" s="204">
        <v>1.4</v>
      </c>
      <c r="I1290" s="205"/>
      <c r="J1290" s="201"/>
      <c r="K1290" s="201"/>
      <c r="L1290" s="206"/>
      <c r="M1290" s="207"/>
      <c r="N1290" s="208"/>
      <c r="O1290" s="208"/>
      <c r="P1290" s="208"/>
      <c r="Q1290" s="208"/>
      <c r="R1290" s="208"/>
      <c r="S1290" s="208"/>
      <c r="T1290" s="209"/>
      <c r="AT1290" s="210" t="s">
        <v>169</v>
      </c>
      <c r="AU1290" s="210" t="s">
        <v>82</v>
      </c>
      <c r="AV1290" s="13" t="s">
        <v>82</v>
      </c>
      <c r="AW1290" s="13" t="s">
        <v>33</v>
      </c>
      <c r="AX1290" s="13" t="s">
        <v>72</v>
      </c>
      <c r="AY1290" s="210" t="s">
        <v>155</v>
      </c>
    </row>
    <row r="1291" spans="1:65" s="16" customFormat="1">
      <c r="B1291" s="242"/>
      <c r="C1291" s="243"/>
      <c r="D1291" s="193" t="s">
        <v>169</v>
      </c>
      <c r="E1291" s="244" t="s">
        <v>19</v>
      </c>
      <c r="F1291" s="245" t="s">
        <v>211</v>
      </c>
      <c r="G1291" s="243"/>
      <c r="H1291" s="246">
        <v>5.2</v>
      </c>
      <c r="I1291" s="247"/>
      <c r="J1291" s="243"/>
      <c r="K1291" s="243"/>
      <c r="L1291" s="248"/>
      <c r="M1291" s="249"/>
      <c r="N1291" s="250"/>
      <c r="O1291" s="250"/>
      <c r="P1291" s="250"/>
      <c r="Q1291" s="250"/>
      <c r="R1291" s="250"/>
      <c r="S1291" s="250"/>
      <c r="T1291" s="251"/>
      <c r="AT1291" s="252" t="s">
        <v>169</v>
      </c>
      <c r="AU1291" s="252" t="s">
        <v>82</v>
      </c>
      <c r="AV1291" s="16" t="s">
        <v>156</v>
      </c>
      <c r="AW1291" s="16" t="s">
        <v>33</v>
      </c>
      <c r="AX1291" s="16" t="s">
        <v>72</v>
      </c>
      <c r="AY1291" s="252" t="s">
        <v>155</v>
      </c>
    </row>
    <row r="1292" spans="1:65" s="15" customFormat="1">
      <c r="B1292" s="232"/>
      <c r="C1292" s="233"/>
      <c r="D1292" s="193" t="s">
        <v>169</v>
      </c>
      <c r="E1292" s="234" t="s">
        <v>19</v>
      </c>
      <c r="F1292" s="235" t="s">
        <v>212</v>
      </c>
      <c r="G1292" s="233"/>
      <c r="H1292" s="234" t="s">
        <v>19</v>
      </c>
      <c r="I1292" s="236"/>
      <c r="J1292" s="233"/>
      <c r="K1292" s="233"/>
      <c r="L1292" s="237"/>
      <c r="M1292" s="238"/>
      <c r="N1292" s="239"/>
      <c r="O1292" s="239"/>
      <c r="P1292" s="239"/>
      <c r="Q1292" s="239"/>
      <c r="R1292" s="239"/>
      <c r="S1292" s="239"/>
      <c r="T1292" s="240"/>
      <c r="AT1292" s="241" t="s">
        <v>169</v>
      </c>
      <c r="AU1292" s="241" t="s">
        <v>82</v>
      </c>
      <c r="AV1292" s="15" t="s">
        <v>80</v>
      </c>
      <c r="AW1292" s="15" t="s">
        <v>33</v>
      </c>
      <c r="AX1292" s="15" t="s">
        <v>72</v>
      </c>
      <c r="AY1292" s="241" t="s">
        <v>155</v>
      </c>
    </row>
    <row r="1293" spans="1:65" s="13" customFormat="1">
      <c r="B1293" s="200"/>
      <c r="C1293" s="201"/>
      <c r="D1293" s="193" t="s">
        <v>169</v>
      </c>
      <c r="E1293" s="202" t="s">
        <v>19</v>
      </c>
      <c r="F1293" s="203" t="s">
        <v>1177</v>
      </c>
      <c r="G1293" s="201"/>
      <c r="H1293" s="204">
        <v>5</v>
      </c>
      <c r="I1293" s="205"/>
      <c r="J1293" s="201"/>
      <c r="K1293" s="201"/>
      <c r="L1293" s="206"/>
      <c r="M1293" s="207"/>
      <c r="N1293" s="208"/>
      <c r="O1293" s="208"/>
      <c r="P1293" s="208"/>
      <c r="Q1293" s="208"/>
      <c r="R1293" s="208"/>
      <c r="S1293" s="208"/>
      <c r="T1293" s="209"/>
      <c r="AT1293" s="210" t="s">
        <v>169</v>
      </c>
      <c r="AU1293" s="210" t="s">
        <v>82</v>
      </c>
      <c r="AV1293" s="13" t="s">
        <v>82</v>
      </c>
      <c r="AW1293" s="13" t="s">
        <v>33</v>
      </c>
      <c r="AX1293" s="13" t="s">
        <v>72</v>
      </c>
      <c r="AY1293" s="210" t="s">
        <v>155</v>
      </c>
    </row>
    <row r="1294" spans="1:65" s="13" customFormat="1">
      <c r="B1294" s="200"/>
      <c r="C1294" s="201"/>
      <c r="D1294" s="193" t="s">
        <v>169</v>
      </c>
      <c r="E1294" s="202" t="s">
        <v>19</v>
      </c>
      <c r="F1294" s="203" t="s">
        <v>1136</v>
      </c>
      <c r="G1294" s="201"/>
      <c r="H1294" s="204">
        <v>3</v>
      </c>
      <c r="I1294" s="205"/>
      <c r="J1294" s="201"/>
      <c r="K1294" s="201"/>
      <c r="L1294" s="206"/>
      <c r="M1294" s="207"/>
      <c r="N1294" s="208"/>
      <c r="O1294" s="208"/>
      <c r="P1294" s="208"/>
      <c r="Q1294" s="208"/>
      <c r="R1294" s="208"/>
      <c r="S1294" s="208"/>
      <c r="T1294" s="209"/>
      <c r="AT1294" s="210" t="s">
        <v>169</v>
      </c>
      <c r="AU1294" s="210" t="s">
        <v>82</v>
      </c>
      <c r="AV1294" s="13" t="s">
        <v>82</v>
      </c>
      <c r="AW1294" s="13" t="s">
        <v>33</v>
      </c>
      <c r="AX1294" s="13" t="s">
        <v>72</v>
      </c>
      <c r="AY1294" s="210" t="s">
        <v>155</v>
      </c>
    </row>
    <row r="1295" spans="1:65" s="16" customFormat="1">
      <c r="B1295" s="242"/>
      <c r="C1295" s="243"/>
      <c r="D1295" s="193" t="s">
        <v>169</v>
      </c>
      <c r="E1295" s="244" t="s">
        <v>19</v>
      </c>
      <c r="F1295" s="245" t="s">
        <v>211</v>
      </c>
      <c r="G1295" s="243"/>
      <c r="H1295" s="246">
        <v>8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AT1295" s="252" t="s">
        <v>169</v>
      </c>
      <c r="AU1295" s="252" t="s">
        <v>82</v>
      </c>
      <c r="AV1295" s="16" t="s">
        <v>156</v>
      </c>
      <c r="AW1295" s="16" t="s">
        <v>33</v>
      </c>
      <c r="AX1295" s="16" t="s">
        <v>72</v>
      </c>
      <c r="AY1295" s="252" t="s">
        <v>155</v>
      </c>
    </row>
    <row r="1296" spans="1:65" s="15" customFormat="1">
      <c r="B1296" s="232"/>
      <c r="C1296" s="233"/>
      <c r="D1296" s="193" t="s">
        <v>169</v>
      </c>
      <c r="E1296" s="234" t="s">
        <v>19</v>
      </c>
      <c r="F1296" s="235" t="s">
        <v>215</v>
      </c>
      <c r="G1296" s="233"/>
      <c r="H1296" s="234" t="s">
        <v>19</v>
      </c>
      <c r="I1296" s="236"/>
      <c r="J1296" s="233"/>
      <c r="K1296" s="233"/>
      <c r="L1296" s="237"/>
      <c r="M1296" s="238"/>
      <c r="N1296" s="239"/>
      <c r="O1296" s="239"/>
      <c r="P1296" s="239"/>
      <c r="Q1296" s="239"/>
      <c r="R1296" s="239"/>
      <c r="S1296" s="239"/>
      <c r="T1296" s="240"/>
      <c r="AT1296" s="241" t="s">
        <v>169</v>
      </c>
      <c r="AU1296" s="241" t="s">
        <v>82</v>
      </c>
      <c r="AV1296" s="15" t="s">
        <v>80</v>
      </c>
      <c r="AW1296" s="15" t="s">
        <v>33</v>
      </c>
      <c r="AX1296" s="15" t="s">
        <v>72</v>
      </c>
      <c r="AY1296" s="241" t="s">
        <v>155</v>
      </c>
    </row>
    <row r="1297" spans="1:65" s="13" customFormat="1">
      <c r="B1297" s="200"/>
      <c r="C1297" s="201"/>
      <c r="D1297" s="193" t="s">
        <v>169</v>
      </c>
      <c r="E1297" s="202" t="s">
        <v>19</v>
      </c>
      <c r="F1297" s="203" t="s">
        <v>1136</v>
      </c>
      <c r="G1297" s="201"/>
      <c r="H1297" s="204">
        <v>3</v>
      </c>
      <c r="I1297" s="205"/>
      <c r="J1297" s="201"/>
      <c r="K1297" s="201"/>
      <c r="L1297" s="206"/>
      <c r="M1297" s="207"/>
      <c r="N1297" s="208"/>
      <c r="O1297" s="208"/>
      <c r="P1297" s="208"/>
      <c r="Q1297" s="208"/>
      <c r="R1297" s="208"/>
      <c r="S1297" s="208"/>
      <c r="T1297" s="209"/>
      <c r="AT1297" s="210" t="s">
        <v>169</v>
      </c>
      <c r="AU1297" s="210" t="s">
        <v>82</v>
      </c>
      <c r="AV1297" s="13" t="s">
        <v>82</v>
      </c>
      <c r="AW1297" s="13" t="s">
        <v>33</v>
      </c>
      <c r="AX1297" s="13" t="s">
        <v>72</v>
      </c>
      <c r="AY1297" s="210" t="s">
        <v>155</v>
      </c>
    </row>
    <row r="1298" spans="1:65" s="13" customFormat="1">
      <c r="B1298" s="200"/>
      <c r="C1298" s="201"/>
      <c r="D1298" s="193" t="s">
        <v>169</v>
      </c>
      <c r="E1298" s="202" t="s">
        <v>19</v>
      </c>
      <c r="F1298" s="203" t="s">
        <v>1134</v>
      </c>
      <c r="G1298" s="201"/>
      <c r="H1298" s="204">
        <v>4</v>
      </c>
      <c r="I1298" s="205"/>
      <c r="J1298" s="201"/>
      <c r="K1298" s="201"/>
      <c r="L1298" s="206"/>
      <c r="M1298" s="207"/>
      <c r="N1298" s="208"/>
      <c r="O1298" s="208"/>
      <c r="P1298" s="208"/>
      <c r="Q1298" s="208"/>
      <c r="R1298" s="208"/>
      <c r="S1298" s="208"/>
      <c r="T1298" s="209"/>
      <c r="AT1298" s="210" t="s">
        <v>169</v>
      </c>
      <c r="AU1298" s="210" t="s">
        <v>82</v>
      </c>
      <c r="AV1298" s="13" t="s">
        <v>82</v>
      </c>
      <c r="AW1298" s="13" t="s">
        <v>33</v>
      </c>
      <c r="AX1298" s="13" t="s">
        <v>72</v>
      </c>
      <c r="AY1298" s="210" t="s">
        <v>155</v>
      </c>
    </row>
    <row r="1299" spans="1:65" s="16" customFormat="1">
      <c r="B1299" s="242"/>
      <c r="C1299" s="243"/>
      <c r="D1299" s="193" t="s">
        <v>169</v>
      </c>
      <c r="E1299" s="244" t="s">
        <v>19</v>
      </c>
      <c r="F1299" s="245" t="s">
        <v>211</v>
      </c>
      <c r="G1299" s="243"/>
      <c r="H1299" s="246">
        <v>7</v>
      </c>
      <c r="I1299" s="247"/>
      <c r="J1299" s="243"/>
      <c r="K1299" s="243"/>
      <c r="L1299" s="248"/>
      <c r="M1299" s="249"/>
      <c r="N1299" s="250"/>
      <c r="O1299" s="250"/>
      <c r="P1299" s="250"/>
      <c r="Q1299" s="250"/>
      <c r="R1299" s="250"/>
      <c r="S1299" s="250"/>
      <c r="T1299" s="251"/>
      <c r="AT1299" s="252" t="s">
        <v>169</v>
      </c>
      <c r="AU1299" s="252" t="s">
        <v>82</v>
      </c>
      <c r="AV1299" s="16" t="s">
        <v>156</v>
      </c>
      <c r="AW1299" s="16" t="s">
        <v>33</v>
      </c>
      <c r="AX1299" s="16" t="s">
        <v>72</v>
      </c>
      <c r="AY1299" s="252" t="s">
        <v>155</v>
      </c>
    </row>
    <row r="1300" spans="1:65" s="15" customFormat="1">
      <c r="B1300" s="232"/>
      <c r="C1300" s="233"/>
      <c r="D1300" s="193" t="s">
        <v>169</v>
      </c>
      <c r="E1300" s="234" t="s">
        <v>19</v>
      </c>
      <c r="F1300" s="235" t="s">
        <v>219</v>
      </c>
      <c r="G1300" s="233"/>
      <c r="H1300" s="234" t="s">
        <v>19</v>
      </c>
      <c r="I1300" s="236"/>
      <c r="J1300" s="233"/>
      <c r="K1300" s="233"/>
      <c r="L1300" s="237"/>
      <c r="M1300" s="238"/>
      <c r="N1300" s="239"/>
      <c r="O1300" s="239"/>
      <c r="P1300" s="239"/>
      <c r="Q1300" s="239"/>
      <c r="R1300" s="239"/>
      <c r="S1300" s="239"/>
      <c r="T1300" s="240"/>
      <c r="AT1300" s="241" t="s">
        <v>169</v>
      </c>
      <c r="AU1300" s="241" t="s">
        <v>82</v>
      </c>
      <c r="AV1300" s="15" t="s">
        <v>80</v>
      </c>
      <c r="AW1300" s="15" t="s">
        <v>33</v>
      </c>
      <c r="AX1300" s="15" t="s">
        <v>72</v>
      </c>
      <c r="AY1300" s="241" t="s">
        <v>155</v>
      </c>
    </row>
    <row r="1301" spans="1:65" s="13" customFormat="1">
      <c r="B1301" s="200"/>
      <c r="C1301" s="201"/>
      <c r="D1301" s="193" t="s">
        <v>169</v>
      </c>
      <c r="E1301" s="202" t="s">
        <v>19</v>
      </c>
      <c r="F1301" s="203" t="s">
        <v>1136</v>
      </c>
      <c r="G1301" s="201"/>
      <c r="H1301" s="204">
        <v>3</v>
      </c>
      <c r="I1301" s="205"/>
      <c r="J1301" s="201"/>
      <c r="K1301" s="201"/>
      <c r="L1301" s="206"/>
      <c r="M1301" s="207"/>
      <c r="N1301" s="208"/>
      <c r="O1301" s="208"/>
      <c r="P1301" s="208"/>
      <c r="Q1301" s="208"/>
      <c r="R1301" s="208"/>
      <c r="S1301" s="208"/>
      <c r="T1301" s="209"/>
      <c r="AT1301" s="210" t="s">
        <v>169</v>
      </c>
      <c r="AU1301" s="210" t="s">
        <v>82</v>
      </c>
      <c r="AV1301" s="13" t="s">
        <v>82</v>
      </c>
      <c r="AW1301" s="13" t="s">
        <v>33</v>
      </c>
      <c r="AX1301" s="13" t="s">
        <v>72</v>
      </c>
      <c r="AY1301" s="210" t="s">
        <v>155</v>
      </c>
    </row>
    <row r="1302" spans="1:65" s="13" customFormat="1">
      <c r="B1302" s="200"/>
      <c r="C1302" s="201"/>
      <c r="D1302" s="193" t="s">
        <v>169</v>
      </c>
      <c r="E1302" s="202" t="s">
        <v>19</v>
      </c>
      <c r="F1302" s="203" t="s">
        <v>1134</v>
      </c>
      <c r="G1302" s="201"/>
      <c r="H1302" s="204">
        <v>4</v>
      </c>
      <c r="I1302" s="205"/>
      <c r="J1302" s="201"/>
      <c r="K1302" s="201"/>
      <c r="L1302" s="206"/>
      <c r="M1302" s="207"/>
      <c r="N1302" s="208"/>
      <c r="O1302" s="208"/>
      <c r="P1302" s="208"/>
      <c r="Q1302" s="208"/>
      <c r="R1302" s="208"/>
      <c r="S1302" s="208"/>
      <c r="T1302" s="209"/>
      <c r="AT1302" s="210" t="s">
        <v>169</v>
      </c>
      <c r="AU1302" s="210" t="s">
        <v>82</v>
      </c>
      <c r="AV1302" s="13" t="s">
        <v>82</v>
      </c>
      <c r="AW1302" s="13" t="s">
        <v>33</v>
      </c>
      <c r="AX1302" s="13" t="s">
        <v>72</v>
      </c>
      <c r="AY1302" s="210" t="s">
        <v>155</v>
      </c>
    </row>
    <row r="1303" spans="1:65" s="16" customFormat="1">
      <c r="B1303" s="242"/>
      <c r="C1303" s="243"/>
      <c r="D1303" s="193" t="s">
        <v>169</v>
      </c>
      <c r="E1303" s="244" t="s">
        <v>19</v>
      </c>
      <c r="F1303" s="245" t="s">
        <v>211</v>
      </c>
      <c r="G1303" s="243"/>
      <c r="H1303" s="246">
        <v>7</v>
      </c>
      <c r="I1303" s="247"/>
      <c r="J1303" s="243"/>
      <c r="K1303" s="243"/>
      <c r="L1303" s="248"/>
      <c r="M1303" s="249"/>
      <c r="N1303" s="250"/>
      <c r="O1303" s="250"/>
      <c r="P1303" s="250"/>
      <c r="Q1303" s="250"/>
      <c r="R1303" s="250"/>
      <c r="S1303" s="250"/>
      <c r="T1303" s="251"/>
      <c r="AT1303" s="252" t="s">
        <v>169</v>
      </c>
      <c r="AU1303" s="252" t="s">
        <v>82</v>
      </c>
      <c r="AV1303" s="16" t="s">
        <v>156</v>
      </c>
      <c r="AW1303" s="16" t="s">
        <v>33</v>
      </c>
      <c r="AX1303" s="16" t="s">
        <v>72</v>
      </c>
      <c r="AY1303" s="252" t="s">
        <v>155</v>
      </c>
    </row>
    <row r="1304" spans="1:65" s="14" customFormat="1">
      <c r="B1304" s="211"/>
      <c r="C1304" s="212"/>
      <c r="D1304" s="193" t="s">
        <v>169</v>
      </c>
      <c r="E1304" s="213" t="s">
        <v>19</v>
      </c>
      <c r="F1304" s="214" t="s">
        <v>178</v>
      </c>
      <c r="G1304" s="212"/>
      <c r="H1304" s="215">
        <v>27.2</v>
      </c>
      <c r="I1304" s="216"/>
      <c r="J1304" s="212"/>
      <c r="K1304" s="212"/>
      <c r="L1304" s="217"/>
      <c r="M1304" s="218"/>
      <c r="N1304" s="219"/>
      <c r="O1304" s="219"/>
      <c r="P1304" s="219"/>
      <c r="Q1304" s="219"/>
      <c r="R1304" s="219"/>
      <c r="S1304" s="219"/>
      <c r="T1304" s="220"/>
      <c r="AT1304" s="221" t="s">
        <v>169</v>
      </c>
      <c r="AU1304" s="221" t="s">
        <v>82</v>
      </c>
      <c r="AV1304" s="14" t="s">
        <v>163</v>
      </c>
      <c r="AW1304" s="14" t="s">
        <v>33</v>
      </c>
      <c r="AX1304" s="14" t="s">
        <v>80</v>
      </c>
      <c r="AY1304" s="221" t="s">
        <v>155</v>
      </c>
    </row>
    <row r="1305" spans="1:65" s="2" customFormat="1" ht="24.2" customHeight="1">
      <c r="A1305" s="36"/>
      <c r="B1305" s="37"/>
      <c r="C1305" s="180" t="s">
        <v>1178</v>
      </c>
      <c r="D1305" s="180" t="s">
        <v>158</v>
      </c>
      <c r="E1305" s="181" t="s">
        <v>1179</v>
      </c>
      <c r="F1305" s="182" t="s">
        <v>1180</v>
      </c>
      <c r="G1305" s="183" t="s">
        <v>161</v>
      </c>
      <c r="H1305" s="184">
        <v>24.591999999999999</v>
      </c>
      <c r="I1305" s="185"/>
      <c r="J1305" s="186">
        <f>ROUND(I1305*H1305,2)</f>
        <v>0</v>
      </c>
      <c r="K1305" s="182" t="s">
        <v>162</v>
      </c>
      <c r="L1305" s="41"/>
      <c r="M1305" s="187" t="s">
        <v>19</v>
      </c>
      <c r="N1305" s="188" t="s">
        <v>43</v>
      </c>
      <c r="O1305" s="66"/>
      <c r="P1305" s="189">
        <f>O1305*H1305</f>
        <v>0</v>
      </c>
      <c r="Q1305" s="189">
        <v>0</v>
      </c>
      <c r="R1305" s="189">
        <f>Q1305*H1305</f>
        <v>0</v>
      </c>
      <c r="S1305" s="189">
        <v>0</v>
      </c>
      <c r="T1305" s="190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91" t="s">
        <v>300</v>
      </c>
      <c r="AT1305" s="191" t="s">
        <v>158</v>
      </c>
      <c r="AU1305" s="191" t="s">
        <v>82</v>
      </c>
      <c r="AY1305" s="19" t="s">
        <v>155</v>
      </c>
      <c r="BE1305" s="192">
        <f>IF(N1305="základní",J1305,0)</f>
        <v>0</v>
      </c>
      <c r="BF1305" s="192">
        <f>IF(N1305="snížená",J1305,0)</f>
        <v>0</v>
      </c>
      <c r="BG1305" s="192">
        <f>IF(N1305="zákl. přenesená",J1305,0)</f>
        <v>0</v>
      </c>
      <c r="BH1305" s="192">
        <f>IF(N1305="sníž. přenesená",J1305,0)</f>
        <v>0</v>
      </c>
      <c r="BI1305" s="192">
        <f>IF(N1305="nulová",J1305,0)</f>
        <v>0</v>
      </c>
      <c r="BJ1305" s="19" t="s">
        <v>80</v>
      </c>
      <c r="BK1305" s="192">
        <f>ROUND(I1305*H1305,2)</f>
        <v>0</v>
      </c>
      <c r="BL1305" s="19" t="s">
        <v>300</v>
      </c>
      <c r="BM1305" s="191" t="s">
        <v>1181</v>
      </c>
    </row>
    <row r="1306" spans="1:65" s="2" customFormat="1" ht="29.25">
      <c r="A1306" s="36"/>
      <c r="B1306" s="37"/>
      <c r="C1306" s="38"/>
      <c r="D1306" s="193" t="s">
        <v>165</v>
      </c>
      <c r="E1306" s="38"/>
      <c r="F1306" s="194" t="s">
        <v>1182</v>
      </c>
      <c r="G1306" s="38"/>
      <c r="H1306" s="38"/>
      <c r="I1306" s="195"/>
      <c r="J1306" s="38"/>
      <c r="K1306" s="38"/>
      <c r="L1306" s="41"/>
      <c r="M1306" s="196"/>
      <c r="N1306" s="197"/>
      <c r="O1306" s="66"/>
      <c r="P1306" s="66"/>
      <c r="Q1306" s="66"/>
      <c r="R1306" s="66"/>
      <c r="S1306" s="66"/>
      <c r="T1306" s="67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T1306" s="19" t="s">
        <v>165</v>
      </c>
      <c r="AU1306" s="19" t="s">
        <v>82</v>
      </c>
    </row>
    <row r="1307" spans="1:65" s="2" customFormat="1">
      <c r="A1307" s="36"/>
      <c r="B1307" s="37"/>
      <c r="C1307" s="38"/>
      <c r="D1307" s="198" t="s">
        <v>167</v>
      </c>
      <c r="E1307" s="38"/>
      <c r="F1307" s="199" t="s">
        <v>1183</v>
      </c>
      <c r="G1307" s="38"/>
      <c r="H1307" s="38"/>
      <c r="I1307" s="195"/>
      <c r="J1307" s="38"/>
      <c r="K1307" s="38"/>
      <c r="L1307" s="41"/>
      <c r="M1307" s="196"/>
      <c r="N1307" s="197"/>
      <c r="O1307" s="66"/>
      <c r="P1307" s="66"/>
      <c r="Q1307" s="66"/>
      <c r="R1307" s="66"/>
      <c r="S1307" s="66"/>
      <c r="T1307" s="67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T1307" s="19" t="s">
        <v>167</v>
      </c>
      <c r="AU1307" s="19" t="s">
        <v>82</v>
      </c>
    </row>
    <row r="1308" spans="1:65" s="2" customFormat="1" ht="24.2" customHeight="1">
      <c r="A1308" s="36"/>
      <c r="B1308" s="37"/>
      <c r="C1308" s="180" t="s">
        <v>1184</v>
      </c>
      <c r="D1308" s="180" t="s">
        <v>158</v>
      </c>
      <c r="E1308" s="181" t="s">
        <v>1185</v>
      </c>
      <c r="F1308" s="182" t="s">
        <v>1186</v>
      </c>
      <c r="G1308" s="183" t="s">
        <v>161</v>
      </c>
      <c r="H1308" s="184">
        <v>24.591999999999999</v>
      </c>
      <c r="I1308" s="185"/>
      <c r="J1308" s="186">
        <f>ROUND(I1308*H1308,2)</f>
        <v>0</v>
      </c>
      <c r="K1308" s="182" t="s">
        <v>162</v>
      </c>
      <c r="L1308" s="41"/>
      <c r="M1308" s="187" t="s">
        <v>19</v>
      </c>
      <c r="N1308" s="188" t="s">
        <v>43</v>
      </c>
      <c r="O1308" s="66"/>
      <c r="P1308" s="189">
        <f>O1308*H1308</f>
        <v>0</v>
      </c>
      <c r="Q1308" s="189">
        <v>0</v>
      </c>
      <c r="R1308" s="189">
        <f>Q1308*H1308</f>
        <v>0</v>
      </c>
      <c r="S1308" s="189">
        <v>0</v>
      </c>
      <c r="T1308" s="190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91" t="s">
        <v>300</v>
      </c>
      <c r="AT1308" s="191" t="s">
        <v>158</v>
      </c>
      <c r="AU1308" s="191" t="s">
        <v>82</v>
      </c>
      <c r="AY1308" s="19" t="s">
        <v>155</v>
      </c>
      <c r="BE1308" s="192">
        <f>IF(N1308="základní",J1308,0)</f>
        <v>0</v>
      </c>
      <c r="BF1308" s="192">
        <f>IF(N1308="snížená",J1308,0)</f>
        <v>0</v>
      </c>
      <c r="BG1308" s="192">
        <f>IF(N1308="zákl. přenesená",J1308,0)</f>
        <v>0</v>
      </c>
      <c r="BH1308" s="192">
        <f>IF(N1308="sníž. přenesená",J1308,0)</f>
        <v>0</v>
      </c>
      <c r="BI1308" s="192">
        <f>IF(N1308="nulová",J1308,0)</f>
        <v>0</v>
      </c>
      <c r="BJ1308" s="19" t="s">
        <v>80</v>
      </c>
      <c r="BK1308" s="192">
        <f>ROUND(I1308*H1308,2)</f>
        <v>0</v>
      </c>
      <c r="BL1308" s="19" t="s">
        <v>300</v>
      </c>
      <c r="BM1308" s="191" t="s">
        <v>1187</v>
      </c>
    </row>
    <row r="1309" spans="1:65" s="2" customFormat="1" ht="29.25">
      <c r="A1309" s="36"/>
      <c r="B1309" s="37"/>
      <c r="C1309" s="38"/>
      <c r="D1309" s="193" t="s">
        <v>165</v>
      </c>
      <c r="E1309" s="38"/>
      <c r="F1309" s="194" t="s">
        <v>1188</v>
      </c>
      <c r="G1309" s="38"/>
      <c r="H1309" s="38"/>
      <c r="I1309" s="195"/>
      <c r="J1309" s="38"/>
      <c r="K1309" s="38"/>
      <c r="L1309" s="41"/>
      <c r="M1309" s="196"/>
      <c r="N1309" s="197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165</v>
      </c>
      <c r="AU1309" s="19" t="s">
        <v>82</v>
      </c>
    </row>
    <row r="1310" spans="1:65" s="2" customFormat="1">
      <c r="A1310" s="36"/>
      <c r="B1310" s="37"/>
      <c r="C1310" s="38"/>
      <c r="D1310" s="198" t="s">
        <v>167</v>
      </c>
      <c r="E1310" s="38"/>
      <c r="F1310" s="199" t="s">
        <v>1189</v>
      </c>
      <c r="G1310" s="38"/>
      <c r="H1310" s="38"/>
      <c r="I1310" s="195"/>
      <c r="J1310" s="38"/>
      <c r="K1310" s="38"/>
      <c r="L1310" s="41"/>
      <c r="M1310" s="196"/>
      <c r="N1310" s="197"/>
      <c r="O1310" s="66"/>
      <c r="P1310" s="66"/>
      <c r="Q1310" s="66"/>
      <c r="R1310" s="66"/>
      <c r="S1310" s="66"/>
      <c r="T1310" s="67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T1310" s="19" t="s">
        <v>167</v>
      </c>
      <c r="AU1310" s="19" t="s">
        <v>82</v>
      </c>
    </row>
    <row r="1311" spans="1:65" s="12" customFormat="1" ht="22.9" customHeight="1">
      <c r="B1311" s="164"/>
      <c r="C1311" s="165"/>
      <c r="D1311" s="166" t="s">
        <v>71</v>
      </c>
      <c r="E1311" s="178" t="s">
        <v>1190</v>
      </c>
      <c r="F1311" s="178" t="s">
        <v>1191</v>
      </c>
      <c r="G1311" s="165"/>
      <c r="H1311" s="165"/>
      <c r="I1311" s="168"/>
      <c r="J1311" s="179">
        <f>BK1311</f>
        <v>0</v>
      </c>
      <c r="K1311" s="165"/>
      <c r="L1311" s="170"/>
      <c r="M1311" s="171"/>
      <c r="N1311" s="172"/>
      <c r="O1311" s="172"/>
      <c r="P1311" s="173">
        <f>SUM(P1312:P1352)</f>
        <v>0</v>
      </c>
      <c r="Q1311" s="172"/>
      <c r="R1311" s="173">
        <f>SUM(R1312:R1352)</f>
        <v>1.923975E-2</v>
      </c>
      <c r="S1311" s="172"/>
      <c r="T1311" s="174">
        <f>SUM(T1312:T1352)</f>
        <v>0</v>
      </c>
      <c r="AR1311" s="175" t="s">
        <v>82</v>
      </c>
      <c r="AT1311" s="176" t="s">
        <v>71</v>
      </c>
      <c r="AU1311" s="176" t="s">
        <v>80</v>
      </c>
      <c r="AY1311" s="175" t="s">
        <v>155</v>
      </c>
      <c r="BK1311" s="177">
        <f>SUM(BK1312:BK1352)</f>
        <v>0</v>
      </c>
    </row>
    <row r="1312" spans="1:65" s="2" customFormat="1" ht="24.2" customHeight="1">
      <c r="A1312" s="36"/>
      <c r="B1312" s="37"/>
      <c r="C1312" s="180" t="s">
        <v>1192</v>
      </c>
      <c r="D1312" s="180" t="s">
        <v>158</v>
      </c>
      <c r="E1312" s="181" t="s">
        <v>1193</v>
      </c>
      <c r="F1312" s="182" t="s">
        <v>1194</v>
      </c>
      <c r="G1312" s="183" t="s">
        <v>202</v>
      </c>
      <c r="H1312" s="184">
        <v>42.755000000000003</v>
      </c>
      <c r="I1312" s="185"/>
      <c r="J1312" s="186">
        <f>ROUND(I1312*H1312,2)</f>
        <v>0</v>
      </c>
      <c r="K1312" s="182" t="s">
        <v>162</v>
      </c>
      <c r="L1312" s="41"/>
      <c r="M1312" s="187" t="s">
        <v>19</v>
      </c>
      <c r="N1312" s="188" t="s">
        <v>43</v>
      </c>
      <c r="O1312" s="66"/>
      <c r="P1312" s="189">
        <f>O1312*H1312</f>
        <v>0</v>
      </c>
      <c r="Q1312" s="189">
        <v>6.9999999999999994E-5</v>
      </c>
      <c r="R1312" s="189">
        <f>Q1312*H1312</f>
        <v>2.99285E-3</v>
      </c>
      <c r="S1312" s="189">
        <v>0</v>
      </c>
      <c r="T1312" s="190">
        <f>S1312*H1312</f>
        <v>0</v>
      </c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R1312" s="191" t="s">
        <v>300</v>
      </c>
      <c r="AT1312" s="191" t="s">
        <v>158</v>
      </c>
      <c r="AU1312" s="191" t="s">
        <v>82</v>
      </c>
      <c r="AY1312" s="19" t="s">
        <v>155</v>
      </c>
      <c r="BE1312" s="192">
        <f>IF(N1312="základní",J1312,0)</f>
        <v>0</v>
      </c>
      <c r="BF1312" s="192">
        <f>IF(N1312="snížená",J1312,0)</f>
        <v>0</v>
      </c>
      <c r="BG1312" s="192">
        <f>IF(N1312="zákl. přenesená",J1312,0)</f>
        <v>0</v>
      </c>
      <c r="BH1312" s="192">
        <f>IF(N1312="sníž. přenesená",J1312,0)</f>
        <v>0</v>
      </c>
      <c r="BI1312" s="192">
        <f>IF(N1312="nulová",J1312,0)</f>
        <v>0</v>
      </c>
      <c r="BJ1312" s="19" t="s">
        <v>80</v>
      </c>
      <c r="BK1312" s="192">
        <f>ROUND(I1312*H1312,2)</f>
        <v>0</v>
      </c>
      <c r="BL1312" s="19" t="s">
        <v>300</v>
      </c>
      <c r="BM1312" s="191" t="s">
        <v>1195</v>
      </c>
    </row>
    <row r="1313" spans="1:51" s="2" customFormat="1" ht="19.5">
      <c r="A1313" s="36"/>
      <c r="B1313" s="37"/>
      <c r="C1313" s="38"/>
      <c r="D1313" s="193" t="s">
        <v>165</v>
      </c>
      <c r="E1313" s="38"/>
      <c r="F1313" s="194" t="s">
        <v>1196</v>
      </c>
      <c r="G1313" s="38"/>
      <c r="H1313" s="38"/>
      <c r="I1313" s="195"/>
      <c r="J1313" s="38"/>
      <c r="K1313" s="38"/>
      <c r="L1313" s="41"/>
      <c r="M1313" s="196"/>
      <c r="N1313" s="197"/>
      <c r="O1313" s="66"/>
      <c r="P1313" s="66"/>
      <c r="Q1313" s="66"/>
      <c r="R1313" s="66"/>
      <c r="S1313" s="66"/>
      <c r="T1313" s="67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T1313" s="19" t="s">
        <v>165</v>
      </c>
      <c r="AU1313" s="19" t="s">
        <v>82</v>
      </c>
    </row>
    <row r="1314" spans="1:51" s="2" customFormat="1">
      <c r="A1314" s="36"/>
      <c r="B1314" s="37"/>
      <c r="C1314" s="38"/>
      <c r="D1314" s="198" t="s">
        <v>167</v>
      </c>
      <c r="E1314" s="38"/>
      <c r="F1314" s="199" t="s">
        <v>1197</v>
      </c>
      <c r="G1314" s="38"/>
      <c r="H1314" s="38"/>
      <c r="I1314" s="195"/>
      <c r="J1314" s="38"/>
      <c r="K1314" s="38"/>
      <c r="L1314" s="41"/>
      <c r="M1314" s="196"/>
      <c r="N1314" s="197"/>
      <c r="O1314" s="66"/>
      <c r="P1314" s="66"/>
      <c r="Q1314" s="66"/>
      <c r="R1314" s="66"/>
      <c r="S1314" s="66"/>
      <c r="T1314" s="67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T1314" s="19" t="s">
        <v>167</v>
      </c>
      <c r="AU1314" s="19" t="s">
        <v>82</v>
      </c>
    </row>
    <row r="1315" spans="1:51" s="15" customFormat="1">
      <c r="B1315" s="232"/>
      <c r="C1315" s="233"/>
      <c r="D1315" s="193" t="s">
        <v>169</v>
      </c>
      <c r="E1315" s="234" t="s">
        <v>19</v>
      </c>
      <c r="F1315" s="235" t="s">
        <v>206</v>
      </c>
      <c r="G1315" s="233"/>
      <c r="H1315" s="234" t="s">
        <v>19</v>
      </c>
      <c r="I1315" s="236"/>
      <c r="J1315" s="233"/>
      <c r="K1315" s="233"/>
      <c r="L1315" s="237"/>
      <c r="M1315" s="238"/>
      <c r="N1315" s="239"/>
      <c r="O1315" s="239"/>
      <c r="P1315" s="239"/>
      <c r="Q1315" s="239"/>
      <c r="R1315" s="239"/>
      <c r="S1315" s="239"/>
      <c r="T1315" s="240"/>
      <c r="AT1315" s="241" t="s">
        <v>169</v>
      </c>
      <c r="AU1315" s="241" t="s">
        <v>82</v>
      </c>
      <c r="AV1315" s="15" t="s">
        <v>80</v>
      </c>
      <c r="AW1315" s="15" t="s">
        <v>33</v>
      </c>
      <c r="AX1315" s="15" t="s">
        <v>72</v>
      </c>
      <c r="AY1315" s="241" t="s">
        <v>155</v>
      </c>
    </row>
    <row r="1316" spans="1:51" s="13" customFormat="1">
      <c r="B1316" s="200"/>
      <c r="C1316" s="201"/>
      <c r="D1316" s="193" t="s">
        <v>169</v>
      </c>
      <c r="E1316" s="202" t="s">
        <v>19</v>
      </c>
      <c r="F1316" s="203" t="s">
        <v>1198</v>
      </c>
      <c r="G1316" s="201"/>
      <c r="H1316" s="204">
        <v>10.34</v>
      </c>
      <c r="I1316" s="205"/>
      <c r="J1316" s="201"/>
      <c r="K1316" s="201"/>
      <c r="L1316" s="206"/>
      <c r="M1316" s="207"/>
      <c r="N1316" s="208"/>
      <c r="O1316" s="208"/>
      <c r="P1316" s="208"/>
      <c r="Q1316" s="208"/>
      <c r="R1316" s="208"/>
      <c r="S1316" s="208"/>
      <c r="T1316" s="209"/>
      <c r="AT1316" s="210" t="s">
        <v>169</v>
      </c>
      <c r="AU1316" s="210" t="s">
        <v>82</v>
      </c>
      <c r="AV1316" s="13" t="s">
        <v>82</v>
      </c>
      <c r="AW1316" s="13" t="s">
        <v>33</v>
      </c>
      <c r="AX1316" s="13" t="s">
        <v>72</v>
      </c>
      <c r="AY1316" s="210" t="s">
        <v>155</v>
      </c>
    </row>
    <row r="1317" spans="1:51" s="13" customFormat="1">
      <c r="B1317" s="200"/>
      <c r="C1317" s="201"/>
      <c r="D1317" s="193" t="s">
        <v>169</v>
      </c>
      <c r="E1317" s="202" t="s">
        <v>19</v>
      </c>
      <c r="F1317" s="203" t="s">
        <v>1199</v>
      </c>
      <c r="G1317" s="201"/>
      <c r="H1317" s="204">
        <v>2.88</v>
      </c>
      <c r="I1317" s="205"/>
      <c r="J1317" s="201"/>
      <c r="K1317" s="201"/>
      <c r="L1317" s="206"/>
      <c r="M1317" s="207"/>
      <c r="N1317" s="208"/>
      <c r="O1317" s="208"/>
      <c r="P1317" s="208"/>
      <c r="Q1317" s="208"/>
      <c r="R1317" s="208"/>
      <c r="S1317" s="208"/>
      <c r="T1317" s="209"/>
      <c r="AT1317" s="210" t="s">
        <v>169</v>
      </c>
      <c r="AU1317" s="210" t="s">
        <v>82</v>
      </c>
      <c r="AV1317" s="13" t="s">
        <v>82</v>
      </c>
      <c r="AW1317" s="13" t="s">
        <v>33</v>
      </c>
      <c r="AX1317" s="13" t="s">
        <v>72</v>
      </c>
      <c r="AY1317" s="210" t="s">
        <v>155</v>
      </c>
    </row>
    <row r="1318" spans="1:51" s="13" customFormat="1">
      <c r="B1318" s="200"/>
      <c r="C1318" s="201"/>
      <c r="D1318" s="193" t="s">
        <v>169</v>
      </c>
      <c r="E1318" s="202" t="s">
        <v>19</v>
      </c>
      <c r="F1318" s="203" t="s">
        <v>1200</v>
      </c>
      <c r="G1318" s="201"/>
      <c r="H1318" s="204">
        <v>1.175</v>
      </c>
      <c r="I1318" s="205"/>
      <c r="J1318" s="201"/>
      <c r="K1318" s="201"/>
      <c r="L1318" s="206"/>
      <c r="M1318" s="207"/>
      <c r="N1318" s="208"/>
      <c r="O1318" s="208"/>
      <c r="P1318" s="208"/>
      <c r="Q1318" s="208"/>
      <c r="R1318" s="208"/>
      <c r="S1318" s="208"/>
      <c r="T1318" s="209"/>
      <c r="AT1318" s="210" t="s">
        <v>169</v>
      </c>
      <c r="AU1318" s="210" t="s">
        <v>82</v>
      </c>
      <c r="AV1318" s="13" t="s">
        <v>82</v>
      </c>
      <c r="AW1318" s="13" t="s">
        <v>33</v>
      </c>
      <c r="AX1318" s="13" t="s">
        <v>72</v>
      </c>
      <c r="AY1318" s="210" t="s">
        <v>155</v>
      </c>
    </row>
    <row r="1319" spans="1:51" s="13" customFormat="1">
      <c r="B1319" s="200"/>
      <c r="C1319" s="201"/>
      <c r="D1319" s="193" t="s">
        <v>169</v>
      </c>
      <c r="E1319" s="202" t="s">
        <v>19</v>
      </c>
      <c r="F1319" s="203" t="s">
        <v>1201</v>
      </c>
      <c r="G1319" s="201"/>
      <c r="H1319" s="204">
        <v>1.2250000000000001</v>
      </c>
      <c r="I1319" s="205"/>
      <c r="J1319" s="201"/>
      <c r="K1319" s="201"/>
      <c r="L1319" s="206"/>
      <c r="M1319" s="207"/>
      <c r="N1319" s="208"/>
      <c r="O1319" s="208"/>
      <c r="P1319" s="208"/>
      <c r="Q1319" s="208"/>
      <c r="R1319" s="208"/>
      <c r="S1319" s="208"/>
      <c r="T1319" s="209"/>
      <c r="AT1319" s="210" t="s">
        <v>169</v>
      </c>
      <c r="AU1319" s="210" t="s">
        <v>82</v>
      </c>
      <c r="AV1319" s="13" t="s">
        <v>82</v>
      </c>
      <c r="AW1319" s="13" t="s">
        <v>33</v>
      </c>
      <c r="AX1319" s="13" t="s">
        <v>72</v>
      </c>
      <c r="AY1319" s="210" t="s">
        <v>155</v>
      </c>
    </row>
    <row r="1320" spans="1:51" s="13" customFormat="1">
      <c r="B1320" s="200"/>
      <c r="C1320" s="201"/>
      <c r="D1320" s="193" t="s">
        <v>169</v>
      </c>
      <c r="E1320" s="202" t="s">
        <v>19</v>
      </c>
      <c r="F1320" s="203" t="s">
        <v>1202</v>
      </c>
      <c r="G1320" s="201"/>
      <c r="H1320" s="204">
        <v>0.98</v>
      </c>
      <c r="I1320" s="205"/>
      <c r="J1320" s="201"/>
      <c r="K1320" s="201"/>
      <c r="L1320" s="206"/>
      <c r="M1320" s="207"/>
      <c r="N1320" s="208"/>
      <c r="O1320" s="208"/>
      <c r="P1320" s="208"/>
      <c r="Q1320" s="208"/>
      <c r="R1320" s="208"/>
      <c r="S1320" s="208"/>
      <c r="T1320" s="209"/>
      <c r="AT1320" s="210" t="s">
        <v>169</v>
      </c>
      <c r="AU1320" s="210" t="s">
        <v>82</v>
      </c>
      <c r="AV1320" s="13" t="s">
        <v>82</v>
      </c>
      <c r="AW1320" s="13" t="s">
        <v>33</v>
      </c>
      <c r="AX1320" s="13" t="s">
        <v>72</v>
      </c>
      <c r="AY1320" s="210" t="s">
        <v>155</v>
      </c>
    </row>
    <row r="1321" spans="1:51" s="16" customFormat="1">
      <c r="B1321" s="242"/>
      <c r="C1321" s="243"/>
      <c r="D1321" s="193" t="s">
        <v>169</v>
      </c>
      <c r="E1321" s="244" t="s">
        <v>19</v>
      </c>
      <c r="F1321" s="245" t="s">
        <v>211</v>
      </c>
      <c r="G1321" s="243"/>
      <c r="H1321" s="246">
        <v>16.600000000000001</v>
      </c>
      <c r="I1321" s="247"/>
      <c r="J1321" s="243"/>
      <c r="K1321" s="243"/>
      <c r="L1321" s="248"/>
      <c r="M1321" s="249"/>
      <c r="N1321" s="250"/>
      <c r="O1321" s="250"/>
      <c r="P1321" s="250"/>
      <c r="Q1321" s="250"/>
      <c r="R1321" s="250"/>
      <c r="S1321" s="250"/>
      <c r="T1321" s="251"/>
      <c r="AT1321" s="252" t="s">
        <v>169</v>
      </c>
      <c r="AU1321" s="252" t="s">
        <v>82</v>
      </c>
      <c r="AV1321" s="16" t="s">
        <v>156</v>
      </c>
      <c r="AW1321" s="16" t="s">
        <v>33</v>
      </c>
      <c r="AX1321" s="16" t="s">
        <v>72</v>
      </c>
      <c r="AY1321" s="252" t="s">
        <v>155</v>
      </c>
    </row>
    <row r="1322" spans="1:51" s="15" customFormat="1">
      <c r="B1322" s="232"/>
      <c r="C1322" s="233"/>
      <c r="D1322" s="193" t="s">
        <v>169</v>
      </c>
      <c r="E1322" s="234" t="s">
        <v>19</v>
      </c>
      <c r="F1322" s="235" t="s">
        <v>212</v>
      </c>
      <c r="G1322" s="233"/>
      <c r="H1322" s="234" t="s">
        <v>19</v>
      </c>
      <c r="I1322" s="236"/>
      <c r="J1322" s="233"/>
      <c r="K1322" s="233"/>
      <c r="L1322" s="237"/>
      <c r="M1322" s="238"/>
      <c r="N1322" s="239"/>
      <c r="O1322" s="239"/>
      <c r="P1322" s="239"/>
      <c r="Q1322" s="239"/>
      <c r="R1322" s="239"/>
      <c r="S1322" s="239"/>
      <c r="T1322" s="240"/>
      <c r="AT1322" s="241" t="s">
        <v>169</v>
      </c>
      <c r="AU1322" s="241" t="s">
        <v>82</v>
      </c>
      <c r="AV1322" s="15" t="s">
        <v>80</v>
      </c>
      <c r="AW1322" s="15" t="s">
        <v>33</v>
      </c>
      <c r="AX1322" s="15" t="s">
        <v>72</v>
      </c>
      <c r="AY1322" s="241" t="s">
        <v>155</v>
      </c>
    </row>
    <row r="1323" spans="1:51" s="13" customFormat="1">
      <c r="B1323" s="200"/>
      <c r="C1323" s="201"/>
      <c r="D1323" s="193" t="s">
        <v>169</v>
      </c>
      <c r="E1323" s="202" t="s">
        <v>19</v>
      </c>
      <c r="F1323" s="203" t="s">
        <v>1200</v>
      </c>
      <c r="G1323" s="201"/>
      <c r="H1323" s="204">
        <v>1.175</v>
      </c>
      <c r="I1323" s="205"/>
      <c r="J1323" s="201"/>
      <c r="K1323" s="201"/>
      <c r="L1323" s="206"/>
      <c r="M1323" s="207"/>
      <c r="N1323" s="208"/>
      <c r="O1323" s="208"/>
      <c r="P1323" s="208"/>
      <c r="Q1323" s="208"/>
      <c r="R1323" s="208"/>
      <c r="S1323" s="208"/>
      <c r="T1323" s="209"/>
      <c r="AT1323" s="210" t="s">
        <v>169</v>
      </c>
      <c r="AU1323" s="210" t="s">
        <v>82</v>
      </c>
      <c r="AV1323" s="13" t="s">
        <v>82</v>
      </c>
      <c r="AW1323" s="13" t="s">
        <v>33</v>
      </c>
      <c r="AX1323" s="13" t="s">
        <v>72</v>
      </c>
      <c r="AY1323" s="210" t="s">
        <v>155</v>
      </c>
    </row>
    <row r="1324" spans="1:51" s="13" customFormat="1">
      <c r="B1324" s="200"/>
      <c r="C1324" s="201"/>
      <c r="D1324" s="193" t="s">
        <v>169</v>
      </c>
      <c r="E1324" s="202" t="s">
        <v>19</v>
      </c>
      <c r="F1324" s="203" t="s">
        <v>1199</v>
      </c>
      <c r="G1324" s="201"/>
      <c r="H1324" s="204">
        <v>2.88</v>
      </c>
      <c r="I1324" s="205"/>
      <c r="J1324" s="201"/>
      <c r="K1324" s="201"/>
      <c r="L1324" s="206"/>
      <c r="M1324" s="207"/>
      <c r="N1324" s="208"/>
      <c r="O1324" s="208"/>
      <c r="P1324" s="208"/>
      <c r="Q1324" s="208"/>
      <c r="R1324" s="208"/>
      <c r="S1324" s="208"/>
      <c r="T1324" s="209"/>
      <c r="AT1324" s="210" t="s">
        <v>169</v>
      </c>
      <c r="AU1324" s="210" t="s">
        <v>82</v>
      </c>
      <c r="AV1324" s="13" t="s">
        <v>82</v>
      </c>
      <c r="AW1324" s="13" t="s">
        <v>33</v>
      </c>
      <c r="AX1324" s="13" t="s">
        <v>72</v>
      </c>
      <c r="AY1324" s="210" t="s">
        <v>155</v>
      </c>
    </row>
    <row r="1325" spans="1:51" s="13" customFormat="1">
      <c r="B1325" s="200"/>
      <c r="C1325" s="201"/>
      <c r="D1325" s="193" t="s">
        <v>169</v>
      </c>
      <c r="E1325" s="202" t="s">
        <v>19</v>
      </c>
      <c r="F1325" s="203" t="s">
        <v>1202</v>
      </c>
      <c r="G1325" s="201"/>
      <c r="H1325" s="204">
        <v>0.98</v>
      </c>
      <c r="I1325" s="205"/>
      <c r="J1325" s="201"/>
      <c r="K1325" s="201"/>
      <c r="L1325" s="206"/>
      <c r="M1325" s="207"/>
      <c r="N1325" s="208"/>
      <c r="O1325" s="208"/>
      <c r="P1325" s="208"/>
      <c r="Q1325" s="208"/>
      <c r="R1325" s="208"/>
      <c r="S1325" s="208"/>
      <c r="T1325" s="209"/>
      <c r="AT1325" s="210" t="s">
        <v>169</v>
      </c>
      <c r="AU1325" s="210" t="s">
        <v>82</v>
      </c>
      <c r="AV1325" s="13" t="s">
        <v>82</v>
      </c>
      <c r="AW1325" s="13" t="s">
        <v>33</v>
      </c>
      <c r="AX1325" s="13" t="s">
        <v>72</v>
      </c>
      <c r="AY1325" s="210" t="s">
        <v>155</v>
      </c>
    </row>
    <row r="1326" spans="1:51" s="13" customFormat="1">
      <c r="B1326" s="200"/>
      <c r="C1326" s="201"/>
      <c r="D1326" s="193" t="s">
        <v>169</v>
      </c>
      <c r="E1326" s="202" t="s">
        <v>19</v>
      </c>
      <c r="F1326" s="203" t="s">
        <v>1203</v>
      </c>
      <c r="G1326" s="201"/>
      <c r="H1326" s="204">
        <v>1.41</v>
      </c>
      <c r="I1326" s="205"/>
      <c r="J1326" s="201"/>
      <c r="K1326" s="201"/>
      <c r="L1326" s="206"/>
      <c r="M1326" s="207"/>
      <c r="N1326" s="208"/>
      <c r="O1326" s="208"/>
      <c r="P1326" s="208"/>
      <c r="Q1326" s="208"/>
      <c r="R1326" s="208"/>
      <c r="S1326" s="208"/>
      <c r="T1326" s="209"/>
      <c r="AT1326" s="210" t="s">
        <v>169</v>
      </c>
      <c r="AU1326" s="210" t="s">
        <v>82</v>
      </c>
      <c r="AV1326" s="13" t="s">
        <v>82</v>
      </c>
      <c r="AW1326" s="13" t="s">
        <v>33</v>
      </c>
      <c r="AX1326" s="13" t="s">
        <v>72</v>
      </c>
      <c r="AY1326" s="210" t="s">
        <v>155</v>
      </c>
    </row>
    <row r="1327" spans="1:51" s="16" customFormat="1">
      <c r="B1327" s="242"/>
      <c r="C1327" s="243"/>
      <c r="D1327" s="193" t="s">
        <v>169</v>
      </c>
      <c r="E1327" s="244" t="s">
        <v>19</v>
      </c>
      <c r="F1327" s="245" t="s">
        <v>211</v>
      </c>
      <c r="G1327" s="243"/>
      <c r="H1327" s="246">
        <v>6.4450000000000003</v>
      </c>
      <c r="I1327" s="247"/>
      <c r="J1327" s="243"/>
      <c r="K1327" s="243"/>
      <c r="L1327" s="248"/>
      <c r="M1327" s="249"/>
      <c r="N1327" s="250"/>
      <c r="O1327" s="250"/>
      <c r="P1327" s="250"/>
      <c r="Q1327" s="250"/>
      <c r="R1327" s="250"/>
      <c r="S1327" s="250"/>
      <c r="T1327" s="251"/>
      <c r="AT1327" s="252" t="s">
        <v>169</v>
      </c>
      <c r="AU1327" s="252" t="s">
        <v>82</v>
      </c>
      <c r="AV1327" s="16" t="s">
        <v>156</v>
      </c>
      <c r="AW1327" s="16" t="s">
        <v>33</v>
      </c>
      <c r="AX1327" s="16" t="s">
        <v>72</v>
      </c>
      <c r="AY1327" s="252" t="s">
        <v>155</v>
      </c>
    </row>
    <row r="1328" spans="1:51" s="15" customFormat="1">
      <c r="B1328" s="232"/>
      <c r="C1328" s="233"/>
      <c r="D1328" s="193" t="s">
        <v>169</v>
      </c>
      <c r="E1328" s="234" t="s">
        <v>19</v>
      </c>
      <c r="F1328" s="235" t="s">
        <v>215</v>
      </c>
      <c r="G1328" s="233"/>
      <c r="H1328" s="234" t="s">
        <v>19</v>
      </c>
      <c r="I1328" s="236"/>
      <c r="J1328" s="233"/>
      <c r="K1328" s="233"/>
      <c r="L1328" s="237"/>
      <c r="M1328" s="238"/>
      <c r="N1328" s="239"/>
      <c r="O1328" s="239"/>
      <c r="P1328" s="239"/>
      <c r="Q1328" s="239"/>
      <c r="R1328" s="239"/>
      <c r="S1328" s="239"/>
      <c r="T1328" s="240"/>
      <c r="AT1328" s="241" t="s">
        <v>169</v>
      </c>
      <c r="AU1328" s="241" t="s">
        <v>82</v>
      </c>
      <c r="AV1328" s="15" t="s">
        <v>80</v>
      </c>
      <c r="AW1328" s="15" t="s">
        <v>33</v>
      </c>
      <c r="AX1328" s="15" t="s">
        <v>72</v>
      </c>
      <c r="AY1328" s="241" t="s">
        <v>155</v>
      </c>
    </row>
    <row r="1329" spans="1:65" s="13" customFormat="1">
      <c r="B1329" s="200"/>
      <c r="C1329" s="201"/>
      <c r="D1329" s="193" t="s">
        <v>169</v>
      </c>
      <c r="E1329" s="202" t="s">
        <v>19</v>
      </c>
      <c r="F1329" s="203" t="s">
        <v>1204</v>
      </c>
      <c r="G1329" s="201"/>
      <c r="H1329" s="204">
        <v>2.82</v>
      </c>
      <c r="I1329" s="205"/>
      <c r="J1329" s="201"/>
      <c r="K1329" s="201"/>
      <c r="L1329" s="206"/>
      <c r="M1329" s="207"/>
      <c r="N1329" s="208"/>
      <c r="O1329" s="208"/>
      <c r="P1329" s="208"/>
      <c r="Q1329" s="208"/>
      <c r="R1329" s="208"/>
      <c r="S1329" s="208"/>
      <c r="T1329" s="209"/>
      <c r="AT1329" s="210" t="s">
        <v>169</v>
      </c>
      <c r="AU1329" s="210" t="s">
        <v>82</v>
      </c>
      <c r="AV1329" s="13" t="s">
        <v>82</v>
      </c>
      <c r="AW1329" s="13" t="s">
        <v>33</v>
      </c>
      <c r="AX1329" s="13" t="s">
        <v>72</v>
      </c>
      <c r="AY1329" s="210" t="s">
        <v>155</v>
      </c>
    </row>
    <row r="1330" spans="1:65" s="13" customFormat="1">
      <c r="B1330" s="200"/>
      <c r="C1330" s="201"/>
      <c r="D1330" s="193" t="s">
        <v>169</v>
      </c>
      <c r="E1330" s="202" t="s">
        <v>19</v>
      </c>
      <c r="F1330" s="203" t="s">
        <v>1200</v>
      </c>
      <c r="G1330" s="201"/>
      <c r="H1330" s="204">
        <v>1.175</v>
      </c>
      <c r="I1330" s="205"/>
      <c r="J1330" s="201"/>
      <c r="K1330" s="201"/>
      <c r="L1330" s="206"/>
      <c r="M1330" s="207"/>
      <c r="N1330" s="208"/>
      <c r="O1330" s="208"/>
      <c r="P1330" s="208"/>
      <c r="Q1330" s="208"/>
      <c r="R1330" s="208"/>
      <c r="S1330" s="208"/>
      <c r="T1330" s="209"/>
      <c r="AT1330" s="210" t="s">
        <v>169</v>
      </c>
      <c r="AU1330" s="210" t="s">
        <v>82</v>
      </c>
      <c r="AV1330" s="13" t="s">
        <v>82</v>
      </c>
      <c r="AW1330" s="13" t="s">
        <v>33</v>
      </c>
      <c r="AX1330" s="13" t="s">
        <v>72</v>
      </c>
      <c r="AY1330" s="210" t="s">
        <v>155</v>
      </c>
    </row>
    <row r="1331" spans="1:65" s="13" customFormat="1">
      <c r="B1331" s="200"/>
      <c r="C1331" s="201"/>
      <c r="D1331" s="193" t="s">
        <v>169</v>
      </c>
      <c r="E1331" s="202" t="s">
        <v>19</v>
      </c>
      <c r="F1331" s="203" t="s">
        <v>1199</v>
      </c>
      <c r="G1331" s="201"/>
      <c r="H1331" s="204">
        <v>2.88</v>
      </c>
      <c r="I1331" s="205"/>
      <c r="J1331" s="201"/>
      <c r="K1331" s="201"/>
      <c r="L1331" s="206"/>
      <c r="M1331" s="207"/>
      <c r="N1331" s="208"/>
      <c r="O1331" s="208"/>
      <c r="P1331" s="208"/>
      <c r="Q1331" s="208"/>
      <c r="R1331" s="208"/>
      <c r="S1331" s="208"/>
      <c r="T1331" s="209"/>
      <c r="AT1331" s="210" t="s">
        <v>169</v>
      </c>
      <c r="AU1331" s="210" t="s">
        <v>82</v>
      </c>
      <c r="AV1331" s="13" t="s">
        <v>82</v>
      </c>
      <c r="AW1331" s="13" t="s">
        <v>33</v>
      </c>
      <c r="AX1331" s="13" t="s">
        <v>72</v>
      </c>
      <c r="AY1331" s="210" t="s">
        <v>155</v>
      </c>
    </row>
    <row r="1332" spans="1:65" s="13" customFormat="1">
      <c r="B1332" s="200"/>
      <c r="C1332" s="201"/>
      <c r="D1332" s="193" t="s">
        <v>169</v>
      </c>
      <c r="E1332" s="202" t="s">
        <v>19</v>
      </c>
      <c r="F1332" s="203" t="s">
        <v>1202</v>
      </c>
      <c r="G1332" s="201"/>
      <c r="H1332" s="204">
        <v>0.98</v>
      </c>
      <c r="I1332" s="205"/>
      <c r="J1332" s="201"/>
      <c r="K1332" s="201"/>
      <c r="L1332" s="206"/>
      <c r="M1332" s="207"/>
      <c r="N1332" s="208"/>
      <c r="O1332" s="208"/>
      <c r="P1332" s="208"/>
      <c r="Q1332" s="208"/>
      <c r="R1332" s="208"/>
      <c r="S1332" s="208"/>
      <c r="T1332" s="209"/>
      <c r="AT1332" s="210" t="s">
        <v>169</v>
      </c>
      <c r="AU1332" s="210" t="s">
        <v>82</v>
      </c>
      <c r="AV1332" s="13" t="s">
        <v>82</v>
      </c>
      <c r="AW1332" s="13" t="s">
        <v>33</v>
      </c>
      <c r="AX1332" s="13" t="s">
        <v>72</v>
      </c>
      <c r="AY1332" s="210" t="s">
        <v>155</v>
      </c>
    </row>
    <row r="1333" spans="1:65" s="13" customFormat="1">
      <c r="B1333" s="200"/>
      <c r="C1333" s="201"/>
      <c r="D1333" s="193" t="s">
        <v>169</v>
      </c>
      <c r="E1333" s="202" t="s">
        <v>19</v>
      </c>
      <c r="F1333" s="203" t="s">
        <v>1203</v>
      </c>
      <c r="G1333" s="201"/>
      <c r="H1333" s="204">
        <v>1.41</v>
      </c>
      <c r="I1333" s="205"/>
      <c r="J1333" s="201"/>
      <c r="K1333" s="201"/>
      <c r="L1333" s="206"/>
      <c r="M1333" s="207"/>
      <c r="N1333" s="208"/>
      <c r="O1333" s="208"/>
      <c r="P1333" s="208"/>
      <c r="Q1333" s="208"/>
      <c r="R1333" s="208"/>
      <c r="S1333" s="208"/>
      <c r="T1333" s="209"/>
      <c r="AT1333" s="210" t="s">
        <v>169</v>
      </c>
      <c r="AU1333" s="210" t="s">
        <v>82</v>
      </c>
      <c r="AV1333" s="13" t="s">
        <v>82</v>
      </c>
      <c r="AW1333" s="13" t="s">
        <v>33</v>
      </c>
      <c r="AX1333" s="13" t="s">
        <v>72</v>
      </c>
      <c r="AY1333" s="210" t="s">
        <v>155</v>
      </c>
    </row>
    <row r="1334" spans="1:65" s="16" customFormat="1">
      <c r="B1334" s="242"/>
      <c r="C1334" s="243"/>
      <c r="D1334" s="193" t="s">
        <v>169</v>
      </c>
      <c r="E1334" s="244" t="s">
        <v>19</v>
      </c>
      <c r="F1334" s="245" t="s">
        <v>211</v>
      </c>
      <c r="G1334" s="243"/>
      <c r="H1334" s="246">
        <v>9.2650000000000006</v>
      </c>
      <c r="I1334" s="247"/>
      <c r="J1334" s="243"/>
      <c r="K1334" s="243"/>
      <c r="L1334" s="248"/>
      <c r="M1334" s="249"/>
      <c r="N1334" s="250"/>
      <c r="O1334" s="250"/>
      <c r="P1334" s="250"/>
      <c r="Q1334" s="250"/>
      <c r="R1334" s="250"/>
      <c r="S1334" s="250"/>
      <c r="T1334" s="251"/>
      <c r="AT1334" s="252" t="s">
        <v>169</v>
      </c>
      <c r="AU1334" s="252" t="s">
        <v>82</v>
      </c>
      <c r="AV1334" s="16" t="s">
        <v>156</v>
      </c>
      <c r="AW1334" s="16" t="s">
        <v>33</v>
      </c>
      <c r="AX1334" s="16" t="s">
        <v>72</v>
      </c>
      <c r="AY1334" s="252" t="s">
        <v>155</v>
      </c>
    </row>
    <row r="1335" spans="1:65" s="15" customFormat="1">
      <c r="B1335" s="232"/>
      <c r="C1335" s="233"/>
      <c r="D1335" s="193" t="s">
        <v>169</v>
      </c>
      <c r="E1335" s="234" t="s">
        <v>19</v>
      </c>
      <c r="F1335" s="235" t="s">
        <v>219</v>
      </c>
      <c r="G1335" s="233"/>
      <c r="H1335" s="234" t="s">
        <v>19</v>
      </c>
      <c r="I1335" s="236"/>
      <c r="J1335" s="233"/>
      <c r="K1335" s="233"/>
      <c r="L1335" s="237"/>
      <c r="M1335" s="238"/>
      <c r="N1335" s="239"/>
      <c r="O1335" s="239"/>
      <c r="P1335" s="239"/>
      <c r="Q1335" s="239"/>
      <c r="R1335" s="239"/>
      <c r="S1335" s="239"/>
      <c r="T1335" s="240"/>
      <c r="AT1335" s="241" t="s">
        <v>169</v>
      </c>
      <c r="AU1335" s="241" t="s">
        <v>82</v>
      </c>
      <c r="AV1335" s="15" t="s">
        <v>80</v>
      </c>
      <c r="AW1335" s="15" t="s">
        <v>33</v>
      </c>
      <c r="AX1335" s="15" t="s">
        <v>72</v>
      </c>
      <c r="AY1335" s="241" t="s">
        <v>155</v>
      </c>
    </row>
    <row r="1336" spans="1:65" s="13" customFormat="1">
      <c r="B1336" s="200"/>
      <c r="C1336" s="201"/>
      <c r="D1336" s="193" t="s">
        <v>169</v>
      </c>
      <c r="E1336" s="202" t="s">
        <v>19</v>
      </c>
      <c r="F1336" s="203" t="s">
        <v>1205</v>
      </c>
      <c r="G1336" s="201"/>
      <c r="H1336" s="204">
        <v>3.76</v>
      </c>
      <c r="I1336" s="205"/>
      <c r="J1336" s="201"/>
      <c r="K1336" s="201"/>
      <c r="L1336" s="206"/>
      <c r="M1336" s="207"/>
      <c r="N1336" s="208"/>
      <c r="O1336" s="208"/>
      <c r="P1336" s="208"/>
      <c r="Q1336" s="208"/>
      <c r="R1336" s="208"/>
      <c r="S1336" s="208"/>
      <c r="T1336" s="209"/>
      <c r="AT1336" s="210" t="s">
        <v>169</v>
      </c>
      <c r="AU1336" s="210" t="s">
        <v>82</v>
      </c>
      <c r="AV1336" s="13" t="s">
        <v>82</v>
      </c>
      <c r="AW1336" s="13" t="s">
        <v>33</v>
      </c>
      <c r="AX1336" s="13" t="s">
        <v>72</v>
      </c>
      <c r="AY1336" s="210" t="s">
        <v>155</v>
      </c>
    </row>
    <row r="1337" spans="1:65" s="13" customFormat="1">
      <c r="B1337" s="200"/>
      <c r="C1337" s="201"/>
      <c r="D1337" s="193" t="s">
        <v>169</v>
      </c>
      <c r="E1337" s="202" t="s">
        <v>19</v>
      </c>
      <c r="F1337" s="203" t="s">
        <v>1200</v>
      </c>
      <c r="G1337" s="201"/>
      <c r="H1337" s="204">
        <v>1.175</v>
      </c>
      <c r="I1337" s="205"/>
      <c r="J1337" s="201"/>
      <c r="K1337" s="201"/>
      <c r="L1337" s="206"/>
      <c r="M1337" s="207"/>
      <c r="N1337" s="208"/>
      <c r="O1337" s="208"/>
      <c r="P1337" s="208"/>
      <c r="Q1337" s="208"/>
      <c r="R1337" s="208"/>
      <c r="S1337" s="208"/>
      <c r="T1337" s="209"/>
      <c r="AT1337" s="210" t="s">
        <v>169</v>
      </c>
      <c r="AU1337" s="210" t="s">
        <v>82</v>
      </c>
      <c r="AV1337" s="13" t="s">
        <v>82</v>
      </c>
      <c r="AW1337" s="13" t="s">
        <v>33</v>
      </c>
      <c r="AX1337" s="13" t="s">
        <v>72</v>
      </c>
      <c r="AY1337" s="210" t="s">
        <v>155</v>
      </c>
    </row>
    <row r="1338" spans="1:65" s="13" customFormat="1">
      <c r="B1338" s="200"/>
      <c r="C1338" s="201"/>
      <c r="D1338" s="193" t="s">
        <v>169</v>
      </c>
      <c r="E1338" s="202" t="s">
        <v>19</v>
      </c>
      <c r="F1338" s="203" t="s">
        <v>1206</v>
      </c>
      <c r="G1338" s="201"/>
      <c r="H1338" s="204">
        <v>1.92</v>
      </c>
      <c r="I1338" s="205"/>
      <c r="J1338" s="201"/>
      <c r="K1338" s="201"/>
      <c r="L1338" s="206"/>
      <c r="M1338" s="207"/>
      <c r="N1338" s="208"/>
      <c r="O1338" s="208"/>
      <c r="P1338" s="208"/>
      <c r="Q1338" s="208"/>
      <c r="R1338" s="208"/>
      <c r="S1338" s="208"/>
      <c r="T1338" s="209"/>
      <c r="AT1338" s="210" t="s">
        <v>169</v>
      </c>
      <c r="AU1338" s="210" t="s">
        <v>82</v>
      </c>
      <c r="AV1338" s="13" t="s">
        <v>82</v>
      </c>
      <c r="AW1338" s="13" t="s">
        <v>33</v>
      </c>
      <c r="AX1338" s="13" t="s">
        <v>72</v>
      </c>
      <c r="AY1338" s="210" t="s">
        <v>155</v>
      </c>
    </row>
    <row r="1339" spans="1:65" s="13" customFormat="1">
      <c r="B1339" s="200"/>
      <c r="C1339" s="201"/>
      <c r="D1339" s="193" t="s">
        <v>169</v>
      </c>
      <c r="E1339" s="202" t="s">
        <v>19</v>
      </c>
      <c r="F1339" s="203" t="s">
        <v>1202</v>
      </c>
      <c r="G1339" s="201"/>
      <c r="H1339" s="204">
        <v>0.98</v>
      </c>
      <c r="I1339" s="205"/>
      <c r="J1339" s="201"/>
      <c r="K1339" s="201"/>
      <c r="L1339" s="206"/>
      <c r="M1339" s="207"/>
      <c r="N1339" s="208"/>
      <c r="O1339" s="208"/>
      <c r="P1339" s="208"/>
      <c r="Q1339" s="208"/>
      <c r="R1339" s="208"/>
      <c r="S1339" s="208"/>
      <c r="T1339" s="209"/>
      <c r="AT1339" s="210" t="s">
        <v>169</v>
      </c>
      <c r="AU1339" s="210" t="s">
        <v>82</v>
      </c>
      <c r="AV1339" s="13" t="s">
        <v>82</v>
      </c>
      <c r="AW1339" s="13" t="s">
        <v>33</v>
      </c>
      <c r="AX1339" s="13" t="s">
        <v>72</v>
      </c>
      <c r="AY1339" s="210" t="s">
        <v>155</v>
      </c>
    </row>
    <row r="1340" spans="1:65" s="13" customFormat="1">
      <c r="B1340" s="200"/>
      <c r="C1340" s="201"/>
      <c r="D1340" s="193" t="s">
        <v>169</v>
      </c>
      <c r="E1340" s="202" t="s">
        <v>19</v>
      </c>
      <c r="F1340" s="203" t="s">
        <v>1207</v>
      </c>
      <c r="G1340" s="201"/>
      <c r="H1340" s="204">
        <v>1.2</v>
      </c>
      <c r="I1340" s="205"/>
      <c r="J1340" s="201"/>
      <c r="K1340" s="201"/>
      <c r="L1340" s="206"/>
      <c r="M1340" s="207"/>
      <c r="N1340" s="208"/>
      <c r="O1340" s="208"/>
      <c r="P1340" s="208"/>
      <c r="Q1340" s="208"/>
      <c r="R1340" s="208"/>
      <c r="S1340" s="208"/>
      <c r="T1340" s="209"/>
      <c r="AT1340" s="210" t="s">
        <v>169</v>
      </c>
      <c r="AU1340" s="210" t="s">
        <v>82</v>
      </c>
      <c r="AV1340" s="13" t="s">
        <v>82</v>
      </c>
      <c r="AW1340" s="13" t="s">
        <v>33</v>
      </c>
      <c r="AX1340" s="13" t="s">
        <v>72</v>
      </c>
      <c r="AY1340" s="210" t="s">
        <v>155</v>
      </c>
    </row>
    <row r="1341" spans="1:65" s="13" customFormat="1">
      <c r="B1341" s="200"/>
      <c r="C1341" s="201"/>
      <c r="D1341" s="193" t="s">
        <v>169</v>
      </c>
      <c r="E1341" s="202" t="s">
        <v>19</v>
      </c>
      <c r="F1341" s="203" t="s">
        <v>1203</v>
      </c>
      <c r="G1341" s="201"/>
      <c r="H1341" s="204">
        <v>1.41</v>
      </c>
      <c r="I1341" s="205"/>
      <c r="J1341" s="201"/>
      <c r="K1341" s="201"/>
      <c r="L1341" s="206"/>
      <c r="M1341" s="207"/>
      <c r="N1341" s="208"/>
      <c r="O1341" s="208"/>
      <c r="P1341" s="208"/>
      <c r="Q1341" s="208"/>
      <c r="R1341" s="208"/>
      <c r="S1341" s="208"/>
      <c r="T1341" s="209"/>
      <c r="AT1341" s="210" t="s">
        <v>169</v>
      </c>
      <c r="AU1341" s="210" t="s">
        <v>82</v>
      </c>
      <c r="AV1341" s="13" t="s">
        <v>82</v>
      </c>
      <c r="AW1341" s="13" t="s">
        <v>33</v>
      </c>
      <c r="AX1341" s="13" t="s">
        <v>72</v>
      </c>
      <c r="AY1341" s="210" t="s">
        <v>155</v>
      </c>
    </row>
    <row r="1342" spans="1:65" s="16" customFormat="1">
      <c r="B1342" s="242"/>
      <c r="C1342" s="243"/>
      <c r="D1342" s="193" t="s">
        <v>169</v>
      </c>
      <c r="E1342" s="244" t="s">
        <v>19</v>
      </c>
      <c r="F1342" s="245" t="s">
        <v>211</v>
      </c>
      <c r="G1342" s="243"/>
      <c r="H1342" s="246">
        <v>10.445</v>
      </c>
      <c r="I1342" s="247"/>
      <c r="J1342" s="243"/>
      <c r="K1342" s="243"/>
      <c r="L1342" s="248"/>
      <c r="M1342" s="249"/>
      <c r="N1342" s="250"/>
      <c r="O1342" s="250"/>
      <c r="P1342" s="250"/>
      <c r="Q1342" s="250"/>
      <c r="R1342" s="250"/>
      <c r="S1342" s="250"/>
      <c r="T1342" s="251"/>
      <c r="AT1342" s="252" t="s">
        <v>169</v>
      </c>
      <c r="AU1342" s="252" t="s">
        <v>82</v>
      </c>
      <c r="AV1342" s="16" t="s">
        <v>156</v>
      </c>
      <c r="AW1342" s="16" t="s">
        <v>33</v>
      </c>
      <c r="AX1342" s="16" t="s">
        <v>72</v>
      </c>
      <c r="AY1342" s="252" t="s">
        <v>155</v>
      </c>
    </row>
    <row r="1343" spans="1:65" s="14" customFormat="1">
      <c r="B1343" s="211"/>
      <c r="C1343" s="212"/>
      <c r="D1343" s="193" t="s">
        <v>169</v>
      </c>
      <c r="E1343" s="213" t="s">
        <v>19</v>
      </c>
      <c r="F1343" s="214" t="s">
        <v>178</v>
      </c>
      <c r="G1343" s="212"/>
      <c r="H1343" s="215">
        <v>42.755000000000003</v>
      </c>
      <c r="I1343" s="216"/>
      <c r="J1343" s="212"/>
      <c r="K1343" s="212"/>
      <c r="L1343" s="217"/>
      <c r="M1343" s="218"/>
      <c r="N1343" s="219"/>
      <c r="O1343" s="219"/>
      <c r="P1343" s="219"/>
      <c r="Q1343" s="219"/>
      <c r="R1343" s="219"/>
      <c r="S1343" s="219"/>
      <c r="T1343" s="220"/>
      <c r="AT1343" s="221" t="s">
        <v>169</v>
      </c>
      <c r="AU1343" s="221" t="s">
        <v>82</v>
      </c>
      <c r="AV1343" s="14" t="s">
        <v>163</v>
      </c>
      <c r="AW1343" s="14" t="s">
        <v>33</v>
      </c>
      <c r="AX1343" s="14" t="s">
        <v>80</v>
      </c>
      <c r="AY1343" s="221" t="s">
        <v>155</v>
      </c>
    </row>
    <row r="1344" spans="1:65" s="2" customFormat="1" ht="24.2" customHeight="1">
      <c r="A1344" s="36"/>
      <c r="B1344" s="37"/>
      <c r="C1344" s="180" t="s">
        <v>1208</v>
      </c>
      <c r="D1344" s="180" t="s">
        <v>158</v>
      </c>
      <c r="E1344" s="181" t="s">
        <v>1209</v>
      </c>
      <c r="F1344" s="182" t="s">
        <v>1210</v>
      </c>
      <c r="G1344" s="183" t="s">
        <v>202</v>
      </c>
      <c r="H1344" s="184">
        <v>42.755000000000003</v>
      </c>
      <c r="I1344" s="185"/>
      <c r="J1344" s="186">
        <f>ROUND(I1344*H1344,2)</f>
        <v>0</v>
      </c>
      <c r="K1344" s="182" t="s">
        <v>162</v>
      </c>
      <c r="L1344" s="41"/>
      <c r="M1344" s="187" t="s">
        <v>19</v>
      </c>
      <c r="N1344" s="188" t="s">
        <v>43</v>
      </c>
      <c r="O1344" s="66"/>
      <c r="P1344" s="189">
        <f>O1344*H1344</f>
        <v>0</v>
      </c>
      <c r="Q1344" s="189">
        <v>1.3999999999999999E-4</v>
      </c>
      <c r="R1344" s="189">
        <f>Q1344*H1344</f>
        <v>5.9857E-3</v>
      </c>
      <c r="S1344" s="189">
        <v>0</v>
      </c>
      <c r="T1344" s="190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91" t="s">
        <v>300</v>
      </c>
      <c r="AT1344" s="191" t="s">
        <v>158</v>
      </c>
      <c r="AU1344" s="191" t="s">
        <v>82</v>
      </c>
      <c r="AY1344" s="19" t="s">
        <v>155</v>
      </c>
      <c r="BE1344" s="192">
        <f>IF(N1344="základní",J1344,0)</f>
        <v>0</v>
      </c>
      <c r="BF1344" s="192">
        <f>IF(N1344="snížená",J1344,0)</f>
        <v>0</v>
      </c>
      <c r="BG1344" s="192">
        <f>IF(N1344="zákl. přenesená",J1344,0)</f>
        <v>0</v>
      </c>
      <c r="BH1344" s="192">
        <f>IF(N1344="sníž. přenesená",J1344,0)</f>
        <v>0</v>
      </c>
      <c r="BI1344" s="192">
        <f>IF(N1344="nulová",J1344,0)</f>
        <v>0</v>
      </c>
      <c r="BJ1344" s="19" t="s">
        <v>80</v>
      </c>
      <c r="BK1344" s="192">
        <f>ROUND(I1344*H1344,2)</f>
        <v>0</v>
      </c>
      <c r="BL1344" s="19" t="s">
        <v>300</v>
      </c>
      <c r="BM1344" s="191" t="s">
        <v>1211</v>
      </c>
    </row>
    <row r="1345" spans="1:65" s="2" customFormat="1">
      <c r="A1345" s="36"/>
      <c r="B1345" s="37"/>
      <c r="C1345" s="38"/>
      <c r="D1345" s="193" t="s">
        <v>165</v>
      </c>
      <c r="E1345" s="38"/>
      <c r="F1345" s="194" t="s">
        <v>1212</v>
      </c>
      <c r="G1345" s="38"/>
      <c r="H1345" s="38"/>
      <c r="I1345" s="195"/>
      <c r="J1345" s="38"/>
      <c r="K1345" s="38"/>
      <c r="L1345" s="41"/>
      <c r="M1345" s="196"/>
      <c r="N1345" s="197"/>
      <c r="O1345" s="66"/>
      <c r="P1345" s="66"/>
      <c r="Q1345" s="66"/>
      <c r="R1345" s="66"/>
      <c r="S1345" s="66"/>
      <c r="T1345" s="67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T1345" s="19" t="s">
        <v>165</v>
      </c>
      <c r="AU1345" s="19" t="s">
        <v>82</v>
      </c>
    </row>
    <row r="1346" spans="1:65" s="2" customFormat="1">
      <c r="A1346" s="36"/>
      <c r="B1346" s="37"/>
      <c r="C1346" s="38"/>
      <c r="D1346" s="198" t="s">
        <v>167</v>
      </c>
      <c r="E1346" s="38"/>
      <c r="F1346" s="199" t="s">
        <v>1213</v>
      </c>
      <c r="G1346" s="38"/>
      <c r="H1346" s="38"/>
      <c r="I1346" s="195"/>
      <c r="J1346" s="38"/>
      <c r="K1346" s="38"/>
      <c r="L1346" s="41"/>
      <c r="M1346" s="196"/>
      <c r="N1346" s="197"/>
      <c r="O1346" s="66"/>
      <c r="P1346" s="66"/>
      <c r="Q1346" s="66"/>
      <c r="R1346" s="66"/>
      <c r="S1346" s="66"/>
      <c r="T1346" s="67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T1346" s="19" t="s">
        <v>167</v>
      </c>
      <c r="AU1346" s="19" t="s">
        <v>82</v>
      </c>
    </row>
    <row r="1347" spans="1:65" s="2" customFormat="1" ht="24.2" customHeight="1">
      <c r="A1347" s="36"/>
      <c r="B1347" s="37"/>
      <c r="C1347" s="180" t="s">
        <v>1214</v>
      </c>
      <c r="D1347" s="180" t="s">
        <v>158</v>
      </c>
      <c r="E1347" s="181" t="s">
        <v>1215</v>
      </c>
      <c r="F1347" s="182" t="s">
        <v>1216</v>
      </c>
      <c r="G1347" s="183" t="s">
        <v>202</v>
      </c>
      <c r="H1347" s="184">
        <v>42.755000000000003</v>
      </c>
      <c r="I1347" s="185"/>
      <c r="J1347" s="186">
        <f>ROUND(I1347*H1347,2)</f>
        <v>0</v>
      </c>
      <c r="K1347" s="182" t="s">
        <v>162</v>
      </c>
      <c r="L1347" s="41"/>
      <c r="M1347" s="187" t="s">
        <v>19</v>
      </c>
      <c r="N1347" s="188" t="s">
        <v>43</v>
      </c>
      <c r="O1347" s="66"/>
      <c r="P1347" s="189">
        <f>O1347*H1347</f>
        <v>0</v>
      </c>
      <c r="Q1347" s="189">
        <v>1.2E-4</v>
      </c>
      <c r="R1347" s="189">
        <f>Q1347*H1347</f>
        <v>5.1306000000000008E-3</v>
      </c>
      <c r="S1347" s="189">
        <v>0</v>
      </c>
      <c r="T1347" s="190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91" t="s">
        <v>300</v>
      </c>
      <c r="AT1347" s="191" t="s">
        <v>158</v>
      </c>
      <c r="AU1347" s="191" t="s">
        <v>82</v>
      </c>
      <c r="AY1347" s="19" t="s">
        <v>155</v>
      </c>
      <c r="BE1347" s="192">
        <f>IF(N1347="základní",J1347,0)</f>
        <v>0</v>
      </c>
      <c r="BF1347" s="192">
        <f>IF(N1347="snížená",J1347,0)</f>
        <v>0</v>
      </c>
      <c r="BG1347" s="192">
        <f>IF(N1347="zákl. přenesená",J1347,0)</f>
        <v>0</v>
      </c>
      <c r="BH1347" s="192">
        <f>IF(N1347="sníž. přenesená",J1347,0)</f>
        <v>0</v>
      </c>
      <c r="BI1347" s="192">
        <f>IF(N1347="nulová",J1347,0)</f>
        <v>0</v>
      </c>
      <c r="BJ1347" s="19" t="s">
        <v>80</v>
      </c>
      <c r="BK1347" s="192">
        <f>ROUND(I1347*H1347,2)</f>
        <v>0</v>
      </c>
      <c r="BL1347" s="19" t="s">
        <v>300</v>
      </c>
      <c r="BM1347" s="191" t="s">
        <v>1217</v>
      </c>
    </row>
    <row r="1348" spans="1:65" s="2" customFormat="1" ht="19.5">
      <c r="A1348" s="36"/>
      <c r="B1348" s="37"/>
      <c r="C1348" s="38"/>
      <c r="D1348" s="193" t="s">
        <v>165</v>
      </c>
      <c r="E1348" s="38"/>
      <c r="F1348" s="194" t="s">
        <v>1218</v>
      </c>
      <c r="G1348" s="38"/>
      <c r="H1348" s="38"/>
      <c r="I1348" s="195"/>
      <c r="J1348" s="38"/>
      <c r="K1348" s="38"/>
      <c r="L1348" s="41"/>
      <c r="M1348" s="196"/>
      <c r="N1348" s="197"/>
      <c r="O1348" s="66"/>
      <c r="P1348" s="66"/>
      <c r="Q1348" s="66"/>
      <c r="R1348" s="66"/>
      <c r="S1348" s="66"/>
      <c r="T1348" s="67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T1348" s="19" t="s">
        <v>165</v>
      </c>
      <c r="AU1348" s="19" t="s">
        <v>82</v>
      </c>
    </row>
    <row r="1349" spans="1:65" s="2" customFormat="1">
      <c r="A1349" s="36"/>
      <c r="B1349" s="37"/>
      <c r="C1349" s="38"/>
      <c r="D1349" s="198" t="s">
        <v>167</v>
      </c>
      <c r="E1349" s="38"/>
      <c r="F1349" s="199" t="s">
        <v>1219</v>
      </c>
      <c r="G1349" s="38"/>
      <c r="H1349" s="38"/>
      <c r="I1349" s="195"/>
      <c r="J1349" s="38"/>
      <c r="K1349" s="38"/>
      <c r="L1349" s="41"/>
      <c r="M1349" s="196"/>
      <c r="N1349" s="197"/>
      <c r="O1349" s="66"/>
      <c r="P1349" s="66"/>
      <c r="Q1349" s="66"/>
      <c r="R1349" s="66"/>
      <c r="S1349" s="66"/>
      <c r="T1349" s="67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T1349" s="19" t="s">
        <v>167</v>
      </c>
      <c r="AU1349" s="19" t="s">
        <v>82</v>
      </c>
    </row>
    <row r="1350" spans="1:65" s="2" customFormat="1" ht="24.2" customHeight="1">
      <c r="A1350" s="36"/>
      <c r="B1350" s="37"/>
      <c r="C1350" s="180" t="s">
        <v>1220</v>
      </c>
      <c r="D1350" s="180" t="s">
        <v>158</v>
      </c>
      <c r="E1350" s="181" t="s">
        <v>1221</v>
      </c>
      <c r="F1350" s="182" t="s">
        <v>1222</v>
      </c>
      <c r="G1350" s="183" t="s">
        <v>202</v>
      </c>
      <c r="H1350" s="184">
        <v>42.755000000000003</v>
      </c>
      <c r="I1350" s="185"/>
      <c r="J1350" s="186">
        <f>ROUND(I1350*H1350,2)</f>
        <v>0</v>
      </c>
      <c r="K1350" s="182" t="s">
        <v>162</v>
      </c>
      <c r="L1350" s="41"/>
      <c r="M1350" s="187" t="s">
        <v>19</v>
      </c>
      <c r="N1350" s="188" t="s">
        <v>43</v>
      </c>
      <c r="O1350" s="66"/>
      <c r="P1350" s="189">
        <f>O1350*H1350</f>
        <v>0</v>
      </c>
      <c r="Q1350" s="189">
        <v>1.2E-4</v>
      </c>
      <c r="R1350" s="189">
        <f>Q1350*H1350</f>
        <v>5.1306000000000008E-3</v>
      </c>
      <c r="S1350" s="189">
        <v>0</v>
      </c>
      <c r="T1350" s="190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91" t="s">
        <v>300</v>
      </c>
      <c r="AT1350" s="191" t="s">
        <v>158</v>
      </c>
      <c r="AU1350" s="191" t="s">
        <v>82</v>
      </c>
      <c r="AY1350" s="19" t="s">
        <v>155</v>
      </c>
      <c r="BE1350" s="192">
        <f>IF(N1350="základní",J1350,0)</f>
        <v>0</v>
      </c>
      <c r="BF1350" s="192">
        <f>IF(N1350="snížená",J1350,0)</f>
        <v>0</v>
      </c>
      <c r="BG1350" s="192">
        <f>IF(N1350="zákl. přenesená",J1350,0)</f>
        <v>0</v>
      </c>
      <c r="BH1350" s="192">
        <f>IF(N1350="sníž. přenesená",J1350,0)</f>
        <v>0</v>
      </c>
      <c r="BI1350" s="192">
        <f>IF(N1350="nulová",J1350,0)</f>
        <v>0</v>
      </c>
      <c r="BJ1350" s="19" t="s">
        <v>80</v>
      </c>
      <c r="BK1350" s="192">
        <f>ROUND(I1350*H1350,2)</f>
        <v>0</v>
      </c>
      <c r="BL1350" s="19" t="s">
        <v>300</v>
      </c>
      <c r="BM1350" s="191" t="s">
        <v>1223</v>
      </c>
    </row>
    <row r="1351" spans="1:65" s="2" customFormat="1" ht="19.5">
      <c r="A1351" s="36"/>
      <c r="B1351" s="37"/>
      <c r="C1351" s="38"/>
      <c r="D1351" s="193" t="s">
        <v>165</v>
      </c>
      <c r="E1351" s="38"/>
      <c r="F1351" s="194" t="s">
        <v>1224</v>
      </c>
      <c r="G1351" s="38"/>
      <c r="H1351" s="38"/>
      <c r="I1351" s="195"/>
      <c r="J1351" s="38"/>
      <c r="K1351" s="38"/>
      <c r="L1351" s="41"/>
      <c r="M1351" s="196"/>
      <c r="N1351" s="197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165</v>
      </c>
      <c r="AU1351" s="19" t="s">
        <v>82</v>
      </c>
    </row>
    <row r="1352" spans="1:65" s="2" customFormat="1">
      <c r="A1352" s="36"/>
      <c r="B1352" s="37"/>
      <c r="C1352" s="38"/>
      <c r="D1352" s="198" t="s">
        <v>167</v>
      </c>
      <c r="E1352" s="38"/>
      <c r="F1352" s="199" t="s">
        <v>1225</v>
      </c>
      <c r="G1352" s="38"/>
      <c r="H1352" s="38"/>
      <c r="I1352" s="195"/>
      <c r="J1352" s="38"/>
      <c r="K1352" s="38"/>
      <c r="L1352" s="41"/>
      <c r="M1352" s="196"/>
      <c r="N1352" s="197"/>
      <c r="O1352" s="66"/>
      <c r="P1352" s="66"/>
      <c r="Q1352" s="66"/>
      <c r="R1352" s="66"/>
      <c r="S1352" s="66"/>
      <c r="T1352" s="67"/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T1352" s="19" t="s">
        <v>167</v>
      </c>
      <c r="AU1352" s="19" t="s">
        <v>82</v>
      </c>
    </row>
    <row r="1353" spans="1:65" s="12" customFormat="1" ht="22.9" customHeight="1">
      <c r="B1353" s="164"/>
      <c r="C1353" s="165"/>
      <c r="D1353" s="166" t="s">
        <v>71</v>
      </c>
      <c r="E1353" s="178" t="s">
        <v>1226</v>
      </c>
      <c r="F1353" s="178" t="s">
        <v>1227</v>
      </c>
      <c r="G1353" s="165"/>
      <c r="H1353" s="165"/>
      <c r="I1353" s="168"/>
      <c r="J1353" s="179">
        <f>BK1353</f>
        <v>0</v>
      </c>
      <c r="K1353" s="165"/>
      <c r="L1353" s="170"/>
      <c r="M1353" s="171"/>
      <c r="N1353" s="172"/>
      <c r="O1353" s="172"/>
      <c r="P1353" s="173">
        <f>SUM(P1354:P1380)</f>
        <v>0</v>
      </c>
      <c r="Q1353" s="172"/>
      <c r="R1353" s="173">
        <f>SUM(R1354:R1380)</f>
        <v>0.80173331999999997</v>
      </c>
      <c r="S1353" s="172"/>
      <c r="T1353" s="174">
        <f>SUM(T1354:T1380)</f>
        <v>0.24909260999999999</v>
      </c>
      <c r="AR1353" s="175" t="s">
        <v>82</v>
      </c>
      <c r="AT1353" s="176" t="s">
        <v>71</v>
      </c>
      <c r="AU1353" s="176" t="s">
        <v>80</v>
      </c>
      <c r="AY1353" s="175" t="s">
        <v>155</v>
      </c>
      <c r="BK1353" s="177">
        <f>SUM(BK1354:BK1380)</f>
        <v>0</v>
      </c>
    </row>
    <row r="1354" spans="1:65" s="2" customFormat="1" ht="24.2" customHeight="1">
      <c r="A1354" s="36"/>
      <c r="B1354" s="37"/>
      <c r="C1354" s="180" t="s">
        <v>1228</v>
      </c>
      <c r="D1354" s="180" t="s">
        <v>158</v>
      </c>
      <c r="E1354" s="181" t="s">
        <v>1229</v>
      </c>
      <c r="F1354" s="182" t="s">
        <v>1230</v>
      </c>
      <c r="G1354" s="183" t="s">
        <v>202</v>
      </c>
      <c r="H1354" s="184">
        <v>462.73399999999998</v>
      </c>
      <c r="I1354" s="185"/>
      <c r="J1354" s="186">
        <f>ROUND(I1354*H1354,2)</f>
        <v>0</v>
      </c>
      <c r="K1354" s="182" t="s">
        <v>162</v>
      </c>
      <c r="L1354" s="41"/>
      <c r="M1354" s="187" t="s">
        <v>19</v>
      </c>
      <c r="N1354" s="188" t="s">
        <v>43</v>
      </c>
      <c r="O1354" s="66"/>
      <c r="P1354" s="189">
        <f>O1354*H1354</f>
        <v>0</v>
      </c>
      <c r="Q1354" s="189">
        <v>0</v>
      </c>
      <c r="R1354" s="189">
        <f>Q1354*H1354</f>
        <v>0</v>
      </c>
      <c r="S1354" s="189">
        <v>1.4999999999999999E-4</v>
      </c>
      <c r="T1354" s="190">
        <f>S1354*H1354</f>
        <v>6.9410099999999988E-2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91" t="s">
        <v>300</v>
      </c>
      <c r="AT1354" s="191" t="s">
        <v>158</v>
      </c>
      <c r="AU1354" s="191" t="s">
        <v>82</v>
      </c>
      <c r="AY1354" s="19" t="s">
        <v>155</v>
      </c>
      <c r="BE1354" s="192">
        <f>IF(N1354="základní",J1354,0)</f>
        <v>0</v>
      </c>
      <c r="BF1354" s="192">
        <f>IF(N1354="snížená",J1354,0)</f>
        <v>0</v>
      </c>
      <c r="BG1354" s="192">
        <f>IF(N1354="zákl. přenesená",J1354,0)</f>
        <v>0</v>
      </c>
      <c r="BH1354" s="192">
        <f>IF(N1354="sníž. přenesená",J1354,0)</f>
        <v>0</v>
      </c>
      <c r="BI1354" s="192">
        <f>IF(N1354="nulová",J1354,0)</f>
        <v>0</v>
      </c>
      <c r="BJ1354" s="19" t="s">
        <v>80</v>
      </c>
      <c r="BK1354" s="192">
        <f>ROUND(I1354*H1354,2)</f>
        <v>0</v>
      </c>
      <c r="BL1354" s="19" t="s">
        <v>300</v>
      </c>
      <c r="BM1354" s="191" t="s">
        <v>1231</v>
      </c>
    </row>
    <row r="1355" spans="1:65" s="2" customFormat="1">
      <c r="A1355" s="36"/>
      <c r="B1355" s="37"/>
      <c r="C1355" s="38"/>
      <c r="D1355" s="193" t="s">
        <v>165</v>
      </c>
      <c r="E1355" s="38"/>
      <c r="F1355" s="194" t="s">
        <v>1232</v>
      </c>
      <c r="G1355" s="38"/>
      <c r="H1355" s="38"/>
      <c r="I1355" s="195"/>
      <c r="J1355" s="38"/>
      <c r="K1355" s="38"/>
      <c r="L1355" s="41"/>
      <c r="M1355" s="196"/>
      <c r="N1355" s="197"/>
      <c r="O1355" s="66"/>
      <c r="P1355" s="66"/>
      <c r="Q1355" s="66"/>
      <c r="R1355" s="66"/>
      <c r="S1355" s="66"/>
      <c r="T1355" s="67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T1355" s="19" t="s">
        <v>165</v>
      </c>
      <c r="AU1355" s="19" t="s">
        <v>82</v>
      </c>
    </row>
    <row r="1356" spans="1:65" s="2" customFormat="1">
      <c r="A1356" s="36"/>
      <c r="B1356" s="37"/>
      <c r="C1356" s="38"/>
      <c r="D1356" s="198" t="s">
        <v>167</v>
      </c>
      <c r="E1356" s="38"/>
      <c r="F1356" s="199" t="s">
        <v>1233</v>
      </c>
      <c r="G1356" s="38"/>
      <c r="H1356" s="38"/>
      <c r="I1356" s="195"/>
      <c r="J1356" s="38"/>
      <c r="K1356" s="38"/>
      <c r="L1356" s="41"/>
      <c r="M1356" s="196"/>
      <c r="N1356" s="197"/>
      <c r="O1356" s="66"/>
      <c r="P1356" s="66"/>
      <c r="Q1356" s="66"/>
      <c r="R1356" s="66"/>
      <c r="S1356" s="66"/>
      <c r="T1356" s="67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T1356" s="19" t="s">
        <v>167</v>
      </c>
      <c r="AU1356" s="19" t="s">
        <v>82</v>
      </c>
    </row>
    <row r="1357" spans="1:65" s="13" customFormat="1">
      <c r="B1357" s="200"/>
      <c r="C1357" s="201"/>
      <c r="D1357" s="193" t="s">
        <v>169</v>
      </c>
      <c r="E1357" s="202" t="s">
        <v>19</v>
      </c>
      <c r="F1357" s="203" t="s">
        <v>1234</v>
      </c>
      <c r="G1357" s="201"/>
      <c r="H1357" s="204">
        <v>462.73399999999998</v>
      </c>
      <c r="I1357" s="205"/>
      <c r="J1357" s="201"/>
      <c r="K1357" s="201"/>
      <c r="L1357" s="206"/>
      <c r="M1357" s="207"/>
      <c r="N1357" s="208"/>
      <c r="O1357" s="208"/>
      <c r="P1357" s="208"/>
      <c r="Q1357" s="208"/>
      <c r="R1357" s="208"/>
      <c r="S1357" s="208"/>
      <c r="T1357" s="209"/>
      <c r="AT1357" s="210" t="s">
        <v>169</v>
      </c>
      <c r="AU1357" s="210" t="s">
        <v>82</v>
      </c>
      <c r="AV1357" s="13" t="s">
        <v>82</v>
      </c>
      <c r="AW1357" s="13" t="s">
        <v>33</v>
      </c>
      <c r="AX1357" s="13" t="s">
        <v>80</v>
      </c>
      <c r="AY1357" s="210" t="s">
        <v>155</v>
      </c>
    </row>
    <row r="1358" spans="1:65" s="2" customFormat="1" ht="16.5" customHeight="1">
      <c r="A1358" s="36"/>
      <c r="B1358" s="37"/>
      <c r="C1358" s="180" t="s">
        <v>1235</v>
      </c>
      <c r="D1358" s="180" t="s">
        <v>158</v>
      </c>
      <c r="E1358" s="181" t="s">
        <v>1236</v>
      </c>
      <c r="F1358" s="182" t="s">
        <v>1237</v>
      </c>
      <c r="G1358" s="183" t="s">
        <v>202</v>
      </c>
      <c r="H1358" s="184">
        <v>579.62099999999998</v>
      </c>
      <c r="I1358" s="185"/>
      <c r="J1358" s="186">
        <f>ROUND(I1358*H1358,2)</f>
        <v>0</v>
      </c>
      <c r="K1358" s="182" t="s">
        <v>162</v>
      </c>
      <c r="L1358" s="41"/>
      <c r="M1358" s="187" t="s">
        <v>19</v>
      </c>
      <c r="N1358" s="188" t="s">
        <v>43</v>
      </c>
      <c r="O1358" s="66"/>
      <c r="P1358" s="189">
        <f>O1358*H1358</f>
        <v>0</v>
      </c>
      <c r="Q1358" s="189">
        <v>1E-3</v>
      </c>
      <c r="R1358" s="189">
        <f>Q1358*H1358</f>
        <v>0.57962099999999994</v>
      </c>
      <c r="S1358" s="189">
        <v>3.1E-4</v>
      </c>
      <c r="T1358" s="190">
        <f>S1358*H1358</f>
        <v>0.17968250999999999</v>
      </c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R1358" s="191" t="s">
        <v>300</v>
      </c>
      <c r="AT1358" s="191" t="s">
        <v>158</v>
      </c>
      <c r="AU1358" s="191" t="s">
        <v>82</v>
      </c>
      <c r="AY1358" s="19" t="s">
        <v>155</v>
      </c>
      <c r="BE1358" s="192">
        <f>IF(N1358="základní",J1358,0)</f>
        <v>0</v>
      </c>
      <c r="BF1358" s="192">
        <f>IF(N1358="snížená",J1358,0)</f>
        <v>0</v>
      </c>
      <c r="BG1358" s="192">
        <f>IF(N1358="zákl. přenesená",J1358,0)</f>
        <v>0</v>
      </c>
      <c r="BH1358" s="192">
        <f>IF(N1358="sníž. přenesená",J1358,0)</f>
        <v>0</v>
      </c>
      <c r="BI1358" s="192">
        <f>IF(N1358="nulová",J1358,0)</f>
        <v>0</v>
      </c>
      <c r="BJ1358" s="19" t="s">
        <v>80</v>
      </c>
      <c r="BK1358" s="192">
        <f>ROUND(I1358*H1358,2)</f>
        <v>0</v>
      </c>
      <c r="BL1358" s="19" t="s">
        <v>300</v>
      </c>
      <c r="BM1358" s="191" t="s">
        <v>1238</v>
      </c>
    </row>
    <row r="1359" spans="1:65" s="2" customFormat="1">
      <c r="A1359" s="36"/>
      <c r="B1359" s="37"/>
      <c r="C1359" s="38"/>
      <c r="D1359" s="193" t="s">
        <v>165</v>
      </c>
      <c r="E1359" s="38"/>
      <c r="F1359" s="194" t="s">
        <v>1239</v>
      </c>
      <c r="G1359" s="38"/>
      <c r="H1359" s="38"/>
      <c r="I1359" s="195"/>
      <c r="J1359" s="38"/>
      <c r="K1359" s="38"/>
      <c r="L1359" s="41"/>
      <c r="M1359" s="196"/>
      <c r="N1359" s="197"/>
      <c r="O1359" s="66"/>
      <c r="P1359" s="66"/>
      <c r="Q1359" s="66"/>
      <c r="R1359" s="66"/>
      <c r="S1359" s="66"/>
      <c r="T1359" s="67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T1359" s="19" t="s">
        <v>165</v>
      </c>
      <c r="AU1359" s="19" t="s">
        <v>82</v>
      </c>
    </row>
    <row r="1360" spans="1:65" s="2" customFormat="1">
      <c r="A1360" s="36"/>
      <c r="B1360" s="37"/>
      <c r="C1360" s="38"/>
      <c r="D1360" s="198" t="s">
        <v>167</v>
      </c>
      <c r="E1360" s="38"/>
      <c r="F1360" s="199" t="s">
        <v>1240</v>
      </c>
      <c r="G1360" s="38"/>
      <c r="H1360" s="38"/>
      <c r="I1360" s="195"/>
      <c r="J1360" s="38"/>
      <c r="K1360" s="38"/>
      <c r="L1360" s="41"/>
      <c r="M1360" s="196"/>
      <c r="N1360" s="197"/>
      <c r="O1360" s="66"/>
      <c r="P1360" s="66"/>
      <c r="Q1360" s="66"/>
      <c r="R1360" s="66"/>
      <c r="S1360" s="66"/>
      <c r="T1360" s="67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T1360" s="19" t="s">
        <v>167</v>
      </c>
      <c r="AU1360" s="19" t="s">
        <v>82</v>
      </c>
    </row>
    <row r="1361" spans="1:65" s="13" customFormat="1">
      <c r="B1361" s="200"/>
      <c r="C1361" s="201"/>
      <c r="D1361" s="193" t="s">
        <v>169</v>
      </c>
      <c r="E1361" s="202" t="s">
        <v>19</v>
      </c>
      <c r="F1361" s="203" t="s">
        <v>1241</v>
      </c>
      <c r="G1361" s="201"/>
      <c r="H1361" s="204">
        <v>152.684</v>
      </c>
      <c r="I1361" s="205"/>
      <c r="J1361" s="201"/>
      <c r="K1361" s="201"/>
      <c r="L1361" s="206"/>
      <c r="M1361" s="207"/>
      <c r="N1361" s="208"/>
      <c r="O1361" s="208"/>
      <c r="P1361" s="208"/>
      <c r="Q1361" s="208"/>
      <c r="R1361" s="208"/>
      <c r="S1361" s="208"/>
      <c r="T1361" s="209"/>
      <c r="AT1361" s="210" t="s">
        <v>169</v>
      </c>
      <c r="AU1361" s="210" t="s">
        <v>82</v>
      </c>
      <c r="AV1361" s="13" t="s">
        <v>82</v>
      </c>
      <c r="AW1361" s="13" t="s">
        <v>33</v>
      </c>
      <c r="AX1361" s="13" t="s">
        <v>72</v>
      </c>
      <c r="AY1361" s="210" t="s">
        <v>155</v>
      </c>
    </row>
    <row r="1362" spans="1:65" s="13" customFormat="1">
      <c r="B1362" s="200"/>
      <c r="C1362" s="201"/>
      <c r="D1362" s="193" t="s">
        <v>169</v>
      </c>
      <c r="E1362" s="202" t="s">
        <v>19</v>
      </c>
      <c r="F1362" s="203" t="s">
        <v>1242</v>
      </c>
      <c r="G1362" s="201"/>
      <c r="H1362" s="204">
        <v>68.12</v>
      </c>
      <c r="I1362" s="205"/>
      <c r="J1362" s="201"/>
      <c r="K1362" s="201"/>
      <c r="L1362" s="206"/>
      <c r="M1362" s="207"/>
      <c r="N1362" s="208"/>
      <c r="O1362" s="208"/>
      <c r="P1362" s="208"/>
      <c r="Q1362" s="208"/>
      <c r="R1362" s="208"/>
      <c r="S1362" s="208"/>
      <c r="T1362" s="209"/>
      <c r="AT1362" s="210" t="s">
        <v>169</v>
      </c>
      <c r="AU1362" s="210" t="s">
        <v>82</v>
      </c>
      <c r="AV1362" s="13" t="s">
        <v>82</v>
      </c>
      <c r="AW1362" s="13" t="s">
        <v>33</v>
      </c>
      <c r="AX1362" s="13" t="s">
        <v>72</v>
      </c>
      <c r="AY1362" s="210" t="s">
        <v>155</v>
      </c>
    </row>
    <row r="1363" spans="1:65" s="13" customFormat="1">
      <c r="B1363" s="200"/>
      <c r="C1363" s="201"/>
      <c r="D1363" s="193" t="s">
        <v>169</v>
      </c>
      <c r="E1363" s="202" t="s">
        <v>19</v>
      </c>
      <c r="F1363" s="203" t="s">
        <v>1243</v>
      </c>
      <c r="G1363" s="201"/>
      <c r="H1363" s="204">
        <v>49.143000000000001</v>
      </c>
      <c r="I1363" s="205"/>
      <c r="J1363" s="201"/>
      <c r="K1363" s="201"/>
      <c r="L1363" s="206"/>
      <c r="M1363" s="207"/>
      <c r="N1363" s="208"/>
      <c r="O1363" s="208"/>
      <c r="P1363" s="208"/>
      <c r="Q1363" s="208"/>
      <c r="R1363" s="208"/>
      <c r="S1363" s="208"/>
      <c r="T1363" s="209"/>
      <c r="AT1363" s="210" t="s">
        <v>169</v>
      </c>
      <c r="AU1363" s="210" t="s">
        <v>82</v>
      </c>
      <c r="AV1363" s="13" t="s">
        <v>82</v>
      </c>
      <c r="AW1363" s="13" t="s">
        <v>33</v>
      </c>
      <c r="AX1363" s="13" t="s">
        <v>72</v>
      </c>
      <c r="AY1363" s="210" t="s">
        <v>155</v>
      </c>
    </row>
    <row r="1364" spans="1:65" s="13" customFormat="1">
      <c r="B1364" s="200"/>
      <c r="C1364" s="201"/>
      <c r="D1364" s="193" t="s">
        <v>169</v>
      </c>
      <c r="E1364" s="202" t="s">
        <v>19</v>
      </c>
      <c r="F1364" s="203" t="s">
        <v>1244</v>
      </c>
      <c r="G1364" s="201"/>
      <c r="H1364" s="204">
        <v>33.677999999999997</v>
      </c>
      <c r="I1364" s="205"/>
      <c r="J1364" s="201"/>
      <c r="K1364" s="201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169</v>
      </c>
      <c r="AU1364" s="210" t="s">
        <v>82</v>
      </c>
      <c r="AV1364" s="13" t="s">
        <v>82</v>
      </c>
      <c r="AW1364" s="13" t="s">
        <v>33</v>
      </c>
      <c r="AX1364" s="13" t="s">
        <v>72</v>
      </c>
      <c r="AY1364" s="210" t="s">
        <v>155</v>
      </c>
    </row>
    <row r="1365" spans="1:65" s="13" customFormat="1">
      <c r="B1365" s="200"/>
      <c r="C1365" s="201"/>
      <c r="D1365" s="193" t="s">
        <v>169</v>
      </c>
      <c r="E1365" s="202" t="s">
        <v>19</v>
      </c>
      <c r="F1365" s="203" t="s">
        <v>1245</v>
      </c>
      <c r="G1365" s="201"/>
      <c r="H1365" s="204">
        <v>42.13</v>
      </c>
      <c r="I1365" s="205"/>
      <c r="J1365" s="201"/>
      <c r="K1365" s="201"/>
      <c r="L1365" s="206"/>
      <c r="M1365" s="207"/>
      <c r="N1365" s="208"/>
      <c r="O1365" s="208"/>
      <c r="P1365" s="208"/>
      <c r="Q1365" s="208"/>
      <c r="R1365" s="208"/>
      <c r="S1365" s="208"/>
      <c r="T1365" s="209"/>
      <c r="AT1365" s="210" t="s">
        <v>169</v>
      </c>
      <c r="AU1365" s="210" t="s">
        <v>82</v>
      </c>
      <c r="AV1365" s="13" t="s">
        <v>82</v>
      </c>
      <c r="AW1365" s="13" t="s">
        <v>33</v>
      </c>
      <c r="AX1365" s="13" t="s">
        <v>72</v>
      </c>
      <c r="AY1365" s="210" t="s">
        <v>155</v>
      </c>
    </row>
    <row r="1366" spans="1:65" s="13" customFormat="1">
      <c r="B1366" s="200"/>
      <c r="C1366" s="201"/>
      <c r="D1366" s="193" t="s">
        <v>169</v>
      </c>
      <c r="E1366" s="202" t="s">
        <v>19</v>
      </c>
      <c r="F1366" s="203" t="s">
        <v>1246</v>
      </c>
      <c r="G1366" s="201"/>
      <c r="H1366" s="204">
        <v>66.031999999999996</v>
      </c>
      <c r="I1366" s="205"/>
      <c r="J1366" s="201"/>
      <c r="K1366" s="201"/>
      <c r="L1366" s="206"/>
      <c r="M1366" s="207"/>
      <c r="N1366" s="208"/>
      <c r="O1366" s="208"/>
      <c r="P1366" s="208"/>
      <c r="Q1366" s="208"/>
      <c r="R1366" s="208"/>
      <c r="S1366" s="208"/>
      <c r="T1366" s="209"/>
      <c r="AT1366" s="210" t="s">
        <v>169</v>
      </c>
      <c r="AU1366" s="210" t="s">
        <v>82</v>
      </c>
      <c r="AV1366" s="13" t="s">
        <v>82</v>
      </c>
      <c r="AW1366" s="13" t="s">
        <v>33</v>
      </c>
      <c r="AX1366" s="13" t="s">
        <v>72</v>
      </c>
      <c r="AY1366" s="210" t="s">
        <v>155</v>
      </c>
    </row>
    <row r="1367" spans="1:65" s="13" customFormat="1">
      <c r="B1367" s="200"/>
      <c r="C1367" s="201"/>
      <c r="D1367" s="193" t="s">
        <v>169</v>
      </c>
      <c r="E1367" s="202" t="s">
        <v>19</v>
      </c>
      <c r="F1367" s="203" t="s">
        <v>1247</v>
      </c>
      <c r="G1367" s="201"/>
      <c r="H1367" s="204">
        <v>34.765000000000001</v>
      </c>
      <c r="I1367" s="205"/>
      <c r="J1367" s="201"/>
      <c r="K1367" s="201"/>
      <c r="L1367" s="206"/>
      <c r="M1367" s="207"/>
      <c r="N1367" s="208"/>
      <c r="O1367" s="208"/>
      <c r="P1367" s="208"/>
      <c r="Q1367" s="208"/>
      <c r="R1367" s="208"/>
      <c r="S1367" s="208"/>
      <c r="T1367" s="209"/>
      <c r="AT1367" s="210" t="s">
        <v>169</v>
      </c>
      <c r="AU1367" s="210" t="s">
        <v>82</v>
      </c>
      <c r="AV1367" s="13" t="s">
        <v>82</v>
      </c>
      <c r="AW1367" s="13" t="s">
        <v>33</v>
      </c>
      <c r="AX1367" s="13" t="s">
        <v>72</v>
      </c>
      <c r="AY1367" s="210" t="s">
        <v>155</v>
      </c>
    </row>
    <row r="1368" spans="1:65" s="13" customFormat="1">
      <c r="B1368" s="200"/>
      <c r="C1368" s="201"/>
      <c r="D1368" s="193" t="s">
        <v>169</v>
      </c>
      <c r="E1368" s="202" t="s">
        <v>19</v>
      </c>
      <c r="F1368" s="203" t="s">
        <v>1248</v>
      </c>
      <c r="G1368" s="201"/>
      <c r="H1368" s="204">
        <v>42.072000000000003</v>
      </c>
      <c r="I1368" s="205"/>
      <c r="J1368" s="201"/>
      <c r="K1368" s="201"/>
      <c r="L1368" s="206"/>
      <c r="M1368" s="207"/>
      <c r="N1368" s="208"/>
      <c r="O1368" s="208"/>
      <c r="P1368" s="208"/>
      <c r="Q1368" s="208"/>
      <c r="R1368" s="208"/>
      <c r="S1368" s="208"/>
      <c r="T1368" s="209"/>
      <c r="AT1368" s="210" t="s">
        <v>169</v>
      </c>
      <c r="AU1368" s="210" t="s">
        <v>82</v>
      </c>
      <c r="AV1368" s="13" t="s">
        <v>82</v>
      </c>
      <c r="AW1368" s="13" t="s">
        <v>33</v>
      </c>
      <c r="AX1368" s="13" t="s">
        <v>72</v>
      </c>
      <c r="AY1368" s="210" t="s">
        <v>155</v>
      </c>
    </row>
    <row r="1369" spans="1:65" s="13" customFormat="1">
      <c r="B1369" s="200"/>
      <c r="C1369" s="201"/>
      <c r="D1369" s="193" t="s">
        <v>169</v>
      </c>
      <c r="E1369" s="202" t="s">
        <v>19</v>
      </c>
      <c r="F1369" s="203" t="s">
        <v>1249</v>
      </c>
      <c r="G1369" s="201"/>
      <c r="H1369" s="204">
        <v>4.2329999999999997</v>
      </c>
      <c r="I1369" s="205"/>
      <c r="J1369" s="201"/>
      <c r="K1369" s="201"/>
      <c r="L1369" s="206"/>
      <c r="M1369" s="207"/>
      <c r="N1369" s="208"/>
      <c r="O1369" s="208"/>
      <c r="P1369" s="208"/>
      <c r="Q1369" s="208"/>
      <c r="R1369" s="208"/>
      <c r="S1369" s="208"/>
      <c r="T1369" s="209"/>
      <c r="AT1369" s="210" t="s">
        <v>169</v>
      </c>
      <c r="AU1369" s="210" t="s">
        <v>82</v>
      </c>
      <c r="AV1369" s="13" t="s">
        <v>82</v>
      </c>
      <c r="AW1369" s="13" t="s">
        <v>33</v>
      </c>
      <c r="AX1369" s="13" t="s">
        <v>72</v>
      </c>
      <c r="AY1369" s="210" t="s">
        <v>155</v>
      </c>
    </row>
    <row r="1370" spans="1:65" s="13" customFormat="1">
      <c r="B1370" s="200"/>
      <c r="C1370" s="201"/>
      <c r="D1370" s="193" t="s">
        <v>169</v>
      </c>
      <c r="E1370" s="202" t="s">
        <v>19</v>
      </c>
      <c r="F1370" s="203" t="s">
        <v>1250</v>
      </c>
      <c r="G1370" s="201"/>
      <c r="H1370" s="204">
        <v>86.763999999999996</v>
      </c>
      <c r="I1370" s="205"/>
      <c r="J1370" s="201"/>
      <c r="K1370" s="201"/>
      <c r="L1370" s="206"/>
      <c r="M1370" s="207"/>
      <c r="N1370" s="208"/>
      <c r="O1370" s="208"/>
      <c r="P1370" s="208"/>
      <c r="Q1370" s="208"/>
      <c r="R1370" s="208"/>
      <c r="S1370" s="208"/>
      <c r="T1370" s="209"/>
      <c r="AT1370" s="210" t="s">
        <v>169</v>
      </c>
      <c r="AU1370" s="210" t="s">
        <v>82</v>
      </c>
      <c r="AV1370" s="13" t="s">
        <v>82</v>
      </c>
      <c r="AW1370" s="13" t="s">
        <v>33</v>
      </c>
      <c r="AX1370" s="13" t="s">
        <v>72</v>
      </c>
      <c r="AY1370" s="210" t="s">
        <v>155</v>
      </c>
    </row>
    <row r="1371" spans="1:65" s="14" customFormat="1">
      <c r="B1371" s="211"/>
      <c r="C1371" s="212"/>
      <c r="D1371" s="193" t="s">
        <v>169</v>
      </c>
      <c r="E1371" s="213" t="s">
        <v>19</v>
      </c>
      <c r="F1371" s="214" t="s">
        <v>178</v>
      </c>
      <c r="G1371" s="212"/>
      <c r="H1371" s="215">
        <v>579.62099999999998</v>
      </c>
      <c r="I1371" s="216"/>
      <c r="J1371" s="212"/>
      <c r="K1371" s="212"/>
      <c r="L1371" s="217"/>
      <c r="M1371" s="218"/>
      <c r="N1371" s="219"/>
      <c r="O1371" s="219"/>
      <c r="P1371" s="219"/>
      <c r="Q1371" s="219"/>
      <c r="R1371" s="219"/>
      <c r="S1371" s="219"/>
      <c r="T1371" s="220"/>
      <c r="AT1371" s="221" t="s">
        <v>169</v>
      </c>
      <c r="AU1371" s="221" t="s">
        <v>82</v>
      </c>
      <c r="AV1371" s="14" t="s">
        <v>163</v>
      </c>
      <c r="AW1371" s="14" t="s">
        <v>33</v>
      </c>
      <c r="AX1371" s="14" t="s">
        <v>80</v>
      </c>
      <c r="AY1371" s="221" t="s">
        <v>155</v>
      </c>
    </row>
    <row r="1372" spans="1:65" s="2" customFormat="1" ht="24.2" customHeight="1">
      <c r="A1372" s="36"/>
      <c r="B1372" s="37"/>
      <c r="C1372" s="180" t="s">
        <v>1251</v>
      </c>
      <c r="D1372" s="180" t="s">
        <v>158</v>
      </c>
      <c r="E1372" s="181" t="s">
        <v>1252</v>
      </c>
      <c r="F1372" s="182" t="s">
        <v>1253</v>
      </c>
      <c r="G1372" s="183" t="s">
        <v>202</v>
      </c>
      <c r="H1372" s="184">
        <v>440.404</v>
      </c>
      <c r="I1372" s="185"/>
      <c r="J1372" s="186">
        <f>ROUND(I1372*H1372,2)</f>
        <v>0</v>
      </c>
      <c r="K1372" s="182" t="s">
        <v>162</v>
      </c>
      <c r="L1372" s="41"/>
      <c r="M1372" s="187" t="s">
        <v>19</v>
      </c>
      <c r="N1372" s="188" t="s">
        <v>43</v>
      </c>
      <c r="O1372" s="66"/>
      <c r="P1372" s="189">
        <f>O1372*H1372</f>
        <v>0</v>
      </c>
      <c r="Q1372" s="189">
        <v>0</v>
      </c>
      <c r="R1372" s="189">
        <f>Q1372*H1372</f>
        <v>0</v>
      </c>
      <c r="S1372" s="189">
        <v>0</v>
      </c>
      <c r="T1372" s="190">
        <f>S1372*H1372</f>
        <v>0</v>
      </c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R1372" s="191" t="s">
        <v>300</v>
      </c>
      <c r="AT1372" s="191" t="s">
        <v>158</v>
      </c>
      <c r="AU1372" s="191" t="s">
        <v>82</v>
      </c>
      <c r="AY1372" s="19" t="s">
        <v>155</v>
      </c>
      <c r="BE1372" s="192">
        <f>IF(N1372="základní",J1372,0)</f>
        <v>0</v>
      </c>
      <c r="BF1372" s="192">
        <f>IF(N1372="snížená",J1372,0)</f>
        <v>0</v>
      </c>
      <c r="BG1372" s="192">
        <f>IF(N1372="zákl. přenesená",J1372,0)</f>
        <v>0</v>
      </c>
      <c r="BH1372" s="192">
        <f>IF(N1372="sníž. přenesená",J1372,0)</f>
        <v>0</v>
      </c>
      <c r="BI1372" s="192">
        <f>IF(N1372="nulová",J1372,0)</f>
        <v>0</v>
      </c>
      <c r="BJ1372" s="19" t="s">
        <v>80</v>
      </c>
      <c r="BK1372" s="192">
        <f>ROUND(I1372*H1372,2)</f>
        <v>0</v>
      </c>
      <c r="BL1372" s="19" t="s">
        <v>300</v>
      </c>
      <c r="BM1372" s="191" t="s">
        <v>1254</v>
      </c>
    </row>
    <row r="1373" spans="1:65" s="2" customFormat="1" ht="19.5">
      <c r="A1373" s="36"/>
      <c r="B1373" s="37"/>
      <c r="C1373" s="38"/>
      <c r="D1373" s="193" t="s">
        <v>165</v>
      </c>
      <c r="E1373" s="38"/>
      <c r="F1373" s="194" t="s">
        <v>1255</v>
      </c>
      <c r="G1373" s="38"/>
      <c r="H1373" s="38"/>
      <c r="I1373" s="195"/>
      <c r="J1373" s="38"/>
      <c r="K1373" s="38"/>
      <c r="L1373" s="41"/>
      <c r="M1373" s="196"/>
      <c r="N1373" s="197"/>
      <c r="O1373" s="66"/>
      <c r="P1373" s="66"/>
      <c r="Q1373" s="66"/>
      <c r="R1373" s="66"/>
      <c r="S1373" s="66"/>
      <c r="T1373" s="67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T1373" s="19" t="s">
        <v>165</v>
      </c>
      <c r="AU1373" s="19" t="s">
        <v>82</v>
      </c>
    </row>
    <row r="1374" spans="1:65" s="2" customFormat="1">
      <c r="A1374" s="36"/>
      <c r="B1374" s="37"/>
      <c r="C1374" s="38"/>
      <c r="D1374" s="198" t="s">
        <v>167</v>
      </c>
      <c r="E1374" s="38"/>
      <c r="F1374" s="199" t="s">
        <v>1256</v>
      </c>
      <c r="G1374" s="38"/>
      <c r="H1374" s="38"/>
      <c r="I1374" s="195"/>
      <c r="J1374" s="38"/>
      <c r="K1374" s="38"/>
      <c r="L1374" s="41"/>
      <c r="M1374" s="196"/>
      <c r="N1374" s="197"/>
      <c r="O1374" s="66"/>
      <c r="P1374" s="66"/>
      <c r="Q1374" s="66"/>
      <c r="R1374" s="66"/>
      <c r="S1374" s="66"/>
      <c r="T1374" s="67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T1374" s="19" t="s">
        <v>167</v>
      </c>
      <c r="AU1374" s="19" t="s">
        <v>82</v>
      </c>
    </row>
    <row r="1375" spans="1:65" s="2" customFormat="1" ht="24.2" customHeight="1">
      <c r="A1375" s="36"/>
      <c r="B1375" s="37"/>
      <c r="C1375" s="180" t="s">
        <v>1257</v>
      </c>
      <c r="D1375" s="180" t="s">
        <v>158</v>
      </c>
      <c r="E1375" s="181" t="s">
        <v>1258</v>
      </c>
      <c r="F1375" s="182" t="s">
        <v>1259</v>
      </c>
      <c r="G1375" s="183" t="s">
        <v>202</v>
      </c>
      <c r="H1375" s="184">
        <v>462.73399999999998</v>
      </c>
      <c r="I1375" s="185"/>
      <c r="J1375" s="186">
        <f>ROUND(I1375*H1375,2)</f>
        <v>0</v>
      </c>
      <c r="K1375" s="182" t="s">
        <v>162</v>
      </c>
      <c r="L1375" s="41"/>
      <c r="M1375" s="187" t="s">
        <v>19</v>
      </c>
      <c r="N1375" s="188" t="s">
        <v>43</v>
      </c>
      <c r="O1375" s="66"/>
      <c r="P1375" s="189">
        <f>O1375*H1375</f>
        <v>0</v>
      </c>
      <c r="Q1375" s="189">
        <v>2.0000000000000001E-4</v>
      </c>
      <c r="R1375" s="189">
        <f>Q1375*H1375</f>
        <v>9.2546799999999999E-2</v>
      </c>
      <c r="S1375" s="189">
        <v>0</v>
      </c>
      <c r="T1375" s="190">
        <f>S1375*H1375</f>
        <v>0</v>
      </c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R1375" s="191" t="s">
        <v>300</v>
      </c>
      <c r="AT1375" s="191" t="s">
        <v>158</v>
      </c>
      <c r="AU1375" s="191" t="s">
        <v>82</v>
      </c>
      <c r="AY1375" s="19" t="s">
        <v>155</v>
      </c>
      <c r="BE1375" s="192">
        <f>IF(N1375="základní",J1375,0)</f>
        <v>0</v>
      </c>
      <c r="BF1375" s="192">
        <f>IF(N1375="snížená",J1375,0)</f>
        <v>0</v>
      </c>
      <c r="BG1375" s="192">
        <f>IF(N1375="zákl. přenesená",J1375,0)</f>
        <v>0</v>
      </c>
      <c r="BH1375" s="192">
        <f>IF(N1375="sníž. přenesená",J1375,0)</f>
        <v>0</v>
      </c>
      <c r="BI1375" s="192">
        <f>IF(N1375="nulová",J1375,0)</f>
        <v>0</v>
      </c>
      <c r="BJ1375" s="19" t="s">
        <v>80</v>
      </c>
      <c r="BK1375" s="192">
        <f>ROUND(I1375*H1375,2)</f>
        <v>0</v>
      </c>
      <c r="BL1375" s="19" t="s">
        <v>300</v>
      </c>
      <c r="BM1375" s="191" t="s">
        <v>1260</v>
      </c>
    </row>
    <row r="1376" spans="1:65" s="2" customFormat="1" ht="19.5">
      <c r="A1376" s="36"/>
      <c r="B1376" s="37"/>
      <c r="C1376" s="38"/>
      <c r="D1376" s="193" t="s">
        <v>165</v>
      </c>
      <c r="E1376" s="38"/>
      <c r="F1376" s="194" t="s">
        <v>1261</v>
      </c>
      <c r="G1376" s="38"/>
      <c r="H1376" s="38"/>
      <c r="I1376" s="195"/>
      <c r="J1376" s="38"/>
      <c r="K1376" s="38"/>
      <c r="L1376" s="41"/>
      <c r="M1376" s="196"/>
      <c r="N1376" s="197"/>
      <c r="O1376" s="66"/>
      <c r="P1376" s="66"/>
      <c r="Q1376" s="66"/>
      <c r="R1376" s="66"/>
      <c r="S1376" s="66"/>
      <c r="T1376" s="67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T1376" s="19" t="s">
        <v>165</v>
      </c>
      <c r="AU1376" s="19" t="s">
        <v>82</v>
      </c>
    </row>
    <row r="1377" spans="1:65" s="2" customFormat="1">
      <c r="A1377" s="36"/>
      <c r="B1377" s="37"/>
      <c r="C1377" s="38"/>
      <c r="D1377" s="198" t="s">
        <v>167</v>
      </c>
      <c r="E1377" s="38"/>
      <c r="F1377" s="199" t="s">
        <v>1262</v>
      </c>
      <c r="G1377" s="38"/>
      <c r="H1377" s="38"/>
      <c r="I1377" s="195"/>
      <c r="J1377" s="38"/>
      <c r="K1377" s="38"/>
      <c r="L1377" s="41"/>
      <c r="M1377" s="196"/>
      <c r="N1377" s="197"/>
      <c r="O1377" s="66"/>
      <c r="P1377" s="66"/>
      <c r="Q1377" s="66"/>
      <c r="R1377" s="66"/>
      <c r="S1377" s="66"/>
      <c r="T1377" s="67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T1377" s="19" t="s">
        <v>167</v>
      </c>
      <c r="AU1377" s="19" t="s">
        <v>82</v>
      </c>
    </row>
    <row r="1378" spans="1:65" s="2" customFormat="1" ht="33" customHeight="1">
      <c r="A1378" s="36"/>
      <c r="B1378" s="37"/>
      <c r="C1378" s="180" t="s">
        <v>1263</v>
      </c>
      <c r="D1378" s="180" t="s">
        <v>158</v>
      </c>
      <c r="E1378" s="181" t="s">
        <v>1264</v>
      </c>
      <c r="F1378" s="182" t="s">
        <v>1265</v>
      </c>
      <c r="G1378" s="183" t="s">
        <v>202</v>
      </c>
      <c r="H1378" s="184">
        <v>462.73399999999998</v>
      </c>
      <c r="I1378" s="185"/>
      <c r="J1378" s="186">
        <f>ROUND(I1378*H1378,2)</f>
        <v>0</v>
      </c>
      <c r="K1378" s="182" t="s">
        <v>162</v>
      </c>
      <c r="L1378" s="41"/>
      <c r="M1378" s="187" t="s">
        <v>19</v>
      </c>
      <c r="N1378" s="188" t="s">
        <v>43</v>
      </c>
      <c r="O1378" s="66"/>
      <c r="P1378" s="189">
        <f>O1378*H1378</f>
        <v>0</v>
      </c>
      <c r="Q1378" s="189">
        <v>2.7999999999999998E-4</v>
      </c>
      <c r="R1378" s="189">
        <f>Q1378*H1378</f>
        <v>0.12956551999999999</v>
      </c>
      <c r="S1378" s="189">
        <v>0</v>
      </c>
      <c r="T1378" s="190">
        <f>S1378*H1378</f>
        <v>0</v>
      </c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R1378" s="191" t="s">
        <v>300</v>
      </c>
      <c r="AT1378" s="191" t="s">
        <v>158</v>
      </c>
      <c r="AU1378" s="191" t="s">
        <v>82</v>
      </c>
      <c r="AY1378" s="19" t="s">
        <v>155</v>
      </c>
      <c r="BE1378" s="192">
        <f>IF(N1378="základní",J1378,0)</f>
        <v>0</v>
      </c>
      <c r="BF1378" s="192">
        <f>IF(N1378="snížená",J1378,0)</f>
        <v>0</v>
      </c>
      <c r="BG1378" s="192">
        <f>IF(N1378="zákl. přenesená",J1378,0)</f>
        <v>0</v>
      </c>
      <c r="BH1378" s="192">
        <f>IF(N1378="sníž. přenesená",J1378,0)</f>
        <v>0</v>
      </c>
      <c r="BI1378" s="192">
        <f>IF(N1378="nulová",J1378,0)</f>
        <v>0</v>
      </c>
      <c r="BJ1378" s="19" t="s">
        <v>80</v>
      </c>
      <c r="BK1378" s="192">
        <f>ROUND(I1378*H1378,2)</f>
        <v>0</v>
      </c>
      <c r="BL1378" s="19" t="s">
        <v>300</v>
      </c>
      <c r="BM1378" s="191" t="s">
        <v>1266</v>
      </c>
    </row>
    <row r="1379" spans="1:65" s="2" customFormat="1" ht="19.5">
      <c r="A1379" s="36"/>
      <c r="B1379" s="37"/>
      <c r="C1379" s="38"/>
      <c r="D1379" s="193" t="s">
        <v>165</v>
      </c>
      <c r="E1379" s="38"/>
      <c r="F1379" s="194" t="s">
        <v>1267</v>
      </c>
      <c r="G1379" s="38"/>
      <c r="H1379" s="38"/>
      <c r="I1379" s="195"/>
      <c r="J1379" s="38"/>
      <c r="K1379" s="38"/>
      <c r="L1379" s="41"/>
      <c r="M1379" s="196"/>
      <c r="N1379" s="197"/>
      <c r="O1379" s="66"/>
      <c r="P1379" s="66"/>
      <c r="Q1379" s="66"/>
      <c r="R1379" s="66"/>
      <c r="S1379" s="66"/>
      <c r="T1379" s="67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T1379" s="19" t="s">
        <v>165</v>
      </c>
      <c r="AU1379" s="19" t="s">
        <v>82</v>
      </c>
    </row>
    <row r="1380" spans="1:65" s="2" customFormat="1">
      <c r="A1380" s="36"/>
      <c r="B1380" s="37"/>
      <c r="C1380" s="38"/>
      <c r="D1380" s="198" t="s">
        <v>167</v>
      </c>
      <c r="E1380" s="38"/>
      <c r="F1380" s="199" t="s">
        <v>1268</v>
      </c>
      <c r="G1380" s="38"/>
      <c r="H1380" s="38"/>
      <c r="I1380" s="195"/>
      <c r="J1380" s="38"/>
      <c r="K1380" s="38"/>
      <c r="L1380" s="41"/>
      <c r="M1380" s="253"/>
      <c r="N1380" s="254"/>
      <c r="O1380" s="255"/>
      <c r="P1380" s="255"/>
      <c r="Q1380" s="255"/>
      <c r="R1380" s="255"/>
      <c r="S1380" s="255"/>
      <c r="T1380" s="256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T1380" s="19" t="s">
        <v>167</v>
      </c>
      <c r="AU1380" s="19" t="s">
        <v>82</v>
      </c>
    </row>
    <row r="1381" spans="1:65" s="2" customFormat="1" ht="6.95" customHeight="1">
      <c r="A1381" s="36"/>
      <c r="B1381" s="49"/>
      <c r="C1381" s="50"/>
      <c r="D1381" s="50"/>
      <c r="E1381" s="50"/>
      <c r="F1381" s="50"/>
      <c r="G1381" s="50"/>
      <c r="H1381" s="50"/>
      <c r="I1381" s="50"/>
      <c r="J1381" s="50"/>
      <c r="K1381" s="50"/>
      <c r="L1381" s="41"/>
      <c r="M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</row>
  </sheetData>
  <sheetProtection algorithmName="SHA-512" hashValue="0lsXZ8s8joa/Fk+Ep2endR9NFOG7ikIrNtMK+oD2ZBWVXFe2kUrUGJz7632tPG8H33IdlVubn4u79sasW8XeUQ==" saltValue="NvQCXy1gzI9ZwpQfeqPuiebqbVA877xeQDD5aaQGGSP8F4liz0FQ3QYxlq00mU9iMSnaubnTInuIwxtKuFz+JQ==" spinCount="100000" sheet="1" objects="1" scenarios="1" formatColumns="0" formatRows="0" autoFilter="0"/>
  <autoFilter ref="C94:K1380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/>
    <hyperlink ref="F132" r:id="rId2"/>
    <hyperlink ref="F149" r:id="rId3"/>
    <hyperlink ref="F174" r:id="rId4"/>
    <hyperlink ref="F184" r:id="rId5"/>
    <hyperlink ref="F203" r:id="rId6"/>
    <hyperlink ref="F213" r:id="rId7"/>
    <hyperlink ref="F225" r:id="rId8"/>
    <hyperlink ref="F234" r:id="rId9"/>
    <hyperlink ref="F238" r:id="rId10"/>
    <hyperlink ref="F242" r:id="rId11"/>
    <hyperlink ref="F246" r:id="rId12"/>
    <hyperlink ref="F251" r:id="rId13"/>
    <hyperlink ref="F258" r:id="rId14"/>
    <hyperlink ref="F261" r:id="rId15"/>
    <hyperlink ref="F264" r:id="rId16"/>
    <hyperlink ref="F276" r:id="rId17"/>
    <hyperlink ref="F305" r:id="rId18"/>
    <hyperlink ref="F325" r:id="rId19"/>
    <hyperlink ref="F337" r:id="rId20"/>
    <hyperlink ref="F341" r:id="rId21"/>
    <hyperlink ref="F345" r:id="rId22"/>
    <hyperlink ref="F351" r:id="rId23"/>
    <hyperlink ref="F355" r:id="rId24"/>
    <hyperlink ref="F359" r:id="rId25"/>
    <hyperlink ref="F362" r:id="rId26"/>
    <hyperlink ref="F366" r:id="rId27"/>
    <hyperlink ref="F408" r:id="rId28"/>
    <hyperlink ref="F450" r:id="rId29"/>
    <hyperlink ref="F462" r:id="rId30"/>
    <hyperlink ref="F465" r:id="rId31"/>
    <hyperlink ref="F491" r:id="rId32"/>
    <hyperlink ref="F497" r:id="rId33"/>
    <hyperlink ref="F507" r:id="rId34"/>
    <hyperlink ref="F511" r:id="rId35"/>
    <hyperlink ref="F518" r:id="rId36"/>
    <hyperlink ref="F525" r:id="rId37"/>
    <hyperlink ref="F532" r:id="rId38"/>
    <hyperlink ref="F538" r:id="rId39"/>
    <hyperlink ref="F550" r:id="rId40"/>
    <hyperlink ref="F558" r:id="rId41"/>
    <hyperlink ref="F571" r:id="rId42"/>
    <hyperlink ref="F574" r:id="rId43"/>
    <hyperlink ref="F577" r:id="rId44"/>
    <hyperlink ref="F581" r:id="rId45"/>
    <hyperlink ref="F585" r:id="rId46"/>
    <hyperlink ref="F590" r:id="rId47"/>
    <hyperlink ref="F602" r:id="rId48"/>
    <hyperlink ref="F605" r:id="rId49"/>
    <hyperlink ref="F609" r:id="rId50"/>
    <hyperlink ref="F618" r:id="rId51"/>
    <hyperlink ref="F621" r:id="rId52"/>
    <hyperlink ref="F632" r:id="rId53"/>
    <hyperlink ref="F648" r:id="rId54"/>
    <hyperlink ref="F670" r:id="rId55"/>
    <hyperlink ref="F673" r:id="rId56"/>
    <hyperlink ref="F681" r:id="rId57"/>
    <hyperlink ref="F686" r:id="rId58"/>
    <hyperlink ref="F689" r:id="rId59"/>
    <hyperlink ref="F724" r:id="rId60"/>
    <hyperlink ref="F736" r:id="rId61"/>
    <hyperlink ref="F752" r:id="rId62"/>
    <hyperlink ref="F755" r:id="rId63"/>
    <hyperlink ref="F759" r:id="rId64"/>
    <hyperlink ref="F787" r:id="rId65"/>
    <hyperlink ref="F798" r:id="rId66"/>
    <hyperlink ref="F823" r:id="rId67"/>
    <hyperlink ref="F842" r:id="rId68"/>
    <hyperlink ref="F865" r:id="rId69"/>
    <hyperlink ref="F937" r:id="rId70"/>
    <hyperlink ref="F960" r:id="rId71"/>
    <hyperlink ref="F984" r:id="rId72"/>
    <hyperlink ref="F987" r:id="rId73"/>
    <hyperlink ref="F991" r:id="rId74"/>
    <hyperlink ref="F1001" r:id="rId75"/>
    <hyperlink ref="F1004" r:id="rId76"/>
    <hyperlink ref="F1008" r:id="rId77"/>
    <hyperlink ref="F1020" r:id="rId78"/>
    <hyperlink ref="F1035" r:id="rId79"/>
    <hyperlink ref="F1047" r:id="rId80"/>
    <hyperlink ref="F1057" r:id="rId81"/>
    <hyperlink ref="F1069" r:id="rId82"/>
    <hyperlink ref="F1096" r:id="rId83"/>
    <hyperlink ref="F1099" r:id="rId84"/>
    <hyperlink ref="F1111" r:id="rId85"/>
    <hyperlink ref="F1114" r:id="rId86"/>
    <hyperlink ref="F1129" r:id="rId87"/>
    <hyperlink ref="F1132" r:id="rId88"/>
    <hyperlink ref="F1136" r:id="rId89"/>
    <hyperlink ref="F1150" r:id="rId90"/>
    <hyperlink ref="F1169" r:id="rId91"/>
    <hyperlink ref="F1181" r:id="rId92"/>
    <hyperlink ref="F1184" r:id="rId93"/>
    <hyperlink ref="F1188" r:id="rId94"/>
    <hyperlink ref="F1200" r:id="rId95"/>
    <hyperlink ref="F1207" r:id="rId96"/>
    <hyperlink ref="F1235" r:id="rId97"/>
    <hyperlink ref="F1247" r:id="rId98"/>
    <hyperlink ref="F1259" r:id="rId99"/>
    <hyperlink ref="F1271" r:id="rId100"/>
    <hyperlink ref="F1283" r:id="rId101"/>
    <hyperlink ref="F1286" r:id="rId102"/>
    <hyperlink ref="F1307" r:id="rId103"/>
    <hyperlink ref="F1310" r:id="rId104"/>
    <hyperlink ref="F1314" r:id="rId105"/>
    <hyperlink ref="F1346" r:id="rId106"/>
    <hyperlink ref="F1349" r:id="rId107"/>
    <hyperlink ref="F1352" r:id="rId108"/>
    <hyperlink ref="F1356" r:id="rId109"/>
    <hyperlink ref="F1360" r:id="rId110"/>
    <hyperlink ref="F1374" r:id="rId111"/>
    <hyperlink ref="F1377" r:id="rId112"/>
    <hyperlink ref="F1380" r:id="rId1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1269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22. 3. 2022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ROUND(J96,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ROUND((SUM(BE96:BE724)),  2)</f>
        <v>0</v>
      </c>
      <c r="G33" s="36"/>
      <c r="H33" s="36"/>
      <c r="I33" s="126">
        <v>0.21</v>
      </c>
      <c r="J33" s="125">
        <f>ROUND(((SUM(BE96:BE724))*I33),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ROUND((SUM(BF96:BF724)),  2)</f>
        <v>0</v>
      </c>
      <c r="G34" s="36"/>
      <c r="H34" s="36"/>
      <c r="I34" s="126">
        <v>0.15</v>
      </c>
      <c r="J34" s="125">
        <f>ROUND(((SUM(BF96:BF724))*I34),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ROUND((SUM(BG96:BG724)),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ROUND((SUM(BH96:BH724)),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ROUND((SUM(BI96:BI724)),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6" t="str">
        <f>E7</f>
        <v>Stavební úpravy části objektu školy - ZŠ Závodu míru 339, Karlovy Vary - Stará Role</v>
      </c>
      <c r="F48" s="387"/>
      <c r="G48" s="387"/>
      <c r="H48" s="387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E9</f>
        <v>01.01 - Odvlhčení objektu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Závodu míru 339/144, Karlovy Vary</v>
      </c>
      <c r="G52" s="38"/>
      <c r="H52" s="38"/>
      <c r="I52" s="31" t="s">
        <v>23</v>
      </c>
      <c r="J52" s="61" t="str">
        <f>IF(J12="","",J12)</f>
        <v>22. 3. 2022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a střední škola Karlovy Vary,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121</v>
      </c>
      <c r="D57" s="139"/>
      <c r="E57" s="139"/>
      <c r="F57" s="139"/>
      <c r="G57" s="139"/>
      <c r="H57" s="139"/>
      <c r="I57" s="139"/>
      <c r="J57" s="140" t="s">
        <v>122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42"/>
      <c r="C60" s="143"/>
      <c r="D60" s="144" t="s">
        <v>124</v>
      </c>
      <c r="E60" s="145"/>
      <c r="F60" s="145"/>
      <c r="G60" s="145"/>
      <c r="H60" s="145"/>
      <c r="I60" s="145"/>
      <c r="J60" s="146">
        <f>J97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1270</v>
      </c>
      <c r="E61" s="150"/>
      <c r="F61" s="150"/>
      <c r="G61" s="150"/>
      <c r="H61" s="150"/>
      <c r="I61" s="150"/>
      <c r="J61" s="151">
        <f>J98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1271</v>
      </c>
      <c r="E62" s="150"/>
      <c r="F62" s="150"/>
      <c r="G62" s="150"/>
      <c r="H62" s="150"/>
      <c r="I62" s="150"/>
      <c r="J62" s="151">
        <f>J232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125</v>
      </c>
      <c r="E63" s="150"/>
      <c r="F63" s="150"/>
      <c r="G63" s="150"/>
      <c r="H63" s="150"/>
      <c r="I63" s="150"/>
      <c r="J63" s="151">
        <f>J277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126</v>
      </c>
      <c r="E64" s="150"/>
      <c r="F64" s="150"/>
      <c r="G64" s="150"/>
      <c r="H64" s="150"/>
      <c r="I64" s="150"/>
      <c r="J64" s="151">
        <f>J283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1272</v>
      </c>
      <c r="E65" s="150"/>
      <c r="F65" s="150"/>
      <c r="G65" s="150"/>
      <c r="H65" s="150"/>
      <c r="I65" s="150"/>
      <c r="J65" s="151">
        <f>J314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127</v>
      </c>
      <c r="E66" s="150"/>
      <c r="F66" s="150"/>
      <c r="G66" s="150"/>
      <c r="H66" s="150"/>
      <c r="I66" s="150"/>
      <c r="J66" s="151">
        <f>J347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1273</v>
      </c>
      <c r="E67" s="150"/>
      <c r="F67" s="150"/>
      <c r="G67" s="150"/>
      <c r="H67" s="150"/>
      <c r="I67" s="150"/>
      <c r="J67" s="151">
        <f>J408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128</v>
      </c>
      <c r="E68" s="150"/>
      <c r="F68" s="150"/>
      <c r="G68" s="150"/>
      <c r="H68" s="150"/>
      <c r="I68" s="150"/>
      <c r="J68" s="151">
        <f>J521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129</v>
      </c>
      <c r="E69" s="150"/>
      <c r="F69" s="150"/>
      <c r="G69" s="150"/>
      <c r="H69" s="150"/>
      <c r="I69" s="150"/>
      <c r="J69" s="151">
        <f>J580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130</v>
      </c>
      <c r="E70" s="150"/>
      <c r="F70" s="150"/>
      <c r="G70" s="150"/>
      <c r="H70" s="150"/>
      <c r="I70" s="150"/>
      <c r="J70" s="151">
        <f>J594</f>
        <v>0</v>
      </c>
      <c r="K70" s="99"/>
      <c r="L70" s="152"/>
    </row>
    <row r="71" spans="1:31" s="9" customFormat="1" ht="24.95" customHeight="1">
      <c r="B71" s="142"/>
      <c r="C71" s="143"/>
      <c r="D71" s="144" t="s">
        <v>131</v>
      </c>
      <c r="E71" s="145"/>
      <c r="F71" s="145"/>
      <c r="G71" s="145"/>
      <c r="H71" s="145"/>
      <c r="I71" s="145"/>
      <c r="J71" s="146">
        <f>J598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1274</v>
      </c>
      <c r="E72" s="150"/>
      <c r="F72" s="150"/>
      <c r="G72" s="150"/>
      <c r="H72" s="150"/>
      <c r="I72" s="150"/>
      <c r="J72" s="151">
        <f>J599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132</v>
      </c>
      <c r="E73" s="150"/>
      <c r="F73" s="150"/>
      <c r="G73" s="150"/>
      <c r="H73" s="150"/>
      <c r="I73" s="150"/>
      <c r="J73" s="151">
        <f>J625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1275</v>
      </c>
      <c r="E74" s="150"/>
      <c r="F74" s="150"/>
      <c r="G74" s="150"/>
      <c r="H74" s="150"/>
      <c r="I74" s="150"/>
      <c r="J74" s="151">
        <f>J656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135</v>
      </c>
      <c r="E75" s="150"/>
      <c r="F75" s="150"/>
      <c r="G75" s="150"/>
      <c r="H75" s="150"/>
      <c r="I75" s="150"/>
      <c r="J75" s="151">
        <f>J675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136</v>
      </c>
      <c r="E76" s="150"/>
      <c r="F76" s="150"/>
      <c r="G76" s="150"/>
      <c r="H76" s="150"/>
      <c r="I76" s="150"/>
      <c r="J76" s="151">
        <f>J696</f>
        <v>0</v>
      </c>
      <c r="K76" s="99"/>
      <c r="L76" s="15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140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26.25" customHeight="1">
      <c r="A86" s="36"/>
      <c r="B86" s="37"/>
      <c r="C86" s="38"/>
      <c r="D86" s="38"/>
      <c r="E86" s="386" t="str">
        <f>E7</f>
        <v>Stavební úpravy části objektu školy - ZŠ Závodu míru 339, Karlovy Vary - Stará Role</v>
      </c>
      <c r="F86" s="387"/>
      <c r="G86" s="387"/>
      <c r="H86" s="387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118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78" t="str">
        <f>E9</f>
        <v>01.01 - Odvlhčení objektu</v>
      </c>
      <c r="F88" s="385"/>
      <c r="G88" s="385"/>
      <c r="H88" s="38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>Závodu míru 339/144, Karlovy Vary</v>
      </c>
      <c r="G90" s="38"/>
      <c r="H90" s="38"/>
      <c r="I90" s="31" t="s">
        <v>23</v>
      </c>
      <c r="J90" s="61" t="str">
        <f>IF(J12="","",J12)</f>
        <v>22. 3. 2022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E15</f>
        <v>Základní škola a střední škola Karlovy Vary, p.o.</v>
      </c>
      <c r="G92" s="38"/>
      <c r="H92" s="38"/>
      <c r="I92" s="31" t="s">
        <v>31</v>
      </c>
      <c r="J92" s="34" t="str">
        <f>E21</f>
        <v>Ing. Karel Drahokoupil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IF(E18="","",E18)</f>
        <v>Vyplň údaj</v>
      </c>
      <c r="G93" s="38"/>
      <c r="H93" s="38"/>
      <c r="I93" s="31" t="s">
        <v>34</v>
      </c>
      <c r="J93" s="34" t="str">
        <f>E24</f>
        <v>Bc. Martin Frous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141</v>
      </c>
      <c r="D95" s="156" t="s">
        <v>57</v>
      </c>
      <c r="E95" s="156" t="s">
        <v>53</v>
      </c>
      <c r="F95" s="156" t="s">
        <v>54</v>
      </c>
      <c r="G95" s="156" t="s">
        <v>142</v>
      </c>
      <c r="H95" s="156" t="s">
        <v>143</v>
      </c>
      <c r="I95" s="156" t="s">
        <v>144</v>
      </c>
      <c r="J95" s="156" t="s">
        <v>122</v>
      </c>
      <c r="K95" s="157" t="s">
        <v>145</v>
      </c>
      <c r="L95" s="158"/>
      <c r="M95" s="70" t="s">
        <v>19</v>
      </c>
      <c r="N95" s="71" t="s">
        <v>42</v>
      </c>
      <c r="O95" s="71" t="s">
        <v>146</v>
      </c>
      <c r="P95" s="71" t="s">
        <v>147</v>
      </c>
      <c r="Q95" s="71" t="s">
        <v>148</v>
      </c>
      <c r="R95" s="71" t="s">
        <v>149</v>
      </c>
      <c r="S95" s="71" t="s">
        <v>150</v>
      </c>
      <c r="T95" s="72" t="s">
        <v>151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152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P97+P598</f>
        <v>0</v>
      </c>
      <c r="Q96" s="74"/>
      <c r="R96" s="161">
        <f>R97+R598</f>
        <v>155.54004191000001</v>
      </c>
      <c r="S96" s="74"/>
      <c r="T96" s="162">
        <f>T97+T598</f>
        <v>112.72600000000001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71</v>
      </c>
      <c r="AU96" s="19" t="s">
        <v>123</v>
      </c>
      <c r="BK96" s="163">
        <f>BK97+BK598</f>
        <v>0</v>
      </c>
    </row>
    <row r="97" spans="1:65" s="12" customFormat="1" ht="25.9" customHeight="1">
      <c r="B97" s="164"/>
      <c r="C97" s="165"/>
      <c r="D97" s="166" t="s">
        <v>71</v>
      </c>
      <c r="E97" s="167" t="s">
        <v>153</v>
      </c>
      <c r="F97" s="167" t="s">
        <v>154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P98+P232+P277+P283+P314+P347+P408+P521+P580+P594</f>
        <v>0</v>
      </c>
      <c r="Q97" s="172"/>
      <c r="R97" s="173">
        <f>R98+R232+R277+R283+R314+R347+R408+R521+R580+R594</f>
        <v>152.26006742000001</v>
      </c>
      <c r="S97" s="172"/>
      <c r="T97" s="174">
        <f>T98+T232+T277+T283+T314+T347+T408+T521+T580+T594</f>
        <v>112.72600000000001</v>
      </c>
      <c r="AR97" s="175" t="s">
        <v>80</v>
      </c>
      <c r="AT97" s="176" t="s">
        <v>71</v>
      </c>
      <c r="AU97" s="176" t="s">
        <v>72</v>
      </c>
      <c r="AY97" s="175" t="s">
        <v>155</v>
      </c>
      <c r="BK97" s="177">
        <f>BK98+BK232+BK277+BK283+BK314+BK347+BK408+BK521+BK580+BK594</f>
        <v>0</v>
      </c>
    </row>
    <row r="98" spans="1:65" s="12" customFormat="1" ht="22.9" customHeight="1">
      <c r="B98" s="164"/>
      <c r="C98" s="165"/>
      <c r="D98" s="166" t="s">
        <v>71</v>
      </c>
      <c r="E98" s="178" t="s">
        <v>80</v>
      </c>
      <c r="F98" s="178" t="s">
        <v>1276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SUM(P99:P231)</f>
        <v>0</v>
      </c>
      <c r="Q98" s="172"/>
      <c r="R98" s="173">
        <f>SUM(R99:R231)</f>
        <v>76.053640000000001</v>
      </c>
      <c r="S98" s="172"/>
      <c r="T98" s="174">
        <f>SUM(T99:T231)</f>
        <v>0</v>
      </c>
      <c r="AR98" s="175" t="s">
        <v>80</v>
      </c>
      <c r="AT98" s="176" t="s">
        <v>71</v>
      </c>
      <c r="AU98" s="176" t="s">
        <v>80</v>
      </c>
      <c r="AY98" s="175" t="s">
        <v>155</v>
      </c>
      <c r="BK98" s="177">
        <f>SUM(BK99:BK231)</f>
        <v>0</v>
      </c>
    </row>
    <row r="99" spans="1:65" s="2" customFormat="1" ht="33" customHeight="1">
      <c r="A99" s="36"/>
      <c r="B99" s="37"/>
      <c r="C99" s="180" t="s">
        <v>80</v>
      </c>
      <c r="D99" s="180" t="s">
        <v>158</v>
      </c>
      <c r="E99" s="181" t="s">
        <v>1277</v>
      </c>
      <c r="F99" s="182" t="s">
        <v>1278</v>
      </c>
      <c r="G99" s="183" t="s">
        <v>274</v>
      </c>
      <c r="H99" s="184">
        <v>53.4</v>
      </c>
      <c r="I99" s="185"/>
      <c r="J99" s="186">
        <f>ROUND(I99*H99,2)</f>
        <v>0</v>
      </c>
      <c r="K99" s="182" t="s">
        <v>162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163</v>
      </c>
      <c r="AT99" s="191" t="s">
        <v>158</v>
      </c>
      <c r="AU99" s="191" t="s">
        <v>82</v>
      </c>
      <c r="AY99" s="19" t="s">
        <v>155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163</v>
      </c>
      <c r="BM99" s="191" t="s">
        <v>1279</v>
      </c>
    </row>
    <row r="100" spans="1:65" s="2" customFormat="1" ht="29.25">
      <c r="A100" s="36"/>
      <c r="B100" s="37"/>
      <c r="C100" s="38"/>
      <c r="D100" s="193" t="s">
        <v>165</v>
      </c>
      <c r="E100" s="38"/>
      <c r="F100" s="194" t="s">
        <v>1280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165</v>
      </c>
      <c r="AU100" s="19" t="s">
        <v>82</v>
      </c>
    </row>
    <row r="101" spans="1:65" s="2" customFormat="1">
      <c r="A101" s="36"/>
      <c r="B101" s="37"/>
      <c r="C101" s="38"/>
      <c r="D101" s="198" t="s">
        <v>167</v>
      </c>
      <c r="E101" s="38"/>
      <c r="F101" s="199" t="s">
        <v>1281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167</v>
      </c>
      <c r="AU101" s="19" t="s">
        <v>82</v>
      </c>
    </row>
    <row r="102" spans="1:65" s="15" customFormat="1">
      <c r="B102" s="232"/>
      <c r="C102" s="233"/>
      <c r="D102" s="193" t="s">
        <v>169</v>
      </c>
      <c r="E102" s="234" t="s">
        <v>19</v>
      </c>
      <c r="F102" s="235" t="s">
        <v>1282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169</v>
      </c>
      <c r="AU102" s="241" t="s">
        <v>82</v>
      </c>
      <c r="AV102" s="15" t="s">
        <v>80</v>
      </c>
      <c r="AW102" s="15" t="s">
        <v>33</v>
      </c>
      <c r="AX102" s="15" t="s">
        <v>72</v>
      </c>
      <c r="AY102" s="241" t="s">
        <v>155</v>
      </c>
    </row>
    <row r="103" spans="1:65" s="13" customFormat="1">
      <c r="B103" s="200"/>
      <c r="C103" s="201"/>
      <c r="D103" s="193" t="s">
        <v>169</v>
      </c>
      <c r="E103" s="202" t="s">
        <v>19</v>
      </c>
      <c r="F103" s="203" t="s">
        <v>1283</v>
      </c>
      <c r="G103" s="201"/>
      <c r="H103" s="204">
        <v>53.4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169</v>
      </c>
      <c r="AU103" s="210" t="s">
        <v>82</v>
      </c>
      <c r="AV103" s="13" t="s">
        <v>82</v>
      </c>
      <c r="AW103" s="13" t="s">
        <v>33</v>
      </c>
      <c r="AX103" s="13" t="s">
        <v>72</v>
      </c>
      <c r="AY103" s="210" t="s">
        <v>155</v>
      </c>
    </row>
    <row r="104" spans="1:65" s="14" customFormat="1">
      <c r="B104" s="211"/>
      <c r="C104" s="212"/>
      <c r="D104" s="193" t="s">
        <v>169</v>
      </c>
      <c r="E104" s="213" t="s">
        <v>19</v>
      </c>
      <c r="F104" s="214" t="s">
        <v>178</v>
      </c>
      <c r="G104" s="212"/>
      <c r="H104" s="215">
        <v>53.4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169</v>
      </c>
      <c r="AU104" s="221" t="s">
        <v>82</v>
      </c>
      <c r="AV104" s="14" t="s">
        <v>163</v>
      </c>
      <c r="AW104" s="14" t="s">
        <v>33</v>
      </c>
      <c r="AX104" s="14" t="s">
        <v>80</v>
      </c>
      <c r="AY104" s="221" t="s">
        <v>155</v>
      </c>
    </row>
    <row r="105" spans="1:65" s="2" customFormat="1" ht="33" customHeight="1">
      <c r="A105" s="36"/>
      <c r="B105" s="37"/>
      <c r="C105" s="180" t="s">
        <v>82</v>
      </c>
      <c r="D105" s="180" t="s">
        <v>158</v>
      </c>
      <c r="E105" s="181" t="s">
        <v>1284</v>
      </c>
      <c r="F105" s="182" t="s">
        <v>1285</v>
      </c>
      <c r="G105" s="183" t="s">
        <v>274</v>
      </c>
      <c r="H105" s="184">
        <v>281.24</v>
      </c>
      <c r="I105" s="185"/>
      <c r="J105" s="186">
        <f>ROUND(I105*H105,2)</f>
        <v>0</v>
      </c>
      <c r="K105" s="182" t="s">
        <v>162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163</v>
      </c>
      <c r="AT105" s="191" t="s">
        <v>158</v>
      </c>
      <c r="AU105" s="191" t="s">
        <v>82</v>
      </c>
      <c r="AY105" s="19" t="s">
        <v>155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163</v>
      </c>
      <c r="BM105" s="191" t="s">
        <v>1286</v>
      </c>
    </row>
    <row r="106" spans="1:65" s="2" customFormat="1" ht="29.25">
      <c r="A106" s="36"/>
      <c r="B106" s="37"/>
      <c r="C106" s="38"/>
      <c r="D106" s="193" t="s">
        <v>165</v>
      </c>
      <c r="E106" s="38"/>
      <c r="F106" s="194" t="s">
        <v>1287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165</v>
      </c>
      <c r="AU106" s="19" t="s">
        <v>82</v>
      </c>
    </row>
    <row r="107" spans="1:65" s="2" customFormat="1">
      <c r="A107" s="36"/>
      <c r="B107" s="37"/>
      <c r="C107" s="38"/>
      <c r="D107" s="198" t="s">
        <v>167</v>
      </c>
      <c r="E107" s="38"/>
      <c r="F107" s="199" t="s">
        <v>1288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167</v>
      </c>
      <c r="AU107" s="19" t="s">
        <v>82</v>
      </c>
    </row>
    <row r="108" spans="1:65" s="15" customFormat="1">
      <c r="B108" s="232"/>
      <c r="C108" s="233"/>
      <c r="D108" s="193" t="s">
        <v>169</v>
      </c>
      <c r="E108" s="234" t="s">
        <v>19</v>
      </c>
      <c r="F108" s="235" t="s">
        <v>1289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169</v>
      </c>
      <c r="AU108" s="241" t="s">
        <v>82</v>
      </c>
      <c r="AV108" s="15" t="s">
        <v>80</v>
      </c>
      <c r="AW108" s="15" t="s">
        <v>33</v>
      </c>
      <c r="AX108" s="15" t="s">
        <v>72</v>
      </c>
      <c r="AY108" s="241" t="s">
        <v>155</v>
      </c>
    </row>
    <row r="109" spans="1:65" s="13" customFormat="1">
      <c r="B109" s="200"/>
      <c r="C109" s="201"/>
      <c r="D109" s="193" t="s">
        <v>169</v>
      </c>
      <c r="E109" s="202" t="s">
        <v>19</v>
      </c>
      <c r="F109" s="203" t="s">
        <v>1290</v>
      </c>
      <c r="G109" s="201"/>
      <c r="H109" s="204">
        <v>4.5149999999999997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169</v>
      </c>
      <c r="AU109" s="210" t="s">
        <v>82</v>
      </c>
      <c r="AV109" s="13" t="s">
        <v>82</v>
      </c>
      <c r="AW109" s="13" t="s">
        <v>33</v>
      </c>
      <c r="AX109" s="13" t="s">
        <v>72</v>
      </c>
      <c r="AY109" s="210" t="s">
        <v>155</v>
      </c>
    </row>
    <row r="110" spans="1:65" s="13" customFormat="1">
      <c r="B110" s="200"/>
      <c r="C110" s="201"/>
      <c r="D110" s="193" t="s">
        <v>169</v>
      </c>
      <c r="E110" s="202" t="s">
        <v>19</v>
      </c>
      <c r="F110" s="203" t="s">
        <v>1291</v>
      </c>
      <c r="G110" s="201"/>
      <c r="H110" s="204">
        <v>3.7839999999999998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169</v>
      </c>
      <c r="AU110" s="210" t="s">
        <v>82</v>
      </c>
      <c r="AV110" s="13" t="s">
        <v>82</v>
      </c>
      <c r="AW110" s="13" t="s">
        <v>33</v>
      </c>
      <c r="AX110" s="13" t="s">
        <v>72</v>
      </c>
      <c r="AY110" s="210" t="s">
        <v>155</v>
      </c>
    </row>
    <row r="111" spans="1:65" s="16" customFormat="1">
      <c r="B111" s="242"/>
      <c r="C111" s="243"/>
      <c r="D111" s="193" t="s">
        <v>169</v>
      </c>
      <c r="E111" s="244" t="s">
        <v>19</v>
      </c>
      <c r="F111" s="245" t="s">
        <v>211</v>
      </c>
      <c r="G111" s="243"/>
      <c r="H111" s="246">
        <v>8.2989999999999995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169</v>
      </c>
      <c r="AU111" s="252" t="s">
        <v>82</v>
      </c>
      <c r="AV111" s="16" t="s">
        <v>156</v>
      </c>
      <c r="AW111" s="16" t="s">
        <v>33</v>
      </c>
      <c r="AX111" s="16" t="s">
        <v>72</v>
      </c>
      <c r="AY111" s="252" t="s">
        <v>155</v>
      </c>
    </row>
    <row r="112" spans="1:65" s="15" customFormat="1">
      <c r="B112" s="232"/>
      <c r="C112" s="233"/>
      <c r="D112" s="193" t="s">
        <v>169</v>
      </c>
      <c r="E112" s="234" t="s">
        <v>19</v>
      </c>
      <c r="F112" s="235" t="s">
        <v>1292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169</v>
      </c>
      <c r="AU112" s="241" t="s">
        <v>82</v>
      </c>
      <c r="AV112" s="15" t="s">
        <v>80</v>
      </c>
      <c r="AW112" s="15" t="s">
        <v>33</v>
      </c>
      <c r="AX112" s="15" t="s">
        <v>72</v>
      </c>
      <c r="AY112" s="241" t="s">
        <v>155</v>
      </c>
    </row>
    <row r="113" spans="1:65" s="13" customFormat="1">
      <c r="B113" s="200"/>
      <c r="C113" s="201"/>
      <c r="D113" s="193" t="s">
        <v>169</v>
      </c>
      <c r="E113" s="202" t="s">
        <v>19</v>
      </c>
      <c r="F113" s="203" t="s">
        <v>1293</v>
      </c>
      <c r="G113" s="201"/>
      <c r="H113" s="204">
        <v>36.383000000000003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169</v>
      </c>
      <c r="AU113" s="210" t="s">
        <v>82</v>
      </c>
      <c r="AV113" s="13" t="s">
        <v>82</v>
      </c>
      <c r="AW113" s="13" t="s">
        <v>33</v>
      </c>
      <c r="AX113" s="13" t="s">
        <v>72</v>
      </c>
      <c r="AY113" s="210" t="s">
        <v>155</v>
      </c>
    </row>
    <row r="114" spans="1:65" s="13" customFormat="1">
      <c r="B114" s="200"/>
      <c r="C114" s="201"/>
      <c r="D114" s="193" t="s">
        <v>169</v>
      </c>
      <c r="E114" s="202" t="s">
        <v>19</v>
      </c>
      <c r="F114" s="203" t="s">
        <v>1294</v>
      </c>
      <c r="G114" s="201"/>
      <c r="H114" s="204">
        <v>119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169</v>
      </c>
      <c r="AU114" s="210" t="s">
        <v>82</v>
      </c>
      <c r="AV114" s="13" t="s">
        <v>82</v>
      </c>
      <c r="AW114" s="13" t="s">
        <v>33</v>
      </c>
      <c r="AX114" s="13" t="s">
        <v>72</v>
      </c>
      <c r="AY114" s="210" t="s">
        <v>155</v>
      </c>
    </row>
    <row r="115" spans="1:65" s="13" customFormat="1">
      <c r="B115" s="200"/>
      <c r="C115" s="201"/>
      <c r="D115" s="193" t="s">
        <v>169</v>
      </c>
      <c r="E115" s="202" t="s">
        <v>19</v>
      </c>
      <c r="F115" s="203" t="s">
        <v>1295</v>
      </c>
      <c r="G115" s="201"/>
      <c r="H115" s="204">
        <v>17.850000000000001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169</v>
      </c>
      <c r="AU115" s="210" t="s">
        <v>82</v>
      </c>
      <c r="AV115" s="13" t="s">
        <v>82</v>
      </c>
      <c r="AW115" s="13" t="s">
        <v>33</v>
      </c>
      <c r="AX115" s="13" t="s">
        <v>72</v>
      </c>
      <c r="AY115" s="210" t="s">
        <v>155</v>
      </c>
    </row>
    <row r="116" spans="1:65" s="13" customFormat="1">
      <c r="B116" s="200"/>
      <c r="C116" s="201"/>
      <c r="D116" s="193" t="s">
        <v>169</v>
      </c>
      <c r="E116" s="202" t="s">
        <v>19</v>
      </c>
      <c r="F116" s="203" t="s">
        <v>1296</v>
      </c>
      <c r="G116" s="201"/>
      <c r="H116" s="204">
        <v>90.6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169</v>
      </c>
      <c r="AU116" s="210" t="s">
        <v>82</v>
      </c>
      <c r="AV116" s="13" t="s">
        <v>82</v>
      </c>
      <c r="AW116" s="13" t="s">
        <v>33</v>
      </c>
      <c r="AX116" s="13" t="s">
        <v>72</v>
      </c>
      <c r="AY116" s="210" t="s">
        <v>155</v>
      </c>
    </row>
    <row r="117" spans="1:65" s="13" customFormat="1">
      <c r="B117" s="200"/>
      <c r="C117" s="201"/>
      <c r="D117" s="193" t="s">
        <v>169</v>
      </c>
      <c r="E117" s="202" t="s">
        <v>19</v>
      </c>
      <c r="F117" s="203" t="s">
        <v>1297</v>
      </c>
      <c r="G117" s="201"/>
      <c r="H117" s="204">
        <v>9.1080000000000005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169</v>
      </c>
      <c r="AU117" s="210" t="s">
        <v>82</v>
      </c>
      <c r="AV117" s="13" t="s">
        <v>82</v>
      </c>
      <c r="AW117" s="13" t="s">
        <v>33</v>
      </c>
      <c r="AX117" s="13" t="s">
        <v>72</v>
      </c>
      <c r="AY117" s="210" t="s">
        <v>155</v>
      </c>
    </row>
    <row r="118" spans="1:65" s="16" customFormat="1">
      <c r="B118" s="242"/>
      <c r="C118" s="243"/>
      <c r="D118" s="193" t="s">
        <v>169</v>
      </c>
      <c r="E118" s="244" t="s">
        <v>19</v>
      </c>
      <c r="F118" s="245" t="s">
        <v>211</v>
      </c>
      <c r="G118" s="243"/>
      <c r="H118" s="246">
        <v>272.94099999999997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169</v>
      </c>
      <c r="AU118" s="252" t="s">
        <v>82</v>
      </c>
      <c r="AV118" s="16" t="s">
        <v>156</v>
      </c>
      <c r="AW118" s="16" t="s">
        <v>33</v>
      </c>
      <c r="AX118" s="16" t="s">
        <v>72</v>
      </c>
      <c r="AY118" s="252" t="s">
        <v>155</v>
      </c>
    </row>
    <row r="119" spans="1:65" s="14" customFormat="1">
      <c r="B119" s="211"/>
      <c r="C119" s="212"/>
      <c r="D119" s="193" t="s">
        <v>169</v>
      </c>
      <c r="E119" s="213" t="s">
        <v>19</v>
      </c>
      <c r="F119" s="214" t="s">
        <v>178</v>
      </c>
      <c r="G119" s="212"/>
      <c r="H119" s="215">
        <v>281.24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169</v>
      </c>
      <c r="AU119" s="221" t="s">
        <v>82</v>
      </c>
      <c r="AV119" s="14" t="s">
        <v>163</v>
      </c>
      <c r="AW119" s="14" t="s">
        <v>33</v>
      </c>
      <c r="AX119" s="14" t="s">
        <v>80</v>
      </c>
      <c r="AY119" s="221" t="s">
        <v>155</v>
      </c>
    </row>
    <row r="120" spans="1:65" s="2" customFormat="1" ht="37.9" customHeight="1">
      <c r="A120" s="36"/>
      <c r="B120" s="37"/>
      <c r="C120" s="180" t="s">
        <v>156</v>
      </c>
      <c r="D120" s="180" t="s">
        <v>158</v>
      </c>
      <c r="E120" s="181" t="s">
        <v>1298</v>
      </c>
      <c r="F120" s="182" t="s">
        <v>1299</v>
      </c>
      <c r="G120" s="183" t="s">
        <v>274</v>
      </c>
      <c r="H120" s="184">
        <v>131.42599999999999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163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163</v>
      </c>
      <c r="BM120" s="191" t="s">
        <v>1300</v>
      </c>
    </row>
    <row r="121" spans="1:65" s="2" customFormat="1" ht="39">
      <c r="A121" s="36"/>
      <c r="B121" s="37"/>
      <c r="C121" s="38"/>
      <c r="D121" s="193" t="s">
        <v>165</v>
      </c>
      <c r="E121" s="38"/>
      <c r="F121" s="194" t="s">
        <v>1301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1302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13" customFormat="1">
      <c r="B123" s="200"/>
      <c r="C123" s="201"/>
      <c r="D123" s="193" t="s">
        <v>169</v>
      </c>
      <c r="E123" s="202" t="s">
        <v>19</v>
      </c>
      <c r="F123" s="203" t="s">
        <v>1303</v>
      </c>
      <c r="G123" s="201"/>
      <c r="H123" s="204">
        <v>39.207000000000001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169</v>
      </c>
      <c r="AU123" s="210" t="s">
        <v>82</v>
      </c>
      <c r="AV123" s="13" t="s">
        <v>82</v>
      </c>
      <c r="AW123" s="13" t="s">
        <v>33</v>
      </c>
      <c r="AX123" s="13" t="s">
        <v>72</v>
      </c>
      <c r="AY123" s="210" t="s">
        <v>155</v>
      </c>
    </row>
    <row r="124" spans="1:65" s="15" customFormat="1">
      <c r="B124" s="232"/>
      <c r="C124" s="233"/>
      <c r="D124" s="193" t="s">
        <v>169</v>
      </c>
      <c r="E124" s="234" t="s">
        <v>19</v>
      </c>
      <c r="F124" s="235" t="s">
        <v>1304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169</v>
      </c>
      <c r="AU124" s="241" t="s">
        <v>82</v>
      </c>
      <c r="AV124" s="15" t="s">
        <v>80</v>
      </c>
      <c r="AW124" s="15" t="s">
        <v>33</v>
      </c>
      <c r="AX124" s="15" t="s">
        <v>72</v>
      </c>
      <c r="AY124" s="241" t="s">
        <v>155</v>
      </c>
    </row>
    <row r="125" spans="1:65" s="13" customFormat="1">
      <c r="B125" s="200"/>
      <c r="C125" s="201"/>
      <c r="D125" s="193" t="s">
        <v>169</v>
      </c>
      <c r="E125" s="202" t="s">
        <v>19</v>
      </c>
      <c r="F125" s="203" t="s">
        <v>1305</v>
      </c>
      <c r="G125" s="201"/>
      <c r="H125" s="204">
        <v>0.106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169</v>
      </c>
      <c r="AU125" s="210" t="s">
        <v>82</v>
      </c>
      <c r="AV125" s="13" t="s">
        <v>82</v>
      </c>
      <c r="AW125" s="13" t="s">
        <v>33</v>
      </c>
      <c r="AX125" s="13" t="s">
        <v>72</v>
      </c>
      <c r="AY125" s="210" t="s">
        <v>155</v>
      </c>
    </row>
    <row r="126" spans="1:65" s="13" customFormat="1">
      <c r="B126" s="200"/>
      <c r="C126" s="201"/>
      <c r="D126" s="193" t="s">
        <v>169</v>
      </c>
      <c r="E126" s="202" t="s">
        <v>19</v>
      </c>
      <c r="F126" s="203" t="s">
        <v>1306</v>
      </c>
      <c r="G126" s="201"/>
      <c r="H126" s="204">
        <v>0.114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169</v>
      </c>
      <c r="AU126" s="210" t="s">
        <v>82</v>
      </c>
      <c r="AV126" s="13" t="s">
        <v>82</v>
      </c>
      <c r="AW126" s="13" t="s">
        <v>33</v>
      </c>
      <c r="AX126" s="13" t="s">
        <v>72</v>
      </c>
      <c r="AY126" s="210" t="s">
        <v>155</v>
      </c>
    </row>
    <row r="127" spans="1:65" s="13" customFormat="1">
      <c r="B127" s="200"/>
      <c r="C127" s="201"/>
      <c r="D127" s="193" t="s">
        <v>169</v>
      </c>
      <c r="E127" s="202" t="s">
        <v>19</v>
      </c>
      <c r="F127" s="203" t="s">
        <v>1307</v>
      </c>
      <c r="G127" s="201"/>
      <c r="H127" s="204">
        <v>0.153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169</v>
      </c>
      <c r="AU127" s="210" t="s">
        <v>82</v>
      </c>
      <c r="AV127" s="13" t="s">
        <v>82</v>
      </c>
      <c r="AW127" s="13" t="s">
        <v>33</v>
      </c>
      <c r="AX127" s="13" t="s">
        <v>72</v>
      </c>
      <c r="AY127" s="210" t="s">
        <v>155</v>
      </c>
    </row>
    <row r="128" spans="1:65" s="13" customFormat="1">
      <c r="B128" s="200"/>
      <c r="C128" s="201"/>
      <c r="D128" s="193" t="s">
        <v>169</v>
      </c>
      <c r="E128" s="202" t="s">
        <v>19</v>
      </c>
      <c r="F128" s="203" t="s">
        <v>1308</v>
      </c>
      <c r="G128" s="201"/>
      <c r="H128" s="204">
        <v>0.14799999999999999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169</v>
      </c>
      <c r="AU128" s="210" t="s">
        <v>82</v>
      </c>
      <c r="AV128" s="13" t="s">
        <v>82</v>
      </c>
      <c r="AW128" s="13" t="s">
        <v>33</v>
      </c>
      <c r="AX128" s="13" t="s">
        <v>72</v>
      </c>
      <c r="AY128" s="210" t="s">
        <v>155</v>
      </c>
    </row>
    <row r="129" spans="1:65" s="13" customFormat="1">
      <c r="B129" s="200"/>
      <c r="C129" s="201"/>
      <c r="D129" s="193" t="s">
        <v>169</v>
      </c>
      <c r="E129" s="202" t="s">
        <v>19</v>
      </c>
      <c r="F129" s="203" t="s">
        <v>1309</v>
      </c>
      <c r="G129" s="201"/>
      <c r="H129" s="204">
        <v>0.127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169</v>
      </c>
      <c r="AU129" s="210" t="s">
        <v>82</v>
      </c>
      <c r="AV129" s="13" t="s">
        <v>82</v>
      </c>
      <c r="AW129" s="13" t="s">
        <v>33</v>
      </c>
      <c r="AX129" s="13" t="s">
        <v>72</v>
      </c>
      <c r="AY129" s="210" t="s">
        <v>155</v>
      </c>
    </row>
    <row r="130" spans="1:65" s="13" customFormat="1">
      <c r="B130" s="200"/>
      <c r="C130" s="201"/>
      <c r="D130" s="193" t="s">
        <v>169</v>
      </c>
      <c r="E130" s="202" t="s">
        <v>19</v>
      </c>
      <c r="F130" s="203" t="s">
        <v>1310</v>
      </c>
      <c r="G130" s="201"/>
      <c r="H130" s="204">
        <v>0.151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169</v>
      </c>
      <c r="AU130" s="210" t="s">
        <v>82</v>
      </c>
      <c r="AV130" s="13" t="s">
        <v>82</v>
      </c>
      <c r="AW130" s="13" t="s">
        <v>33</v>
      </c>
      <c r="AX130" s="13" t="s">
        <v>72</v>
      </c>
      <c r="AY130" s="210" t="s">
        <v>155</v>
      </c>
    </row>
    <row r="131" spans="1:65" s="13" customFormat="1">
      <c r="B131" s="200"/>
      <c r="C131" s="201"/>
      <c r="D131" s="193" t="s">
        <v>169</v>
      </c>
      <c r="E131" s="202" t="s">
        <v>19</v>
      </c>
      <c r="F131" s="203" t="s">
        <v>1311</v>
      </c>
      <c r="G131" s="201"/>
      <c r="H131" s="204">
        <v>2.214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169</v>
      </c>
      <c r="AU131" s="210" t="s">
        <v>82</v>
      </c>
      <c r="AV131" s="13" t="s">
        <v>82</v>
      </c>
      <c r="AW131" s="13" t="s">
        <v>33</v>
      </c>
      <c r="AX131" s="13" t="s">
        <v>72</v>
      </c>
      <c r="AY131" s="210" t="s">
        <v>155</v>
      </c>
    </row>
    <row r="132" spans="1:65" s="16" customFormat="1">
      <c r="B132" s="242"/>
      <c r="C132" s="243"/>
      <c r="D132" s="193" t="s">
        <v>169</v>
      </c>
      <c r="E132" s="244" t="s">
        <v>19</v>
      </c>
      <c r="F132" s="245" t="s">
        <v>211</v>
      </c>
      <c r="G132" s="243"/>
      <c r="H132" s="246">
        <v>42.220000000000006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169</v>
      </c>
      <c r="AU132" s="252" t="s">
        <v>82</v>
      </c>
      <c r="AV132" s="16" t="s">
        <v>156</v>
      </c>
      <c r="AW132" s="16" t="s">
        <v>33</v>
      </c>
      <c r="AX132" s="16" t="s">
        <v>72</v>
      </c>
      <c r="AY132" s="252" t="s">
        <v>155</v>
      </c>
    </row>
    <row r="133" spans="1:65" s="15" customFormat="1">
      <c r="B133" s="232"/>
      <c r="C133" s="233"/>
      <c r="D133" s="193" t="s">
        <v>169</v>
      </c>
      <c r="E133" s="234" t="s">
        <v>19</v>
      </c>
      <c r="F133" s="235" t="s">
        <v>1292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169</v>
      </c>
      <c r="AU133" s="241" t="s">
        <v>82</v>
      </c>
      <c r="AV133" s="15" t="s">
        <v>80</v>
      </c>
      <c r="AW133" s="15" t="s">
        <v>33</v>
      </c>
      <c r="AX133" s="15" t="s">
        <v>72</v>
      </c>
      <c r="AY133" s="241" t="s">
        <v>155</v>
      </c>
    </row>
    <row r="134" spans="1:65" s="13" customFormat="1">
      <c r="B134" s="200"/>
      <c r="C134" s="201"/>
      <c r="D134" s="193" t="s">
        <v>169</v>
      </c>
      <c r="E134" s="202" t="s">
        <v>19</v>
      </c>
      <c r="F134" s="203" t="s">
        <v>1312</v>
      </c>
      <c r="G134" s="201"/>
      <c r="H134" s="204">
        <v>8.7319999999999993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169</v>
      </c>
      <c r="AU134" s="210" t="s">
        <v>82</v>
      </c>
      <c r="AV134" s="13" t="s">
        <v>82</v>
      </c>
      <c r="AW134" s="13" t="s">
        <v>33</v>
      </c>
      <c r="AX134" s="13" t="s">
        <v>72</v>
      </c>
      <c r="AY134" s="210" t="s">
        <v>155</v>
      </c>
    </row>
    <row r="135" spans="1:65" s="13" customFormat="1">
      <c r="B135" s="200"/>
      <c r="C135" s="201"/>
      <c r="D135" s="193" t="s">
        <v>169</v>
      </c>
      <c r="E135" s="202" t="s">
        <v>19</v>
      </c>
      <c r="F135" s="203" t="s">
        <v>1313</v>
      </c>
      <c r="G135" s="201"/>
      <c r="H135" s="204">
        <v>48.875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169</v>
      </c>
      <c r="AU135" s="210" t="s">
        <v>82</v>
      </c>
      <c r="AV135" s="13" t="s">
        <v>82</v>
      </c>
      <c r="AW135" s="13" t="s">
        <v>33</v>
      </c>
      <c r="AX135" s="13" t="s">
        <v>72</v>
      </c>
      <c r="AY135" s="210" t="s">
        <v>155</v>
      </c>
    </row>
    <row r="136" spans="1:65" s="13" customFormat="1">
      <c r="B136" s="200"/>
      <c r="C136" s="201"/>
      <c r="D136" s="193" t="s">
        <v>169</v>
      </c>
      <c r="E136" s="202" t="s">
        <v>19</v>
      </c>
      <c r="F136" s="203" t="s">
        <v>1314</v>
      </c>
      <c r="G136" s="201"/>
      <c r="H136" s="204">
        <v>8.9250000000000007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169</v>
      </c>
      <c r="AU136" s="210" t="s">
        <v>82</v>
      </c>
      <c r="AV136" s="13" t="s">
        <v>82</v>
      </c>
      <c r="AW136" s="13" t="s">
        <v>33</v>
      </c>
      <c r="AX136" s="13" t="s">
        <v>72</v>
      </c>
      <c r="AY136" s="210" t="s">
        <v>155</v>
      </c>
    </row>
    <row r="137" spans="1:65" s="13" customFormat="1">
      <c r="B137" s="200"/>
      <c r="C137" s="201"/>
      <c r="D137" s="193" t="s">
        <v>169</v>
      </c>
      <c r="E137" s="202" t="s">
        <v>19</v>
      </c>
      <c r="F137" s="203" t="s">
        <v>1315</v>
      </c>
      <c r="G137" s="201"/>
      <c r="H137" s="204">
        <v>18.12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169</v>
      </c>
      <c r="AU137" s="210" t="s">
        <v>82</v>
      </c>
      <c r="AV137" s="13" t="s">
        <v>82</v>
      </c>
      <c r="AW137" s="13" t="s">
        <v>33</v>
      </c>
      <c r="AX137" s="13" t="s">
        <v>72</v>
      </c>
      <c r="AY137" s="210" t="s">
        <v>155</v>
      </c>
    </row>
    <row r="138" spans="1:65" s="13" customFormat="1">
      <c r="B138" s="200"/>
      <c r="C138" s="201"/>
      <c r="D138" s="193" t="s">
        <v>169</v>
      </c>
      <c r="E138" s="202" t="s">
        <v>19</v>
      </c>
      <c r="F138" s="203" t="s">
        <v>1316</v>
      </c>
      <c r="G138" s="201"/>
      <c r="H138" s="204">
        <v>4.5540000000000003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169</v>
      </c>
      <c r="AU138" s="210" t="s">
        <v>82</v>
      </c>
      <c r="AV138" s="13" t="s">
        <v>82</v>
      </c>
      <c r="AW138" s="13" t="s">
        <v>33</v>
      </c>
      <c r="AX138" s="13" t="s">
        <v>72</v>
      </c>
      <c r="AY138" s="210" t="s">
        <v>155</v>
      </c>
    </row>
    <row r="139" spans="1:65" s="16" customFormat="1">
      <c r="B139" s="242"/>
      <c r="C139" s="243"/>
      <c r="D139" s="193" t="s">
        <v>169</v>
      </c>
      <c r="E139" s="244" t="s">
        <v>19</v>
      </c>
      <c r="F139" s="245" t="s">
        <v>211</v>
      </c>
      <c r="G139" s="243"/>
      <c r="H139" s="246">
        <v>89.206000000000003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169</v>
      </c>
      <c r="AU139" s="252" t="s">
        <v>82</v>
      </c>
      <c r="AV139" s="16" t="s">
        <v>156</v>
      </c>
      <c r="AW139" s="16" t="s">
        <v>33</v>
      </c>
      <c r="AX139" s="16" t="s">
        <v>72</v>
      </c>
      <c r="AY139" s="252" t="s">
        <v>155</v>
      </c>
    </row>
    <row r="140" spans="1:65" s="14" customFormat="1">
      <c r="B140" s="211"/>
      <c r="C140" s="212"/>
      <c r="D140" s="193" t="s">
        <v>169</v>
      </c>
      <c r="E140" s="213" t="s">
        <v>19</v>
      </c>
      <c r="F140" s="214" t="s">
        <v>178</v>
      </c>
      <c r="G140" s="212"/>
      <c r="H140" s="215">
        <v>131.42599999999999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169</v>
      </c>
      <c r="AU140" s="221" t="s">
        <v>82</v>
      </c>
      <c r="AV140" s="14" t="s">
        <v>163</v>
      </c>
      <c r="AW140" s="14" t="s">
        <v>33</v>
      </c>
      <c r="AX140" s="14" t="s">
        <v>80</v>
      </c>
      <c r="AY140" s="221" t="s">
        <v>155</v>
      </c>
    </row>
    <row r="141" spans="1:65" s="2" customFormat="1" ht="37.9" customHeight="1">
      <c r="A141" s="36"/>
      <c r="B141" s="37"/>
      <c r="C141" s="180" t="s">
        <v>163</v>
      </c>
      <c r="D141" s="180" t="s">
        <v>158</v>
      </c>
      <c r="E141" s="181" t="s">
        <v>1317</v>
      </c>
      <c r="F141" s="182" t="s">
        <v>1318</v>
      </c>
      <c r="G141" s="183" t="s">
        <v>274</v>
      </c>
      <c r="H141" s="184">
        <v>131.42599999999999</v>
      </c>
      <c r="I141" s="185"/>
      <c r="J141" s="186">
        <f>ROUND(I141*H141,2)</f>
        <v>0</v>
      </c>
      <c r="K141" s="182" t="s">
        <v>162</v>
      </c>
      <c r="L141" s="41"/>
      <c r="M141" s="187" t="s">
        <v>19</v>
      </c>
      <c r="N141" s="188" t="s">
        <v>43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163</v>
      </c>
      <c r="AT141" s="191" t="s">
        <v>158</v>
      </c>
      <c r="AU141" s="191" t="s">
        <v>82</v>
      </c>
      <c r="AY141" s="19" t="s">
        <v>155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163</v>
      </c>
      <c r="BM141" s="191" t="s">
        <v>1319</v>
      </c>
    </row>
    <row r="142" spans="1:65" s="2" customFormat="1" ht="39">
      <c r="A142" s="36"/>
      <c r="B142" s="37"/>
      <c r="C142" s="38"/>
      <c r="D142" s="193" t="s">
        <v>165</v>
      </c>
      <c r="E142" s="38"/>
      <c r="F142" s="194" t="s">
        <v>1320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165</v>
      </c>
      <c r="AU142" s="19" t="s">
        <v>82</v>
      </c>
    </row>
    <row r="143" spans="1:65" s="2" customFormat="1">
      <c r="A143" s="36"/>
      <c r="B143" s="37"/>
      <c r="C143" s="38"/>
      <c r="D143" s="198" t="s">
        <v>167</v>
      </c>
      <c r="E143" s="38"/>
      <c r="F143" s="199" t="s">
        <v>1321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167</v>
      </c>
      <c r="AU143" s="19" t="s">
        <v>82</v>
      </c>
    </row>
    <row r="144" spans="1:65" s="2" customFormat="1" ht="37.9" customHeight="1">
      <c r="A144" s="36"/>
      <c r="B144" s="37"/>
      <c r="C144" s="180" t="s">
        <v>195</v>
      </c>
      <c r="D144" s="180" t="s">
        <v>158</v>
      </c>
      <c r="E144" s="181" t="s">
        <v>1322</v>
      </c>
      <c r="F144" s="182" t="s">
        <v>1323</v>
      </c>
      <c r="G144" s="183" t="s">
        <v>274</v>
      </c>
      <c r="H144" s="184">
        <v>2102.8159999999998</v>
      </c>
      <c r="I144" s="185"/>
      <c r="J144" s="186">
        <f>ROUND(I144*H144,2)</f>
        <v>0</v>
      </c>
      <c r="K144" s="182" t="s">
        <v>162</v>
      </c>
      <c r="L144" s="41"/>
      <c r="M144" s="187" t="s">
        <v>19</v>
      </c>
      <c r="N144" s="188" t="s">
        <v>43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163</v>
      </c>
      <c r="AT144" s="191" t="s">
        <v>158</v>
      </c>
      <c r="AU144" s="191" t="s">
        <v>82</v>
      </c>
      <c r="AY144" s="19" t="s">
        <v>155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163</v>
      </c>
      <c r="BM144" s="191" t="s">
        <v>1324</v>
      </c>
    </row>
    <row r="145" spans="1:65" s="2" customFormat="1" ht="48.75">
      <c r="A145" s="36"/>
      <c r="B145" s="37"/>
      <c r="C145" s="38"/>
      <c r="D145" s="193" t="s">
        <v>165</v>
      </c>
      <c r="E145" s="38"/>
      <c r="F145" s="194" t="s">
        <v>1325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165</v>
      </c>
      <c r="AU145" s="19" t="s">
        <v>82</v>
      </c>
    </row>
    <row r="146" spans="1:65" s="2" customFormat="1">
      <c r="A146" s="36"/>
      <c r="B146" s="37"/>
      <c r="C146" s="38"/>
      <c r="D146" s="198" t="s">
        <v>167</v>
      </c>
      <c r="E146" s="38"/>
      <c r="F146" s="199" t="s">
        <v>1326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167</v>
      </c>
      <c r="AU146" s="19" t="s">
        <v>82</v>
      </c>
    </row>
    <row r="147" spans="1:65" s="13" customFormat="1">
      <c r="B147" s="200"/>
      <c r="C147" s="201"/>
      <c r="D147" s="193" t="s">
        <v>169</v>
      </c>
      <c r="E147" s="202" t="s">
        <v>19</v>
      </c>
      <c r="F147" s="203" t="s">
        <v>1327</v>
      </c>
      <c r="G147" s="201"/>
      <c r="H147" s="204">
        <v>2102.8159999999998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169</v>
      </c>
      <c r="AU147" s="210" t="s">
        <v>82</v>
      </c>
      <c r="AV147" s="13" t="s">
        <v>82</v>
      </c>
      <c r="AW147" s="13" t="s">
        <v>33</v>
      </c>
      <c r="AX147" s="13" t="s">
        <v>80</v>
      </c>
      <c r="AY147" s="210" t="s">
        <v>155</v>
      </c>
    </row>
    <row r="148" spans="1:65" s="2" customFormat="1" ht="24.2" customHeight="1">
      <c r="A148" s="36"/>
      <c r="B148" s="37"/>
      <c r="C148" s="180" t="s">
        <v>199</v>
      </c>
      <c r="D148" s="180" t="s">
        <v>158</v>
      </c>
      <c r="E148" s="181" t="s">
        <v>1328</v>
      </c>
      <c r="F148" s="182" t="s">
        <v>1329</v>
      </c>
      <c r="G148" s="183" t="s">
        <v>274</v>
      </c>
      <c r="H148" s="184">
        <v>131.42599999999999</v>
      </c>
      <c r="I148" s="185"/>
      <c r="J148" s="186">
        <f>ROUND(I148*H148,2)</f>
        <v>0</v>
      </c>
      <c r="K148" s="182" t="s">
        <v>162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163</v>
      </c>
      <c r="AT148" s="191" t="s">
        <v>158</v>
      </c>
      <c r="AU148" s="191" t="s">
        <v>82</v>
      </c>
      <c r="AY148" s="19" t="s">
        <v>155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163</v>
      </c>
      <c r="BM148" s="191" t="s">
        <v>1330</v>
      </c>
    </row>
    <row r="149" spans="1:65" s="2" customFormat="1" ht="29.25">
      <c r="A149" s="36"/>
      <c r="B149" s="37"/>
      <c r="C149" s="38"/>
      <c r="D149" s="193" t="s">
        <v>165</v>
      </c>
      <c r="E149" s="38"/>
      <c r="F149" s="194" t="s">
        <v>1331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165</v>
      </c>
      <c r="AU149" s="19" t="s">
        <v>82</v>
      </c>
    </row>
    <row r="150" spans="1:65" s="2" customFormat="1">
      <c r="A150" s="36"/>
      <c r="B150" s="37"/>
      <c r="C150" s="38"/>
      <c r="D150" s="198" t="s">
        <v>167</v>
      </c>
      <c r="E150" s="38"/>
      <c r="F150" s="199" t="s">
        <v>1332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167</v>
      </c>
      <c r="AU150" s="19" t="s">
        <v>82</v>
      </c>
    </row>
    <row r="151" spans="1:65" s="2" customFormat="1" ht="33" customHeight="1">
      <c r="A151" s="36"/>
      <c r="B151" s="37"/>
      <c r="C151" s="180" t="s">
        <v>222</v>
      </c>
      <c r="D151" s="180" t="s">
        <v>158</v>
      </c>
      <c r="E151" s="181" t="s">
        <v>1333</v>
      </c>
      <c r="F151" s="182" t="s">
        <v>1334</v>
      </c>
      <c r="G151" s="183" t="s">
        <v>161</v>
      </c>
      <c r="H151" s="184">
        <v>223.42400000000001</v>
      </c>
      <c r="I151" s="185"/>
      <c r="J151" s="186">
        <f>ROUND(I151*H151,2)</f>
        <v>0</v>
      </c>
      <c r="K151" s="182" t="s">
        <v>162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163</v>
      </c>
      <c r="AT151" s="191" t="s">
        <v>158</v>
      </c>
      <c r="AU151" s="191" t="s">
        <v>82</v>
      </c>
      <c r="AY151" s="19" t="s">
        <v>155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163</v>
      </c>
      <c r="BM151" s="191" t="s">
        <v>1335</v>
      </c>
    </row>
    <row r="152" spans="1:65" s="2" customFormat="1" ht="29.25">
      <c r="A152" s="36"/>
      <c r="B152" s="37"/>
      <c r="C152" s="38"/>
      <c r="D152" s="193" t="s">
        <v>165</v>
      </c>
      <c r="E152" s="38"/>
      <c r="F152" s="194" t="s">
        <v>1336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165</v>
      </c>
      <c r="AU152" s="19" t="s">
        <v>82</v>
      </c>
    </row>
    <row r="153" spans="1:65" s="2" customFormat="1">
      <c r="A153" s="36"/>
      <c r="B153" s="37"/>
      <c r="C153" s="38"/>
      <c r="D153" s="198" t="s">
        <v>167</v>
      </c>
      <c r="E153" s="38"/>
      <c r="F153" s="199" t="s">
        <v>1337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167</v>
      </c>
      <c r="AU153" s="19" t="s">
        <v>82</v>
      </c>
    </row>
    <row r="154" spans="1:65" s="13" customFormat="1">
      <c r="B154" s="200"/>
      <c r="C154" s="201"/>
      <c r="D154" s="193" t="s">
        <v>169</v>
      </c>
      <c r="E154" s="202" t="s">
        <v>19</v>
      </c>
      <c r="F154" s="203" t="s">
        <v>1338</v>
      </c>
      <c r="G154" s="201"/>
      <c r="H154" s="204">
        <v>223.42400000000001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169</v>
      </c>
      <c r="AU154" s="210" t="s">
        <v>82</v>
      </c>
      <c r="AV154" s="13" t="s">
        <v>82</v>
      </c>
      <c r="AW154" s="13" t="s">
        <v>33</v>
      </c>
      <c r="AX154" s="13" t="s">
        <v>80</v>
      </c>
      <c r="AY154" s="210" t="s">
        <v>155</v>
      </c>
    </row>
    <row r="155" spans="1:65" s="2" customFormat="1" ht="16.5" customHeight="1">
      <c r="A155" s="36"/>
      <c r="B155" s="37"/>
      <c r="C155" s="180" t="s">
        <v>182</v>
      </c>
      <c r="D155" s="180" t="s">
        <v>158</v>
      </c>
      <c r="E155" s="181" t="s">
        <v>1339</v>
      </c>
      <c r="F155" s="182" t="s">
        <v>1340</v>
      </c>
      <c r="G155" s="183" t="s">
        <v>274</v>
      </c>
      <c r="H155" s="184">
        <v>131.42599999999999</v>
      </c>
      <c r="I155" s="185"/>
      <c r="J155" s="186">
        <f>ROUND(I155*H155,2)</f>
        <v>0</v>
      </c>
      <c r="K155" s="182" t="s">
        <v>162</v>
      </c>
      <c r="L155" s="41"/>
      <c r="M155" s="187" t="s">
        <v>19</v>
      </c>
      <c r="N155" s="188" t="s">
        <v>43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163</v>
      </c>
      <c r="AT155" s="191" t="s">
        <v>158</v>
      </c>
      <c r="AU155" s="191" t="s">
        <v>82</v>
      </c>
      <c r="AY155" s="19" t="s">
        <v>155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163</v>
      </c>
      <c r="BM155" s="191" t="s">
        <v>1341</v>
      </c>
    </row>
    <row r="156" spans="1:65" s="2" customFormat="1" ht="19.5">
      <c r="A156" s="36"/>
      <c r="B156" s="37"/>
      <c r="C156" s="38"/>
      <c r="D156" s="193" t="s">
        <v>165</v>
      </c>
      <c r="E156" s="38"/>
      <c r="F156" s="194" t="s">
        <v>1342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165</v>
      </c>
      <c r="AU156" s="19" t="s">
        <v>82</v>
      </c>
    </row>
    <row r="157" spans="1:65" s="2" customFormat="1">
      <c r="A157" s="36"/>
      <c r="B157" s="37"/>
      <c r="C157" s="38"/>
      <c r="D157" s="198" t="s">
        <v>167</v>
      </c>
      <c r="E157" s="38"/>
      <c r="F157" s="199" t="s">
        <v>1343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167</v>
      </c>
      <c r="AU157" s="19" t="s">
        <v>82</v>
      </c>
    </row>
    <row r="158" spans="1:65" s="2" customFormat="1" ht="24.2" customHeight="1">
      <c r="A158" s="36"/>
      <c r="B158" s="37"/>
      <c r="C158" s="180" t="s">
        <v>243</v>
      </c>
      <c r="D158" s="180" t="s">
        <v>158</v>
      </c>
      <c r="E158" s="181" t="s">
        <v>1344</v>
      </c>
      <c r="F158" s="182" t="s">
        <v>1345</v>
      </c>
      <c r="G158" s="183" t="s">
        <v>274</v>
      </c>
      <c r="H158" s="184">
        <v>226.517</v>
      </c>
      <c r="I158" s="185"/>
      <c r="J158" s="186">
        <f>ROUND(I158*H158,2)</f>
        <v>0</v>
      </c>
      <c r="K158" s="182" t="s">
        <v>162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163</v>
      </c>
      <c r="AT158" s="191" t="s">
        <v>158</v>
      </c>
      <c r="AU158" s="191" t="s">
        <v>82</v>
      </c>
      <c r="AY158" s="19" t="s">
        <v>155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163</v>
      </c>
      <c r="BM158" s="191" t="s">
        <v>1346</v>
      </c>
    </row>
    <row r="159" spans="1:65" s="2" customFormat="1" ht="29.25">
      <c r="A159" s="36"/>
      <c r="B159" s="37"/>
      <c r="C159" s="38"/>
      <c r="D159" s="193" t="s">
        <v>165</v>
      </c>
      <c r="E159" s="38"/>
      <c r="F159" s="194" t="s">
        <v>1347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165</v>
      </c>
      <c r="AU159" s="19" t="s">
        <v>82</v>
      </c>
    </row>
    <row r="160" spans="1:65" s="2" customFormat="1">
      <c r="A160" s="36"/>
      <c r="B160" s="37"/>
      <c r="C160" s="38"/>
      <c r="D160" s="198" t="s">
        <v>167</v>
      </c>
      <c r="E160" s="38"/>
      <c r="F160" s="199" t="s">
        <v>1348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167</v>
      </c>
      <c r="AU160" s="19" t="s">
        <v>82</v>
      </c>
    </row>
    <row r="161" spans="2:51" s="15" customFormat="1">
      <c r="B161" s="232"/>
      <c r="C161" s="233"/>
      <c r="D161" s="193" t="s">
        <v>169</v>
      </c>
      <c r="E161" s="234" t="s">
        <v>19</v>
      </c>
      <c r="F161" s="235" t="s">
        <v>1282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169</v>
      </c>
      <c r="AU161" s="241" t="s">
        <v>82</v>
      </c>
      <c r="AV161" s="15" t="s">
        <v>80</v>
      </c>
      <c r="AW161" s="15" t="s">
        <v>33</v>
      </c>
      <c r="AX161" s="15" t="s">
        <v>72</v>
      </c>
      <c r="AY161" s="241" t="s">
        <v>155</v>
      </c>
    </row>
    <row r="162" spans="2:51" s="13" customFormat="1">
      <c r="B162" s="200"/>
      <c r="C162" s="201"/>
      <c r="D162" s="193" t="s">
        <v>169</v>
      </c>
      <c r="E162" s="202" t="s">
        <v>19</v>
      </c>
      <c r="F162" s="203" t="s">
        <v>1349</v>
      </c>
      <c r="G162" s="201"/>
      <c r="H162" s="204">
        <v>16.8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169</v>
      </c>
      <c r="AU162" s="210" t="s">
        <v>82</v>
      </c>
      <c r="AV162" s="13" t="s">
        <v>82</v>
      </c>
      <c r="AW162" s="13" t="s">
        <v>33</v>
      </c>
      <c r="AX162" s="13" t="s">
        <v>72</v>
      </c>
      <c r="AY162" s="210" t="s">
        <v>155</v>
      </c>
    </row>
    <row r="163" spans="2:51" s="13" customFormat="1">
      <c r="B163" s="200"/>
      <c r="C163" s="201"/>
      <c r="D163" s="193" t="s">
        <v>169</v>
      </c>
      <c r="E163" s="202" t="s">
        <v>19</v>
      </c>
      <c r="F163" s="203" t="s">
        <v>1350</v>
      </c>
      <c r="G163" s="201"/>
      <c r="H163" s="204">
        <v>4.8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169</v>
      </c>
      <c r="AU163" s="210" t="s">
        <v>82</v>
      </c>
      <c r="AV163" s="13" t="s">
        <v>82</v>
      </c>
      <c r="AW163" s="13" t="s">
        <v>33</v>
      </c>
      <c r="AX163" s="13" t="s">
        <v>72</v>
      </c>
      <c r="AY163" s="210" t="s">
        <v>155</v>
      </c>
    </row>
    <row r="164" spans="2:51" s="13" customFormat="1">
      <c r="B164" s="200"/>
      <c r="C164" s="201"/>
      <c r="D164" s="193" t="s">
        <v>169</v>
      </c>
      <c r="E164" s="202" t="s">
        <v>19</v>
      </c>
      <c r="F164" s="203" t="s">
        <v>1351</v>
      </c>
      <c r="G164" s="201"/>
      <c r="H164" s="204">
        <v>7.65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169</v>
      </c>
      <c r="AU164" s="210" t="s">
        <v>82</v>
      </c>
      <c r="AV164" s="13" t="s">
        <v>82</v>
      </c>
      <c r="AW164" s="13" t="s">
        <v>33</v>
      </c>
      <c r="AX164" s="13" t="s">
        <v>72</v>
      </c>
      <c r="AY164" s="210" t="s">
        <v>155</v>
      </c>
    </row>
    <row r="165" spans="2:51" s="16" customFormat="1">
      <c r="B165" s="242"/>
      <c r="C165" s="243"/>
      <c r="D165" s="193" t="s">
        <v>169</v>
      </c>
      <c r="E165" s="244" t="s">
        <v>19</v>
      </c>
      <c r="F165" s="245" t="s">
        <v>211</v>
      </c>
      <c r="G165" s="243"/>
      <c r="H165" s="246">
        <v>29.25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169</v>
      </c>
      <c r="AU165" s="252" t="s">
        <v>82</v>
      </c>
      <c r="AV165" s="16" t="s">
        <v>156</v>
      </c>
      <c r="AW165" s="16" t="s">
        <v>33</v>
      </c>
      <c r="AX165" s="16" t="s">
        <v>72</v>
      </c>
      <c r="AY165" s="252" t="s">
        <v>155</v>
      </c>
    </row>
    <row r="166" spans="2:51" s="15" customFormat="1">
      <c r="B166" s="232"/>
      <c r="C166" s="233"/>
      <c r="D166" s="193" t="s">
        <v>169</v>
      </c>
      <c r="E166" s="234" t="s">
        <v>19</v>
      </c>
      <c r="F166" s="235" t="s">
        <v>1304</v>
      </c>
      <c r="G166" s="233"/>
      <c r="H166" s="234" t="s">
        <v>19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169</v>
      </c>
      <c r="AU166" s="241" t="s">
        <v>82</v>
      </c>
      <c r="AV166" s="15" t="s">
        <v>80</v>
      </c>
      <c r="AW166" s="15" t="s">
        <v>33</v>
      </c>
      <c r="AX166" s="15" t="s">
        <v>72</v>
      </c>
      <c r="AY166" s="241" t="s">
        <v>155</v>
      </c>
    </row>
    <row r="167" spans="2:51" s="13" customFormat="1">
      <c r="B167" s="200"/>
      <c r="C167" s="201"/>
      <c r="D167" s="193" t="s">
        <v>169</v>
      </c>
      <c r="E167" s="202" t="s">
        <v>19</v>
      </c>
      <c r="F167" s="203" t="s">
        <v>1352</v>
      </c>
      <c r="G167" s="201"/>
      <c r="H167" s="204">
        <v>1.244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169</v>
      </c>
      <c r="AU167" s="210" t="s">
        <v>82</v>
      </c>
      <c r="AV167" s="13" t="s">
        <v>82</v>
      </c>
      <c r="AW167" s="13" t="s">
        <v>33</v>
      </c>
      <c r="AX167" s="13" t="s">
        <v>72</v>
      </c>
      <c r="AY167" s="210" t="s">
        <v>155</v>
      </c>
    </row>
    <row r="168" spans="2:51" s="13" customFormat="1">
      <c r="B168" s="200"/>
      <c r="C168" s="201"/>
      <c r="D168" s="193" t="s">
        <v>169</v>
      </c>
      <c r="E168" s="202" t="s">
        <v>19</v>
      </c>
      <c r="F168" s="203" t="s">
        <v>1353</v>
      </c>
      <c r="G168" s="201"/>
      <c r="H168" s="204">
        <v>1.3460000000000001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169</v>
      </c>
      <c r="AU168" s="210" t="s">
        <v>82</v>
      </c>
      <c r="AV168" s="13" t="s">
        <v>82</v>
      </c>
      <c r="AW168" s="13" t="s">
        <v>33</v>
      </c>
      <c r="AX168" s="13" t="s">
        <v>72</v>
      </c>
      <c r="AY168" s="210" t="s">
        <v>155</v>
      </c>
    </row>
    <row r="169" spans="2:51" s="13" customFormat="1">
      <c r="B169" s="200"/>
      <c r="C169" s="201"/>
      <c r="D169" s="193" t="s">
        <v>169</v>
      </c>
      <c r="E169" s="202" t="s">
        <v>19</v>
      </c>
      <c r="F169" s="203" t="s">
        <v>1354</v>
      </c>
      <c r="G169" s="201"/>
      <c r="H169" s="204">
        <v>1.7969999999999999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169</v>
      </c>
      <c r="AU169" s="210" t="s">
        <v>82</v>
      </c>
      <c r="AV169" s="13" t="s">
        <v>82</v>
      </c>
      <c r="AW169" s="13" t="s">
        <v>33</v>
      </c>
      <c r="AX169" s="13" t="s">
        <v>72</v>
      </c>
      <c r="AY169" s="210" t="s">
        <v>155</v>
      </c>
    </row>
    <row r="170" spans="2:51" s="13" customFormat="1">
      <c r="B170" s="200"/>
      <c r="C170" s="201"/>
      <c r="D170" s="193" t="s">
        <v>169</v>
      </c>
      <c r="E170" s="202" t="s">
        <v>19</v>
      </c>
      <c r="F170" s="203" t="s">
        <v>1355</v>
      </c>
      <c r="G170" s="201"/>
      <c r="H170" s="204">
        <v>1.742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169</v>
      </c>
      <c r="AU170" s="210" t="s">
        <v>82</v>
      </c>
      <c r="AV170" s="13" t="s">
        <v>82</v>
      </c>
      <c r="AW170" s="13" t="s">
        <v>33</v>
      </c>
      <c r="AX170" s="13" t="s">
        <v>72</v>
      </c>
      <c r="AY170" s="210" t="s">
        <v>155</v>
      </c>
    </row>
    <row r="171" spans="2:51" s="13" customFormat="1">
      <c r="B171" s="200"/>
      <c r="C171" s="201"/>
      <c r="D171" s="193" t="s">
        <v>169</v>
      </c>
      <c r="E171" s="202" t="s">
        <v>19</v>
      </c>
      <c r="F171" s="203" t="s">
        <v>1356</v>
      </c>
      <c r="G171" s="201"/>
      <c r="H171" s="204">
        <v>1.4930000000000001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169</v>
      </c>
      <c r="AU171" s="210" t="s">
        <v>82</v>
      </c>
      <c r="AV171" s="13" t="s">
        <v>82</v>
      </c>
      <c r="AW171" s="13" t="s">
        <v>33</v>
      </c>
      <c r="AX171" s="13" t="s">
        <v>72</v>
      </c>
      <c r="AY171" s="210" t="s">
        <v>155</v>
      </c>
    </row>
    <row r="172" spans="2:51" s="13" customFormat="1">
      <c r="B172" s="200"/>
      <c r="C172" s="201"/>
      <c r="D172" s="193" t="s">
        <v>169</v>
      </c>
      <c r="E172" s="202" t="s">
        <v>19</v>
      </c>
      <c r="F172" s="203" t="s">
        <v>1357</v>
      </c>
      <c r="G172" s="201"/>
      <c r="H172" s="204">
        <v>1.7789999999999999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169</v>
      </c>
      <c r="AU172" s="210" t="s">
        <v>82</v>
      </c>
      <c r="AV172" s="13" t="s">
        <v>82</v>
      </c>
      <c r="AW172" s="13" t="s">
        <v>33</v>
      </c>
      <c r="AX172" s="13" t="s">
        <v>72</v>
      </c>
      <c r="AY172" s="210" t="s">
        <v>155</v>
      </c>
    </row>
    <row r="173" spans="2:51" s="13" customFormat="1">
      <c r="B173" s="200"/>
      <c r="C173" s="201"/>
      <c r="D173" s="193" t="s">
        <v>169</v>
      </c>
      <c r="E173" s="202" t="s">
        <v>19</v>
      </c>
      <c r="F173" s="203" t="s">
        <v>1358</v>
      </c>
      <c r="G173" s="201"/>
      <c r="H173" s="204">
        <v>4.1310000000000002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169</v>
      </c>
      <c r="AU173" s="210" t="s">
        <v>82</v>
      </c>
      <c r="AV173" s="13" t="s">
        <v>82</v>
      </c>
      <c r="AW173" s="13" t="s">
        <v>33</v>
      </c>
      <c r="AX173" s="13" t="s">
        <v>72</v>
      </c>
      <c r="AY173" s="210" t="s">
        <v>155</v>
      </c>
    </row>
    <row r="174" spans="2:51" s="16" customFormat="1">
      <c r="B174" s="242"/>
      <c r="C174" s="243"/>
      <c r="D174" s="193" t="s">
        <v>169</v>
      </c>
      <c r="E174" s="244" t="s">
        <v>19</v>
      </c>
      <c r="F174" s="245" t="s">
        <v>211</v>
      </c>
      <c r="G174" s="243"/>
      <c r="H174" s="246">
        <v>13.532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169</v>
      </c>
      <c r="AU174" s="252" t="s">
        <v>82</v>
      </c>
      <c r="AV174" s="16" t="s">
        <v>156</v>
      </c>
      <c r="AW174" s="16" t="s">
        <v>33</v>
      </c>
      <c r="AX174" s="16" t="s">
        <v>72</v>
      </c>
      <c r="AY174" s="252" t="s">
        <v>155</v>
      </c>
    </row>
    <row r="175" spans="2:51" s="15" customFormat="1">
      <c r="B175" s="232"/>
      <c r="C175" s="233"/>
      <c r="D175" s="193" t="s">
        <v>169</v>
      </c>
      <c r="E175" s="234" t="s">
        <v>19</v>
      </c>
      <c r="F175" s="235" t="s">
        <v>1359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169</v>
      </c>
      <c r="AU175" s="241" t="s">
        <v>82</v>
      </c>
      <c r="AV175" s="15" t="s">
        <v>80</v>
      </c>
      <c r="AW175" s="15" t="s">
        <v>33</v>
      </c>
      <c r="AX175" s="15" t="s">
        <v>72</v>
      </c>
      <c r="AY175" s="241" t="s">
        <v>155</v>
      </c>
    </row>
    <row r="176" spans="2:51" s="13" customFormat="1">
      <c r="B176" s="200"/>
      <c r="C176" s="201"/>
      <c r="D176" s="193" t="s">
        <v>169</v>
      </c>
      <c r="E176" s="202" t="s">
        <v>19</v>
      </c>
      <c r="F176" s="203" t="s">
        <v>1360</v>
      </c>
      <c r="G176" s="201"/>
      <c r="H176" s="204">
        <v>27.651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169</v>
      </c>
      <c r="AU176" s="210" t="s">
        <v>82</v>
      </c>
      <c r="AV176" s="13" t="s">
        <v>82</v>
      </c>
      <c r="AW176" s="13" t="s">
        <v>33</v>
      </c>
      <c r="AX176" s="13" t="s">
        <v>72</v>
      </c>
      <c r="AY176" s="210" t="s">
        <v>155</v>
      </c>
    </row>
    <row r="177" spans="1:65" s="13" customFormat="1">
      <c r="B177" s="200"/>
      <c r="C177" s="201"/>
      <c r="D177" s="193" t="s">
        <v>169</v>
      </c>
      <c r="E177" s="202" t="s">
        <v>19</v>
      </c>
      <c r="F177" s="203" t="s">
        <v>1361</v>
      </c>
      <c r="G177" s="201"/>
      <c r="H177" s="204">
        <v>70.125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169</v>
      </c>
      <c r="AU177" s="210" t="s">
        <v>82</v>
      </c>
      <c r="AV177" s="13" t="s">
        <v>82</v>
      </c>
      <c r="AW177" s="13" t="s">
        <v>33</v>
      </c>
      <c r="AX177" s="13" t="s">
        <v>72</v>
      </c>
      <c r="AY177" s="210" t="s">
        <v>155</v>
      </c>
    </row>
    <row r="178" spans="1:65" s="13" customFormat="1">
      <c r="B178" s="200"/>
      <c r="C178" s="201"/>
      <c r="D178" s="193" t="s">
        <v>169</v>
      </c>
      <c r="E178" s="202" t="s">
        <v>19</v>
      </c>
      <c r="F178" s="203" t="s">
        <v>1314</v>
      </c>
      <c r="G178" s="201"/>
      <c r="H178" s="204">
        <v>8.9250000000000007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169</v>
      </c>
      <c r="AU178" s="210" t="s">
        <v>82</v>
      </c>
      <c r="AV178" s="13" t="s">
        <v>82</v>
      </c>
      <c r="AW178" s="13" t="s">
        <v>33</v>
      </c>
      <c r="AX178" s="13" t="s">
        <v>72</v>
      </c>
      <c r="AY178" s="210" t="s">
        <v>155</v>
      </c>
    </row>
    <row r="179" spans="1:65" s="13" customFormat="1">
      <c r="B179" s="200"/>
      <c r="C179" s="201"/>
      <c r="D179" s="193" t="s">
        <v>169</v>
      </c>
      <c r="E179" s="202" t="s">
        <v>19</v>
      </c>
      <c r="F179" s="203" t="s">
        <v>1362</v>
      </c>
      <c r="G179" s="201"/>
      <c r="H179" s="204">
        <v>72.48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169</v>
      </c>
      <c r="AU179" s="210" t="s">
        <v>82</v>
      </c>
      <c r="AV179" s="13" t="s">
        <v>82</v>
      </c>
      <c r="AW179" s="13" t="s">
        <v>33</v>
      </c>
      <c r="AX179" s="13" t="s">
        <v>72</v>
      </c>
      <c r="AY179" s="210" t="s">
        <v>155</v>
      </c>
    </row>
    <row r="180" spans="1:65" s="13" customFormat="1">
      <c r="B180" s="200"/>
      <c r="C180" s="201"/>
      <c r="D180" s="193" t="s">
        <v>169</v>
      </c>
      <c r="E180" s="202" t="s">
        <v>19</v>
      </c>
      <c r="F180" s="203" t="s">
        <v>1316</v>
      </c>
      <c r="G180" s="201"/>
      <c r="H180" s="204">
        <v>4.5540000000000003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169</v>
      </c>
      <c r="AU180" s="210" t="s">
        <v>82</v>
      </c>
      <c r="AV180" s="13" t="s">
        <v>82</v>
      </c>
      <c r="AW180" s="13" t="s">
        <v>33</v>
      </c>
      <c r="AX180" s="13" t="s">
        <v>72</v>
      </c>
      <c r="AY180" s="210" t="s">
        <v>155</v>
      </c>
    </row>
    <row r="181" spans="1:65" s="16" customFormat="1">
      <c r="B181" s="242"/>
      <c r="C181" s="243"/>
      <c r="D181" s="193" t="s">
        <v>169</v>
      </c>
      <c r="E181" s="244" t="s">
        <v>19</v>
      </c>
      <c r="F181" s="245" t="s">
        <v>211</v>
      </c>
      <c r="G181" s="243"/>
      <c r="H181" s="246">
        <v>183.73499999999999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169</v>
      </c>
      <c r="AU181" s="252" t="s">
        <v>82</v>
      </c>
      <c r="AV181" s="16" t="s">
        <v>156</v>
      </c>
      <c r="AW181" s="16" t="s">
        <v>33</v>
      </c>
      <c r="AX181" s="16" t="s">
        <v>72</v>
      </c>
      <c r="AY181" s="252" t="s">
        <v>155</v>
      </c>
    </row>
    <row r="182" spans="1:65" s="14" customFormat="1">
      <c r="B182" s="211"/>
      <c r="C182" s="212"/>
      <c r="D182" s="193" t="s">
        <v>169</v>
      </c>
      <c r="E182" s="213" t="s">
        <v>19</v>
      </c>
      <c r="F182" s="214" t="s">
        <v>178</v>
      </c>
      <c r="G182" s="212"/>
      <c r="H182" s="215">
        <v>226.51700000000002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169</v>
      </c>
      <c r="AU182" s="221" t="s">
        <v>82</v>
      </c>
      <c r="AV182" s="14" t="s">
        <v>163</v>
      </c>
      <c r="AW182" s="14" t="s">
        <v>33</v>
      </c>
      <c r="AX182" s="14" t="s">
        <v>80</v>
      </c>
      <c r="AY182" s="221" t="s">
        <v>155</v>
      </c>
    </row>
    <row r="183" spans="1:65" s="2" customFormat="1" ht="16.5" customHeight="1">
      <c r="A183" s="36"/>
      <c r="B183" s="37"/>
      <c r="C183" s="222" t="s">
        <v>251</v>
      </c>
      <c r="D183" s="222" t="s">
        <v>179</v>
      </c>
      <c r="E183" s="223" t="s">
        <v>1363</v>
      </c>
      <c r="F183" s="224" t="s">
        <v>1364</v>
      </c>
      <c r="G183" s="225" t="s">
        <v>161</v>
      </c>
      <c r="H183" s="226">
        <v>35.643999999999998</v>
      </c>
      <c r="I183" s="227"/>
      <c r="J183" s="228">
        <f>ROUND(I183*H183,2)</f>
        <v>0</v>
      </c>
      <c r="K183" s="224" t="s">
        <v>162</v>
      </c>
      <c r="L183" s="229"/>
      <c r="M183" s="230" t="s">
        <v>19</v>
      </c>
      <c r="N183" s="231" t="s">
        <v>43</v>
      </c>
      <c r="O183" s="66"/>
      <c r="P183" s="189">
        <f>O183*H183</f>
        <v>0</v>
      </c>
      <c r="Q183" s="189">
        <v>1</v>
      </c>
      <c r="R183" s="189">
        <f>Q183*H183</f>
        <v>35.643999999999998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182</v>
      </c>
      <c r="AT183" s="191" t="s">
        <v>179</v>
      </c>
      <c r="AU183" s="191" t="s">
        <v>82</v>
      </c>
      <c r="AY183" s="19" t="s">
        <v>155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163</v>
      </c>
      <c r="BM183" s="191" t="s">
        <v>1365</v>
      </c>
    </row>
    <row r="184" spans="1:65" s="2" customFormat="1">
      <c r="A184" s="36"/>
      <c r="B184" s="37"/>
      <c r="C184" s="38"/>
      <c r="D184" s="193" t="s">
        <v>165</v>
      </c>
      <c r="E184" s="38"/>
      <c r="F184" s="194" t="s">
        <v>1364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165</v>
      </c>
      <c r="AU184" s="19" t="s">
        <v>82</v>
      </c>
    </row>
    <row r="185" spans="1:65" s="15" customFormat="1">
      <c r="B185" s="232"/>
      <c r="C185" s="233"/>
      <c r="D185" s="193" t="s">
        <v>169</v>
      </c>
      <c r="E185" s="234" t="s">
        <v>19</v>
      </c>
      <c r="F185" s="235" t="s">
        <v>1282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169</v>
      </c>
      <c r="AU185" s="241" t="s">
        <v>82</v>
      </c>
      <c r="AV185" s="15" t="s">
        <v>80</v>
      </c>
      <c r="AW185" s="15" t="s">
        <v>33</v>
      </c>
      <c r="AX185" s="15" t="s">
        <v>72</v>
      </c>
      <c r="AY185" s="241" t="s">
        <v>155</v>
      </c>
    </row>
    <row r="186" spans="1:65" s="13" customFormat="1">
      <c r="B186" s="200"/>
      <c r="C186" s="201"/>
      <c r="D186" s="193" t="s">
        <v>169</v>
      </c>
      <c r="E186" s="202" t="s">
        <v>19</v>
      </c>
      <c r="F186" s="203" t="s">
        <v>1366</v>
      </c>
      <c r="G186" s="201"/>
      <c r="H186" s="204">
        <v>8.64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169</v>
      </c>
      <c r="AU186" s="210" t="s">
        <v>82</v>
      </c>
      <c r="AV186" s="13" t="s">
        <v>82</v>
      </c>
      <c r="AW186" s="13" t="s">
        <v>33</v>
      </c>
      <c r="AX186" s="13" t="s">
        <v>72</v>
      </c>
      <c r="AY186" s="210" t="s">
        <v>155</v>
      </c>
    </row>
    <row r="187" spans="1:65" s="13" customFormat="1">
      <c r="B187" s="200"/>
      <c r="C187" s="201"/>
      <c r="D187" s="193" t="s">
        <v>169</v>
      </c>
      <c r="E187" s="202" t="s">
        <v>19</v>
      </c>
      <c r="F187" s="203" t="s">
        <v>1367</v>
      </c>
      <c r="G187" s="201"/>
      <c r="H187" s="204">
        <v>13.77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169</v>
      </c>
      <c r="AU187" s="210" t="s">
        <v>82</v>
      </c>
      <c r="AV187" s="13" t="s">
        <v>82</v>
      </c>
      <c r="AW187" s="13" t="s">
        <v>33</v>
      </c>
      <c r="AX187" s="13" t="s">
        <v>72</v>
      </c>
      <c r="AY187" s="210" t="s">
        <v>155</v>
      </c>
    </row>
    <row r="188" spans="1:65" s="16" customFormat="1">
      <c r="B188" s="242"/>
      <c r="C188" s="243"/>
      <c r="D188" s="193" t="s">
        <v>169</v>
      </c>
      <c r="E188" s="244" t="s">
        <v>19</v>
      </c>
      <c r="F188" s="245" t="s">
        <v>211</v>
      </c>
      <c r="G188" s="243"/>
      <c r="H188" s="246">
        <v>22.41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169</v>
      </c>
      <c r="AU188" s="252" t="s">
        <v>82</v>
      </c>
      <c r="AV188" s="16" t="s">
        <v>156</v>
      </c>
      <c r="AW188" s="16" t="s">
        <v>33</v>
      </c>
      <c r="AX188" s="16" t="s">
        <v>72</v>
      </c>
      <c r="AY188" s="252" t="s">
        <v>155</v>
      </c>
    </row>
    <row r="189" spans="1:65" s="15" customFormat="1">
      <c r="B189" s="232"/>
      <c r="C189" s="233"/>
      <c r="D189" s="193" t="s">
        <v>169</v>
      </c>
      <c r="E189" s="234" t="s">
        <v>19</v>
      </c>
      <c r="F189" s="235" t="s">
        <v>1368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169</v>
      </c>
      <c r="AU189" s="241" t="s">
        <v>82</v>
      </c>
      <c r="AV189" s="15" t="s">
        <v>80</v>
      </c>
      <c r="AW189" s="15" t="s">
        <v>33</v>
      </c>
      <c r="AX189" s="15" t="s">
        <v>72</v>
      </c>
      <c r="AY189" s="241" t="s">
        <v>155</v>
      </c>
    </row>
    <row r="190" spans="1:65" s="13" customFormat="1">
      <c r="B190" s="200"/>
      <c r="C190" s="201"/>
      <c r="D190" s="193" t="s">
        <v>169</v>
      </c>
      <c r="E190" s="202" t="s">
        <v>19</v>
      </c>
      <c r="F190" s="203" t="s">
        <v>1369</v>
      </c>
      <c r="G190" s="201"/>
      <c r="H190" s="204">
        <v>13.234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169</v>
      </c>
      <c r="AU190" s="210" t="s">
        <v>82</v>
      </c>
      <c r="AV190" s="13" t="s">
        <v>82</v>
      </c>
      <c r="AW190" s="13" t="s">
        <v>33</v>
      </c>
      <c r="AX190" s="13" t="s">
        <v>72</v>
      </c>
      <c r="AY190" s="210" t="s">
        <v>155</v>
      </c>
    </row>
    <row r="191" spans="1:65" s="16" customFormat="1">
      <c r="B191" s="242"/>
      <c r="C191" s="243"/>
      <c r="D191" s="193" t="s">
        <v>169</v>
      </c>
      <c r="E191" s="244" t="s">
        <v>19</v>
      </c>
      <c r="F191" s="245" t="s">
        <v>211</v>
      </c>
      <c r="G191" s="243"/>
      <c r="H191" s="246">
        <v>13.234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169</v>
      </c>
      <c r="AU191" s="252" t="s">
        <v>82</v>
      </c>
      <c r="AV191" s="16" t="s">
        <v>156</v>
      </c>
      <c r="AW191" s="16" t="s">
        <v>33</v>
      </c>
      <c r="AX191" s="16" t="s">
        <v>72</v>
      </c>
      <c r="AY191" s="252" t="s">
        <v>155</v>
      </c>
    </row>
    <row r="192" spans="1:65" s="14" customFormat="1">
      <c r="B192" s="211"/>
      <c r="C192" s="212"/>
      <c r="D192" s="193" t="s">
        <v>169</v>
      </c>
      <c r="E192" s="213" t="s">
        <v>19</v>
      </c>
      <c r="F192" s="214" t="s">
        <v>178</v>
      </c>
      <c r="G192" s="212"/>
      <c r="H192" s="215">
        <v>35.643999999999998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169</v>
      </c>
      <c r="AU192" s="221" t="s">
        <v>82</v>
      </c>
      <c r="AV192" s="14" t="s">
        <v>163</v>
      </c>
      <c r="AW192" s="14" t="s">
        <v>33</v>
      </c>
      <c r="AX192" s="14" t="s">
        <v>80</v>
      </c>
      <c r="AY192" s="221" t="s">
        <v>155</v>
      </c>
    </row>
    <row r="193" spans="1:65" s="2" customFormat="1" ht="16.5" customHeight="1">
      <c r="A193" s="36"/>
      <c r="B193" s="37"/>
      <c r="C193" s="222" t="s">
        <v>261</v>
      </c>
      <c r="D193" s="222" t="s">
        <v>179</v>
      </c>
      <c r="E193" s="223" t="s">
        <v>1370</v>
      </c>
      <c r="F193" s="224" t="s">
        <v>1371</v>
      </c>
      <c r="G193" s="225" t="s">
        <v>161</v>
      </c>
      <c r="H193" s="226">
        <v>30.24</v>
      </c>
      <c r="I193" s="227"/>
      <c r="J193" s="228">
        <f>ROUND(I193*H193,2)</f>
        <v>0</v>
      </c>
      <c r="K193" s="224" t="s">
        <v>162</v>
      </c>
      <c r="L193" s="229"/>
      <c r="M193" s="230" t="s">
        <v>19</v>
      </c>
      <c r="N193" s="231" t="s">
        <v>43</v>
      </c>
      <c r="O193" s="66"/>
      <c r="P193" s="189">
        <f>O193*H193</f>
        <v>0</v>
      </c>
      <c r="Q193" s="189">
        <v>1</v>
      </c>
      <c r="R193" s="189">
        <f>Q193*H193</f>
        <v>30.24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182</v>
      </c>
      <c r="AT193" s="191" t="s">
        <v>179</v>
      </c>
      <c r="AU193" s="191" t="s">
        <v>82</v>
      </c>
      <c r="AY193" s="19" t="s">
        <v>155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163</v>
      </c>
      <c r="BM193" s="191" t="s">
        <v>1372</v>
      </c>
    </row>
    <row r="194" spans="1:65" s="2" customFormat="1">
      <c r="A194" s="36"/>
      <c r="B194" s="37"/>
      <c r="C194" s="38"/>
      <c r="D194" s="193" t="s">
        <v>165</v>
      </c>
      <c r="E194" s="38"/>
      <c r="F194" s="194" t="s">
        <v>1371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165</v>
      </c>
      <c r="AU194" s="19" t="s">
        <v>82</v>
      </c>
    </row>
    <row r="195" spans="1:65" s="15" customFormat="1">
      <c r="B195" s="232"/>
      <c r="C195" s="233"/>
      <c r="D195" s="193" t="s">
        <v>169</v>
      </c>
      <c r="E195" s="234" t="s">
        <v>19</v>
      </c>
      <c r="F195" s="235" t="s">
        <v>1282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169</v>
      </c>
      <c r="AU195" s="241" t="s">
        <v>82</v>
      </c>
      <c r="AV195" s="15" t="s">
        <v>80</v>
      </c>
      <c r="AW195" s="15" t="s">
        <v>33</v>
      </c>
      <c r="AX195" s="15" t="s">
        <v>72</v>
      </c>
      <c r="AY195" s="241" t="s">
        <v>155</v>
      </c>
    </row>
    <row r="196" spans="1:65" s="13" customFormat="1">
      <c r="B196" s="200"/>
      <c r="C196" s="201"/>
      <c r="D196" s="193" t="s">
        <v>169</v>
      </c>
      <c r="E196" s="202" t="s">
        <v>19</v>
      </c>
      <c r="F196" s="203" t="s">
        <v>1373</v>
      </c>
      <c r="G196" s="201"/>
      <c r="H196" s="204">
        <v>30.24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169</v>
      </c>
      <c r="AU196" s="210" t="s">
        <v>82</v>
      </c>
      <c r="AV196" s="13" t="s">
        <v>82</v>
      </c>
      <c r="AW196" s="13" t="s">
        <v>33</v>
      </c>
      <c r="AX196" s="13" t="s">
        <v>80</v>
      </c>
      <c r="AY196" s="210" t="s">
        <v>155</v>
      </c>
    </row>
    <row r="197" spans="1:65" s="2" customFormat="1" ht="24.2" customHeight="1">
      <c r="A197" s="36"/>
      <c r="B197" s="37"/>
      <c r="C197" s="180" t="s">
        <v>271</v>
      </c>
      <c r="D197" s="180" t="s">
        <v>158</v>
      </c>
      <c r="E197" s="181" t="s">
        <v>1374</v>
      </c>
      <c r="F197" s="182" t="s">
        <v>1375</v>
      </c>
      <c r="G197" s="183" t="s">
        <v>274</v>
      </c>
      <c r="H197" s="184">
        <v>12.433999999999999</v>
      </c>
      <c r="I197" s="185"/>
      <c r="J197" s="186">
        <f>ROUND(I197*H197,2)</f>
        <v>0</v>
      </c>
      <c r="K197" s="182" t="s">
        <v>162</v>
      </c>
      <c r="L197" s="41"/>
      <c r="M197" s="187" t="s">
        <v>19</v>
      </c>
      <c r="N197" s="188" t="s">
        <v>43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163</v>
      </c>
      <c r="AT197" s="191" t="s">
        <v>158</v>
      </c>
      <c r="AU197" s="191" t="s">
        <v>82</v>
      </c>
      <c r="AY197" s="19" t="s">
        <v>155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163</v>
      </c>
      <c r="BM197" s="191" t="s">
        <v>1376</v>
      </c>
    </row>
    <row r="198" spans="1:65" s="2" customFormat="1" ht="39">
      <c r="A198" s="36"/>
      <c r="B198" s="37"/>
      <c r="C198" s="38"/>
      <c r="D198" s="193" t="s">
        <v>165</v>
      </c>
      <c r="E198" s="38"/>
      <c r="F198" s="194" t="s">
        <v>1377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165</v>
      </c>
      <c r="AU198" s="19" t="s">
        <v>82</v>
      </c>
    </row>
    <row r="199" spans="1:65" s="2" customFormat="1">
      <c r="A199" s="36"/>
      <c r="B199" s="37"/>
      <c r="C199" s="38"/>
      <c r="D199" s="198" t="s">
        <v>167</v>
      </c>
      <c r="E199" s="38"/>
      <c r="F199" s="199" t="s">
        <v>1378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167</v>
      </c>
      <c r="AU199" s="19" t="s">
        <v>82</v>
      </c>
    </row>
    <row r="200" spans="1:65" s="15" customFormat="1">
      <c r="B200" s="232"/>
      <c r="C200" s="233"/>
      <c r="D200" s="193" t="s">
        <v>169</v>
      </c>
      <c r="E200" s="234" t="s">
        <v>19</v>
      </c>
      <c r="F200" s="235" t="s">
        <v>1368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169</v>
      </c>
      <c r="AU200" s="241" t="s">
        <v>82</v>
      </c>
      <c r="AV200" s="15" t="s">
        <v>80</v>
      </c>
      <c r="AW200" s="15" t="s">
        <v>33</v>
      </c>
      <c r="AX200" s="15" t="s">
        <v>72</v>
      </c>
      <c r="AY200" s="241" t="s">
        <v>155</v>
      </c>
    </row>
    <row r="201" spans="1:65" s="13" customFormat="1">
      <c r="B201" s="200"/>
      <c r="C201" s="201"/>
      <c r="D201" s="193" t="s">
        <v>169</v>
      </c>
      <c r="E201" s="202" t="s">
        <v>19</v>
      </c>
      <c r="F201" s="203" t="s">
        <v>1379</v>
      </c>
      <c r="G201" s="201"/>
      <c r="H201" s="204">
        <v>7.3520000000000003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169</v>
      </c>
      <c r="AU201" s="210" t="s">
        <v>82</v>
      </c>
      <c r="AV201" s="13" t="s">
        <v>82</v>
      </c>
      <c r="AW201" s="13" t="s">
        <v>33</v>
      </c>
      <c r="AX201" s="13" t="s">
        <v>72</v>
      </c>
      <c r="AY201" s="210" t="s">
        <v>155</v>
      </c>
    </row>
    <row r="202" spans="1:65" s="16" customFormat="1">
      <c r="B202" s="242"/>
      <c r="C202" s="243"/>
      <c r="D202" s="193" t="s">
        <v>169</v>
      </c>
      <c r="E202" s="244" t="s">
        <v>19</v>
      </c>
      <c r="F202" s="245" t="s">
        <v>211</v>
      </c>
      <c r="G202" s="243"/>
      <c r="H202" s="246">
        <v>7.3520000000000003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169</v>
      </c>
      <c r="AU202" s="252" t="s">
        <v>82</v>
      </c>
      <c r="AV202" s="16" t="s">
        <v>156</v>
      </c>
      <c r="AW202" s="16" t="s">
        <v>33</v>
      </c>
      <c r="AX202" s="16" t="s">
        <v>72</v>
      </c>
      <c r="AY202" s="252" t="s">
        <v>155</v>
      </c>
    </row>
    <row r="203" spans="1:65" s="15" customFormat="1">
      <c r="B203" s="232"/>
      <c r="C203" s="233"/>
      <c r="D203" s="193" t="s">
        <v>169</v>
      </c>
      <c r="E203" s="234" t="s">
        <v>19</v>
      </c>
      <c r="F203" s="235" t="s">
        <v>1380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169</v>
      </c>
      <c r="AU203" s="241" t="s">
        <v>82</v>
      </c>
      <c r="AV203" s="15" t="s">
        <v>80</v>
      </c>
      <c r="AW203" s="15" t="s">
        <v>33</v>
      </c>
      <c r="AX203" s="15" t="s">
        <v>72</v>
      </c>
      <c r="AY203" s="241" t="s">
        <v>155</v>
      </c>
    </row>
    <row r="204" spans="1:65" s="13" customFormat="1">
      <c r="B204" s="200"/>
      <c r="C204" s="201"/>
      <c r="D204" s="193" t="s">
        <v>169</v>
      </c>
      <c r="E204" s="202" t="s">
        <v>19</v>
      </c>
      <c r="F204" s="203" t="s">
        <v>1381</v>
      </c>
      <c r="G204" s="201"/>
      <c r="H204" s="204">
        <v>4.8140000000000001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169</v>
      </c>
      <c r="AU204" s="210" t="s">
        <v>82</v>
      </c>
      <c r="AV204" s="13" t="s">
        <v>82</v>
      </c>
      <c r="AW204" s="13" t="s">
        <v>33</v>
      </c>
      <c r="AX204" s="13" t="s">
        <v>72</v>
      </c>
      <c r="AY204" s="210" t="s">
        <v>155</v>
      </c>
    </row>
    <row r="205" spans="1:65" s="13" customFormat="1">
      <c r="B205" s="200"/>
      <c r="C205" s="201"/>
      <c r="D205" s="193" t="s">
        <v>169</v>
      </c>
      <c r="E205" s="202" t="s">
        <v>19</v>
      </c>
      <c r="F205" s="203" t="s">
        <v>1382</v>
      </c>
      <c r="G205" s="201"/>
      <c r="H205" s="204">
        <v>0.214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169</v>
      </c>
      <c r="AU205" s="210" t="s">
        <v>82</v>
      </c>
      <c r="AV205" s="13" t="s">
        <v>82</v>
      </c>
      <c r="AW205" s="13" t="s">
        <v>33</v>
      </c>
      <c r="AX205" s="13" t="s">
        <v>72</v>
      </c>
      <c r="AY205" s="210" t="s">
        <v>155</v>
      </c>
    </row>
    <row r="206" spans="1:65" s="13" customFormat="1">
      <c r="B206" s="200"/>
      <c r="C206" s="201"/>
      <c r="D206" s="193" t="s">
        <v>169</v>
      </c>
      <c r="E206" s="202" t="s">
        <v>19</v>
      </c>
      <c r="F206" s="203" t="s">
        <v>1383</v>
      </c>
      <c r="G206" s="201"/>
      <c r="H206" s="204">
        <v>5.3999999999999999E-2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169</v>
      </c>
      <c r="AU206" s="210" t="s">
        <v>82</v>
      </c>
      <c r="AV206" s="13" t="s">
        <v>82</v>
      </c>
      <c r="AW206" s="13" t="s">
        <v>33</v>
      </c>
      <c r="AX206" s="13" t="s">
        <v>72</v>
      </c>
      <c r="AY206" s="210" t="s">
        <v>155</v>
      </c>
    </row>
    <row r="207" spans="1:65" s="16" customFormat="1">
      <c r="B207" s="242"/>
      <c r="C207" s="243"/>
      <c r="D207" s="193" t="s">
        <v>169</v>
      </c>
      <c r="E207" s="244" t="s">
        <v>19</v>
      </c>
      <c r="F207" s="245" t="s">
        <v>211</v>
      </c>
      <c r="G207" s="243"/>
      <c r="H207" s="246">
        <v>5.0820000000000007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169</v>
      </c>
      <c r="AU207" s="252" t="s">
        <v>82</v>
      </c>
      <c r="AV207" s="16" t="s">
        <v>156</v>
      </c>
      <c r="AW207" s="16" t="s">
        <v>33</v>
      </c>
      <c r="AX207" s="16" t="s">
        <v>72</v>
      </c>
      <c r="AY207" s="252" t="s">
        <v>155</v>
      </c>
    </row>
    <row r="208" spans="1:65" s="14" customFormat="1">
      <c r="B208" s="211"/>
      <c r="C208" s="212"/>
      <c r="D208" s="193" t="s">
        <v>169</v>
      </c>
      <c r="E208" s="213" t="s">
        <v>19</v>
      </c>
      <c r="F208" s="214" t="s">
        <v>178</v>
      </c>
      <c r="G208" s="212"/>
      <c r="H208" s="215">
        <v>12.434000000000001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169</v>
      </c>
      <c r="AU208" s="221" t="s">
        <v>82</v>
      </c>
      <c r="AV208" s="14" t="s">
        <v>163</v>
      </c>
      <c r="AW208" s="14" t="s">
        <v>33</v>
      </c>
      <c r="AX208" s="14" t="s">
        <v>80</v>
      </c>
      <c r="AY208" s="221" t="s">
        <v>155</v>
      </c>
    </row>
    <row r="209" spans="1:65" s="2" customFormat="1" ht="16.5" customHeight="1">
      <c r="A209" s="36"/>
      <c r="B209" s="37"/>
      <c r="C209" s="222" t="s">
        <v>279</v>
      </c>
      <c r="D209" s="222" t="s">
        <v>179</v>
      </c>
      <c r="E209" s="223" t="s">
        <v>1384</v>
      </c>
      <c r="F209" s="224" t="s">
        <v>1385</v>
      </c>
      <c r="G209" s="225" t="s">
        <v>161</v>
      </c>
      <c r="H209" s="226">
        <v>10.164</v>
      </c>
      <c r="I209" s="227"/>
      <c r="J209" s="228">
        <f>ROUND(I209*H209,2)</f>
        <v>0</v>
      </c>
      <c r="K209" s="224" t="s">
        <v>162</v>
      </c>
      <c r="L209" s="229"/>
      <c r="M209" s="230" t="s">
        <v>19</v>
      </c>
      <c r="N209" s="231" t="s">
        <v>43</v>
      </c>
      <c r="O209" s="66"/>
      <c r="P209" s="189">
        <f>O209*H209</f>
        <v>0</v>
      </c>
      <c r="Q209" s="189">
        <v>1</v>
      </c>
      <c r="R209" s="189">
        <f>Q209*H209</f>
        <v>10.164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182</v>
      </c>
      <c r="AT209" s="191" t="s">
        <v>179</v>
      </c>
      <c r="AU209" s="191" t="s">
        <v>82</v>
      </c>
      <c r="AY209" s="19" t="s">
        <v>155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163</v>
      </c>
      <c r="BM209" s="191" t="s">
        <v>1386</v>
      </c>
    </row>
    <row r="210" spans="1:65" s="2" customFormat="1">
      <c r="A210" s="36"/>
      <c r="B210" s="37"/>
      <c r="C210" s="38"/>
      <c r="D210" s="193" t="s">
        <v>165</v>
      </c>
      <c r="E210" s="38"/>
      <c r="F210" s="194" t="s">
        <v>1385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165</v>
      </c>
      <c r="AU210" s="19" t="s">
        <v>82</v>
      </c>
    </row>
    <row r="211" spans="1:65" s="15" customFormat="1">
      <c r="B211" s="232"/>
      <c r="C211" s="233"/>
      <c r="D211" s="193" t="s">
        <v>169</v>
      </c>
      <c r="E211" s="234" t="s">
        <v>19</v>
      </c>
      <c r="F211" s="235" t="s">
        <v>1380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169</v>
      </c>
      <c r="AU211" s="241" t="s">
        <v>82</v>
      </c>
      <c r="AV211" s="15" t="s">
        <v>80</v>
      </c>
      <c r="AW211" s="15" t="s">
        <v>33</v>
      </c>
      <c r="AX211" s="15" t="s">
        <v>72</v>
      </c>
      <c r="AY211" s="241" t="s">
        <v>155</v>
      </c>
    </row>
    <row r="212" spans="1:65" s="13" customFormat="1">
      <c r="B212" s="200"/>
      <c r="C212" s="201"/>
      <c r="D212" s="193" t="s">
        <v>169</v>
      </c>
      <c r="E212" s="202" t="s">
        <v>19</v>
      </c>
      <c r="F212" s="203" t="s">
        <v>1381</v>
      </c>
      <c r="G212" s="201"/>
      <c r="H212" s="204">
        <v>4.8140000000000001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169</v>
      </c>
      <c r="AU212" s="210" t="s">
        <v>82</v>
      </c>
      <c r="AV212" s="13" t="s">
        <v>82</v>
      </c>
      <c r="AW212" s="13" t="s">
        <v>33</v>
      </c>
      <c r="AX212" s="13" t="s">
        <v>72</v>
      </c>
      <c r="AY212" s="210" t="s">
        <v>155</v>
      </c>
    </row>
    <row r="213" spans="1:65" s="13" customFormat="1">
      <c r="B213" s="200"/>
      <c r="C213" s="201"/>
      <c r="D213" s="193" t="s">
        <v>169</v>
      </c>
      <c r="E213" s="202" t="s">
        <v>19</v>
      </c>
      <c r="F213" s="203" t="s">
        <v>1382</v>
      </c>
      <c r="G213" s="201"/>
      <c r="H213" s="204">
        <v>0.214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169</v>
      </c>
      <c r="AU213" s="210" t="s">
        <v>82</v>
      </c>
      <c r="AV213" s="13" t="s">
        <v>82</v>
      </c>
      <c r="AW213" s="13" t="s">
        <v>33</v>
      </c>
      <c r="AX213" s="13" t="s">
        <v>72</v>
      </c>
      <c r="AY213" s="210" t="s">
        <v>155</v>
      </c>
    </row>
    <row r="214" spans="1:65" s="13" customFormat="1">
      <c r="B214" s="200"/>
      <c r="C214" s="201"/>
      <c r="D214" s="193" t="s">
        <v>169</v>
      </c>
      <c r="E214" s="202" t="s">
        <v>19</v>
      </c>
      <c r="F214" s="203" t="s">
        <v>1383</v>
      </c>
      <c r="G214" s="201"/>
      <c r="H214" s="204">
        <v>5.3999999999999999E-2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169</v>
      </c>
      <c r="AU214" s="210" t="s">
        <v>82</v>
      </c>
      <c r="AV214" s="13" t="s">
        <v>82</v>
      </c>
      <c r="AW214" s="13" t="s">
        <v>33</v>
      </c>
      <c r="AX214" s="13" t="s">
        <v>72</v>
      </c>
      <c r="AY214" s="210" t="s">
        <v>155</v>
      </c>
    </row>
    <row r="215" spans="1:65" s="14" customFormat="1">
      <c r="B215" s="211"/>
      <c r="C215" s="212"/>
      <c r="D215" s="193" t="s">
        <v>169</v>
      </c>
      <c r="E215" s="213" t="s">
        <v>19</v>
      </c>
      <c r="F215" s="214" t="s">
        <v>178</v>
      </c>
      <c r="G215" s="212"/>
      <c r="H215" s="215">
        <v>5.0820000000000007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169</v>
      </c>
      <c r="AU215" s="221" t="s">
        <v>82</v>
      </c>
      <c r="AV215" s="14" t="s">
        <v>163</v>
      </c>
      <c r="AW215" s="14" t="s">
        <v>33</v>
      </c>
      <c r="AX215" s="14" t="s">
        <v>80</v>
      </c>
      <c r="AY215" s="221" t="s">
        <v>155</v>
      </c>
    </row>
    <row r="216" spans="1:65" s="13" customFormat="1">
      <c r="B216" s="200"/>
      <c r="C216" s="201"/>
      <c r="D216" s="193" t="s">
        <v>169</v>
      </c>
      <c r="E216" s="201"/>
      <c r="F216" s="203" t="s">
        <v>1387</v>
      </c>
      <c r="G216" s="201"/>
      <c r="H216" s="204">
        <v>10.164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169</v>
      </c>
      <c r="AU216" s="210" t="s">
        <v>82</v>
      </c>
      <c r="AV216" s="13" t="s">
        <v>82</v>
      </c>
      <c r="AW216" s="13" t="s">
        <v>4</v>
      </c>
      <c r="AX216" s="13" t="s">
        <v>80</v>
      </c>
      <c r="AY216" s="210" t="s">
        <v>155</v>
      </c>
    </row>
    <row r="217" spans="1:65" s="2" customFormat="1" ht="24.2" customHeight="1">
      <c r="A217" s="36"/>
      <c r="B217" s="37"/>
      <c r="C217" s="180" t="s">
        <v>286</v>
      </c>
      <c r="D217" s="180" t="s">
        <v>158</v>
      </c>
      <c r="E217" s="181" t="s">
        <v>1388</v>
      </c>
      <c r="F217" s="182" t="s">
        <v>1389</v>
      </c>
      <c r="G217" s="183" t="s">
        <v>202</v>
      </c>
      <c r="H217" s="184">
        <v>282</v>
      </c>
      <c r="I217" s="185"/>
      <c r="J217" s="186">
        <f>ROUND(I217*H217,2)</f>
        <v>0</v>
      </c>
      <c r="K217" s="182" t="s">
        <v>162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163</v>
      </c>
      <c r="AT217" s="191" t="s">
        <v>158</v>
      </c>
      <c r="AU217" s="191" t="s">
        <v>82</v>
      </c>
      <c r="AY217" s="19" t="s">
        <v>155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163</v>
      </c>
      <c r="BM217" s="191" t="s">
        <v>1390</v>
      </c>
    </row>
    <row r="218" spans="1:65" s="2" customFormat="1" ht="19.5">
      <c r="A218" s="36"/>
      <c r="B218" s="37"/>
      <c r="C218" s="38"/>
      <c r="D218" s="193" t="s">
        <v>165</v>
      </c>
      <c r="E218" s="38"/>
      <c r="F218" s="194" t="s">
        <v>1391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165</v>
      </c>
      <c r="AU218" s="19" t="s">
        <v>82</v>
      </c>
    </row>
    <row r="219" spans="1:65" s="2" customFormat="1">
      <c r="A219" s="36"/>
      <c r="B219" s="37"/>
      <c r="C219" s="38"/>
      <c r="D219" s="198" t="s">
        <v>167</v>
      </c>
      <c r="E219" s="38"/>
      <c r="F219" s="199" t="s">
        <v>1392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167</v>
      </c>
      <c r="AU219" s="19" t="s">
        <v>82</v>
      </c>
    </row>
    <row r="220" spans="1:65" s="13" customFormat="1">
      <c r="B220" s="200"/>
      <c r="C220" s="201"/>
      <c r="D220" s="193" t="s">
        <v>169</v>
      </c>
      <c r="E220" s="202" t="s">
        <v>19</v>
      </c>
      <c r="F220" s="203" t="s">
        <v>1393</v>
      </c>
      <c r="G220" s="201"/>
      <c r="H220" s="204">
        <v>282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169</v>
      </c>
      <c r="AU220" s="210" t="s">
        <v>82</v>
      </c>
      <c r="AV220" s="13" t="s">
        <v>82</v>
      </c>
      <c r="AW220" s="13" t="s">
        <v>33</v>
      </c>
      <c r="AX220" s="13" t="s">
        <v>80</v>
      </c>
      <c r="AY220" s="210" t="s">
        <v>155</v>
      </c>
    </row>
    <row r="221" spans="1:65" s="2" customFormat="1" ht="24.2" customHeight="1">
      <c r="A221" s="36"/>
      <c r="B221" s="37"/>
      <c r="C221" s="180" t="s">
        <v>8</v>
      </c>
      <c r="D221" s="180" t="s">
        <v>158</v>
      </c>
      <c r="E221" s="181" t="s">
        <v>1394</v>
      </c>
      <c r="F221" s="182" t="s">
        <v>1395</v>
      </c>
      <c r="G221" s="183" t="s">
        <v>202</v>
      </c>
      <c r="H221" s="184">
        <v>282</v>
      </c>
      <c r="I221" s="185"/>
      <c r="J221" s="186">
        <f>ROUND(I221*H221,2)</f>
        <v>0</v>
      </c>
      <c r="K221" s="182" t="s">
        <v>162</v>
      </c>
      <c r="L221" s="41"/>
      <c r="M221" s="187" t="s">
        <v>19</v>
      </c>
      <c r="N221" s="188" t="s">
        <v>43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163</v>
      </c>
      <c r="AT221" s="191" t="s">
        <v>158</v>
      </c>
      <c r="AU221" s="191" t="s">
        <v>82</v>
      </c>
      <c r="AY221" s="19" t="s">
        <v>155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163</v>
      </c>
      <c r="BM221" s="191" t="s">
        <v>1396</v>
      </c>
    </row>
    <row r="222" spans="1:65" s="2" customFormat="1" ht="19.5">
      <c r="A222" s="36"/>
      <c r="B222" s="37"/>
      <c r="C222" s="38"/>
      <c r="D222" s="193" t="s">
        <v>165</v>
      </c>
      <c r="E222" s="38"/>
      <c r="F222" s="194" t="s">
        <v>1397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165</v>
      </c>
      <c r="AU222" s="19" t="s">
        <v>82</v>
      </c>
    </row>
    <row r="223" spans="1:65" s="2" customFormat="1">
      <c r="A223" s="36"/>
      <c r="B223" s="37"/>
      <c r="C223" s="38"/>
      <c r="D223" s="198" t="s">
        <v>167</v>
      </c>
      <c r="E223" s="38"/>
      <c r="F223" s="199" t="s">
        <v>1398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167</v>
      </c>
      <c r="AU223" s="19" t="s">
        <v>82</v>
      </c>
    </row>
    <row r="224" spans="1:65" s="13" customFormat="1">
      <c r="B224" s="200"/>
      <c r="C224" s="201"/>
      <c r="D224" s="193" t="s">
        <v>169</v>
      </c>
      <c r="E224" s="202" t="s">
        <v>19</v>
      </c>
      <c r="F224" s="203" t="s">
        <v>1393</v>
      </c>
      <c r="G224" s="201"/>
      <c r="H224" s="204">
        <v>282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169</v>
      </c>
      <c r="AU224" s="210" t="s">
        <v>82</v>
      </c>
      <c r="AV224" s="13" t="s">
        <v>82</v>
      </c>
      <c r="AW224" s="13" t="s">
        <v>33</v>
      </c>
      <c r="AX224" s="13" t="s">
        <v>80</v>
      </c>
      <c r="AY224" s="210" t="s">
        <v>155</v>
      </c>
    </row>
    <row r="225" spans="1:65" s="2" customFormat="1" ht="16.5" customHeight="1">
      <c r="A225" s="36"/>
      <c r="B225" s="37"/>
      <c r="C225" s="222" t="s">
        <v>300</v>
      </c>
      <c r="D225" s="222" t="s">
        <v>179</v>
      </c>
      <c r="E225" s="223" t="s">
        <v>1399</v>
      </c>
      <c r="F225" s="224" t="s">
        <v>1400</v>
      </c>
      <c r="G225" s="225" t="s">
        <v>1401</v>
      </c>
      <c r="H225" s="226">
        <v>5.64</v>
      </c>
      <c r="I225" s="227"/>
      <c r="J225" s="228">
        <f>ROUND(I225*H225,2)</f>
        <v>0</v>
      </c>
      <c r="K225" s="224" t="s">
        <v>162</v>
      </c>
      <c r="L225" s="229"/>
      <c r="M225" s="230" t="s">
        <v>19</v>
      </c>
      <c r="N225" s="231" t="s">
        <v>43</v>
      </c>
      <c r="O225" s="66"/>
      <c r="P225" s="189">
        <f>O225*H225</f>
        <v>0</v>
      </c>
      <c r="Q225" s="189">
        <v>1E-3</v>
      </c>
      <c r="R225" s="189">
        <f>Q225*H225</f>
        <v>5.64E-3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182</v>
      </c>
      <c r="AT225" s="191" t="s">
        <v>179</v>
      </c>
      <c r="AU225" s="191" t="s">
        <v>82</v>
      </c>
      <c r="AY225" s="19" t="s">
        <v>155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163</v>
      </c>
      <c r="BM225" s="191" t="s">
        <v>1402</v>
      </c>
    </row>
    <row r="226" spans="1:65" s="2" customFormat="1">
      <c r="A226" s="36"/>
      <c r="B226" s="37"/>
      <c r="C226" s="38"/>
      <c r="D226" s="193" t="s">
        <v>165</v>
      </c>
      <c r="E226" s="38"/>
      <c r="F226" s="194" t="s">
        <v>1400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165</v>
      </c>
      <c r="AU226" s="19" t="s">
        <v>82</v>
      </c>
    </row>
    <row r="227" spans="1:65" s="13" customFormat="1">
      <c r="B227" s="200"/>
      <c r="C227" s="201"/>
      <c r="D227" s="193" t="s">
        <v>169</v>
      </c>
      <c r="E227" s="202" t="s">
        <v>19</v>
      </c>
      <c r="F227" s="203" t="s">
        <v>1393</v>
      </c>
      <c r="G227" s="201"/>
      <c r="H227" s="204">
        <v>282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169</v>
      </c>
      <c r="AU227" s="210" t="s">
        <v>82</v>
      </c>
      <c r="AV227" s="13" t="s">
        <v>82</v>
      </c>
      <c r="AW227" s="13" t="s">
        <v>33</v>
      </c>
      <c r="AX227" s="13" t="s">
        <v>80</v>
      </c>
      <c r="AY227" s="210" t="s">
        <v>155</v>
      </c>
    </row>
    <row r="228" spans="1:65" s="13" customFormat="1">
      <c r="B228" s="200"/>
      <c r="C228" s="201"/>
      <c r="D228" s="193" t="s">
        <v>169</v>
      </c>
      <c r="E228" s="201"/>
      <c r="F228" s="203" t="s">
        <v>1403</v>
      </c>
      <c r="G228" s="201"/>
      <c r="H228" s="204">
        <v>5.64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169</v>
      </c>
      <c r="AU228" s="210" t="s">
        <v>82</v>
      </c>
      <c r="AV228" s="13" t="s">
        <v>82</v>
      </c>
      <c r="AW228" s="13" t="s">
        <v>4</v>
      </c>
      <c r="AX228" s="13" t="s">
        <v>80</v>
      </c>
      <c r="AY228" s="210" t="s">
        <v>155</v>
      </c>
    </row>
    <row r="229" spans="1:65" s="2" customFormat="1" ht="24.2" customHeight="1">
      <c r="A229" s="36"/>
      <c r="B229" s="37"/>
      <c r="C229" s="180" t="s">
        <v>308</v>
      </c>
      <c r="D229" s="180" t="s">
        <v>158</v>
      </c>
      <c r="E229" s="181" t="s">
        <v>1404</v>
      </c>
      <c r="F229" s="182" t="s">
        <v>1405</v>
      </c>
      <c r="G229" s="183" t="s">
        <v>202</v>
      </c>
      <c r="H229" s="184">
        <v>282</v>
      </c>
      <c r="I229" s="185"/>
      <c r="J229" s="186">
        <f>ROUND(I229*H229,2)</f>
        <v>0</v>
      </c>
      <c r="K229" s="182" t="s">
        <v>162</v>
      </c>
      <c r="L229" s="41"/>
      <c r="M229" s="187" t="s">
        <v>19</v>
      </c>
      <c r="N229" s="188" t="s">
        <v>43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163</v>
      </c>
      <c r="AT229" s="191" t="s">
        <v>158</v>
      </c>
      <c r="AU229" s="191" t="s">
        <v>82</v>
      </c>
      <c r="AY229" s="19" t="s">
        <v>155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163</v>
      </c>
      <c r="BM229" s="191" t="s">
        <v>1406</v>
      </c>
    </row>
    <row r="230" spans="1:65" s="2" customFormat="1" ht="19.5">
      <c r="A230" s="36"/>
      <c r="B230" s="37"/>
      <c r="C230" s="38"/>
      <c r="D230" s="193" t="s">
        <v>165</v>
      </c>
      <c r="E230" s="38"/>
      <c r="F230" s="194" t="s">
        <v>1407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165</v>
      </c>
      <c r="AU230" s="19" t="s">
        <v>82</v>
      </c>
    </row>
    <row r="231" spans="1:65" s="2" customFormat="1">
      <c r="A231" s="36"/>
      <c r="B231" s="37"/>
      <c r="C231" s="38"/>
      <c r="D231" s="198" t="s">
        <v>167</v>
      </c>
      <c r="E231" s="38"/>
      <c r="F231" s="199" t="s">
        <v>1408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167</v>
      </c>
      <c r="AU231" s="19" t="s">
        <v>82</v>
      </c>
    </row>
    <row r="232" spans="1:65" s="12" customFormat="1" ht="22.9" customHeight="1">
      <c r="B232" s="164"/>
      <c r="C232" s="165"/>
      <c r="D232" s="166" t="s">
        <v>71</v>
      </c>
      <c r="E232" s="178" t="s">
        <v>82</v>
      </c>
      <c r="F232" s="178" t="s">
        <v>1409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SUM(P233:P276)</f>
        <v>0</v>
      </c>
      <c r="Q232" s="172"/>
      <c r="R232" s="173">
        <f>SUM(R233:R276)</f>
        <v>12.848732499999999</v>
      </c>
      <c r="S232" s="172"/>
      <c r="T232" s="174">
        <f>SUM(T233:T276)</f>
        <v>0</v>
      </c>
      <c r="AR232" s="175" t="s">
        <v>80</v>
      </c>
      <c r="AT232" s="176" t="s">
        <v>71</v>
      </c>
      <c r="AU232" s="176" t="s">
        <v>80</v>
      </c>
      <c r="AY232" s="175" t="s">
        <v>155</v>
      </c>
      <c r="BK232" s="177">
        <f>SUM(BK233:BK276)</f>
        <v>0</v>
      </c>
    </row>
    <row r="233" spans="1:65" s="2" customFormat="1" ht="16.5" customHeight="1">
      <c r="A233" s="36"/>
      <c r="B233" s="37"/>
      <c r="C233" s="180" t="s">
        <v>314</v>
      </c>
      <c r="D233" s="180" t="s">
        <v>158</v>
      </c>
      <c r="E233" s="181" t="s">
        <v>1410</v>
      </c>
      <c r="F233" s="182" t="s">
        <v>1411</v>
      </c>
      <c r="G233" s="183" t="s">
        <v>274</v>
      </c>
      <c r="H233" s="184">
        <v>2.4510000000000001</v>
      </c>
      <c r="I233" s="185"/>
      <c r="J233" s="186">
        <f>ROUND(I233*H233,2)</f>
        <v>0</v>
      </c>
      <c r="K233" s="182" t="s">
        <v>162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1.63</v>
      </c>
      <c r="R233" s="189">
        <f>Q233*H233</f>
        <v>3.9951300000000001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163</v>
      </c>
      <c r="AT233" s="191" t="s">
        <v>158</v>
      </c>
      <c r="AU233" s="191" t="s">
        <v>82</v>
      </c>
      <c r="AY233" s="19" t="s">
        <v>155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163</v>
      </c>
      <c r="BM233" s="191" t="s">
        <v>1412</v>
      </c>
    </row>
    <row r="234" spans="1:65" s="2" customFormat="1">
      <c r="A234" s="36"/>
      <c r="B234" s="37"/>
      <c r="C234" s="38"/>
      <c r="D234" s="193" t="s">
        <v>165</v>
      </c>
      <c r="E234" s="38"/>
      <c r="F234" s="194" t="s">
        <v>1411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165</v>
      </c>
      <c r="AU234" s="19" t="s">
        <v>82</v>
      </c>
    </row>
    <row r="235" spans="1:65" s="2" customFormat="1">
      <c r="A235" s="36"/>
      <c r="B235" s="37"/>
      <c r="C235" s="38"/>
      <c r="D235" s="198" t="s">
        <v>167</v>
      </c>
      <c r="E235" s="38"/>
      <c r="F235" s="199" t="s">
        <v>1413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167</v>
      </c>
      <c r="AU235" s="19" t="s">
        <v>82</v>
      </c>
    </row>
    <row r="236" spans="1:65" s="15" customFormat="1">
      <c r="B236" s="232"/>
      <c r="C236" s="233"/>
      <c r="D236" s="193" t="s">
        <v>169</v>
      </c>
      <c r="E236" s="234" t="s">
        <v>19</v>
      </c>
      <c r="F236" s="235" t="s">
        <v>1368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169</v>
      </c>
      <c r="AU236" s="241" t="s">
        <v>82</v>
      </c>
      <c r="AV236" s="15" t="s">
        <v>80</v>
      </c>
      <c r="AW236" s="15" t="s">
        <v>33</v>
      </c>
      <c r="AX236" s="15" t="s">
        <v>72</v>
      </c>
      <c r="AY236" s="241" t="s">
        <v>155</v>
      </c>
    </row>
    <row r="237" spans="1:65" s="13" customFormat="1">
      <c r="B237" s="200"/>
      <c r="C237" s="201"/>
      <c r="D237" s="193" t="s">
        <v>169</v>
      </c>
      <c r="E237" s="202" t="s">
        <v>19</v>
      </c>
      <c r="F237" s="203" t="s">
        <v>1414</v>
      </c>
      <c r="G237" s="201"/>
      <c r="H237" s="204">
        <v>2.4510000000000001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169</v>
      </c>
      <c r="AU237" s="210" t="s">
        <v>82</v>
      </c>
      <c r="AV237" s="13" t="s">
        <v>82</v>
      </c>
      <c r="AW237" s="13" t="s">
        <v>33</v>
      </c>
      <c r="AX237" s="13" t="s">
        <v>80</v>
      </c>
      <c r="AY237" s="210" t="s">
        <v>155</v>
      </c>
    </row>
    <row r="238" spans="1:65" s="2" customFormat="1" ht="24.2" customHeight="1">
      <c r="A238" s="36"/>
      <c r="B238" s="37"/>
      <c r="C238" s="180" t="s">
        <v>320</v>
      </c>
      <c r="D238" s="180" t="s">
        <v>158</v>
      </c>
      <c r="E238" s="181" t="s">
        <v>1415</v>
      </c>
      <c r="F238" s="182" t="s">
        <v>1416</v>
      </c>
      <c r="G238" s="183" t="s">
        <v>233</v>
      </c>
      <c r="H238" s="184">
        <v>61.27</v>
      </c>
      <c r="I238" s="185"/>
      <c r="J238" s="186">
        <f>ROUND(I238*H238,2)</f>
        <v>0</v>
      </c>
      <c r="K238" s="182" t="s">
        <v>162</v>
      </c>
      <c r="L238" s="41"/>
      <c r="M238" s="187" t="s">
        <v>19</v>
      </c>
      <c r="N238" s="188" t="s">
        <v>43</v>
      </c>
      <c r="O238" s="66"/>
      <c r="P238" s="189">
        <f>O238*H238</f>
        <v>0</v>
      </c>
      <c r="Q238" s="189">
        <v>4.8999999999999998E-4</v>
      </c>
      <c r="R238" s="189">
        <f>Q238*H238</f>
        <v>3.0022300000000002E-2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163</v>
      </c>
      <c r="AT238" s="191" t="s">
        <v>158</v>
      </c>
      <c r="AU238" s="191" t="s">
        <v>82</v>
      </c>
      <c r="AY238" s="19" t="s">
        <v>155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163</v>
      </c>
      <c r="BM238" s="191" t="s">
        <v>1417</v>
      </c>
    </row>
    <row r="239" spans="1:65" s="2" customFormat="1" ht="19.5">
      <c r="A239" s="36"/>
      <c r="B239" s="37"/>
      <c r="C239" s="38"/>
      <c r="D239" s="193" t="s">
        <v>165</v>
      </c>
      <c r="E239" s="38"/>
      <c r="F239" s="194" t="s">
        <v>1418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165</v>
      </c>
      <c r="AU239" s="19" t="s">
        <v>82</v>
      </c>
    </row>
    <row r="240" spans="1:65" s="2" customFormat="1">
      <c r="A240" s="36"/>
      <c r="B240" s="37"/>
      <c r="C240" s="38"/>
      <c r="D240" s="198" t="s">
        <v>167</v>
      </c>
      <c r="E240" s="38"/>
      <c r="F240" s="199" t="s">
        <v>1419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167</v>
      </c>
      <c r="AU240" s="19" t="s">
        <v>82</v>
      </c>
    </row>
    <row r="241" spans="1:65" s="15" customFormat="1">
      <c r="B241" s="232"/>
      <c r="C241" s="233"/>
      <c r="D241" s="193" t="s">
        <v>169</v>
      </c>
      <c r="E241" s="234" t="s">
        <v>19</v>
      </c>
      <c r="F241" s="235" t="s">
        <v>1368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169</v>
      </c>
      <c r="AU241" s="241" t="s">
        <v>82</v>
      </c>
      <c r="AV241" s="15" t="s">
        <v>80</v>
      </c>
      <c r="AW241" s="15" t="s">
        <v>33</v>
      </c>
      <c r="AX241" s="15" t="s">
        <v>72</v>
      </c>
      <c r="AY241" s="241" t="s">
        <v>155</v>
      </c>
    </row>
    <row r="242" spans="1:65" s="13" customFormat="1">
      <c r="B242" s="200"/>
      <c r="C242" s="201"/>
      <c r="D242" s="193" t="s">
        <v>169</v>
      </c>
      <c r="E242" s="202" t="s">
        <v>19</v>
      </c>
      <c r="F242" s="203" t="s">
        <v>1420</v>
      </c>
      <c r="G242" s="201"/>
      <c r="H242" s="204">
        <v>61.27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169</v>
      </c>
      <c r="AU242" s="210" t="s">
        <v>82</v>
      </c>
      <c r="AV242" s="13" t="s">
        <v>82</v>
      </c>
      <c r="AW242" s="13" t="s">
        <v>33</v>
      </c>
      <c r="AX242" s="13" t="s">
        <v>80</v>
      </c>
      <c r="AY242" s="210" t="s">
        <v>155</v>
      </c>
    </row>
    <row r="243" spans="1:65" s="2" customFormat="1" ht="16.5" customHeight="1">
      <c r="A243" s="36"/>
      <c r="B243" s="37"/>
      <c r="C243" s="180" t="s">
        <v>330</v>
      </c>
      <c r="D243" s="180" t="s">
        <v>158</v>
      </c>
      <c r="E243" s="181" t="s">
        <v>1421</v>
      </c>
      <c r="F243" s="182" t="s">
        <v>1422</v>
      </c>
      <c r="G243" s="183" t="s">
        <v>233</v>
      </c>
      <c r="H243" s="184">
        <v>61.27</v>
      </c>
      <c r="I243" s="185"/>
      <c r="J243" s="186">
        <f>ROUND(I243*H243,2)</f>
        <v>0</v>
      </c>
      <c r="K243" s="182" t="s">
        <v>162</v>
      </c>
      <c r="L243" s="41"/>
      <c r="M243" s="187" t="s">
        <v>19</v>
      </c>
      <c r="N243" s="188" t="s">
        <v>43</v>
      </c>
      <c r="O243" s="66"/>
      <c r="P243" s="189">
        <f>O243*H243</f>
        <v>0</v>
      </c>
      <c r="Q243" s="189">
        <v>1E-4</v>
      </c>
      <c r="R243" s="189">
        <f>Q243*H243</f>
        <v>6.1270000000000005E-3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163</v>
      </c>
      <c r="AT243" s="191" t="s">
        <v>158</v>
      </c>
      <c r="AU243" s="191" t="s">
        <v>82</v>
      </c>
      <c r="AY243" s="19" t="s">
        <v>155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163</v>
      </c>
      <c r="BM243" s="191" t="s">
        <v>1423</v>
      </c>
    </row>
    <row r="244" spans="1:65" s="2" customFormat="1">
      <c r="A244" s="36"/>
      <c r="B244" s="37"/>
      <c r="C244" s="38"/>
      <c r="D244" s="193" t="s">
        <v>165</v>
      </c>
      <c r="E244" s="38"/>
      <c r="F244" s="194" t="s">
        <v>1422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165</v>
      </c>
      <c r="AU244" s="19" t="s">
        <v>82</v>
      </c>
    </row>
    <row r="245" spans="1:65" s="2" customFormat="1">
      <c r="A245" s="36"/>
      <c r="B245" s="37"/>
      <c r="C245" s="38"/>
      <c r="D245" s="198" t="s">
        <v>167</v>
      </c>
      <c r="E245" s="38"/>
      <c r="F245" s="199" t="s">
        <v>1424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167</v>
      </c>
      <c r="AU245" s="19" t="s">
        <v>82</v>
      </c>
    </row>
    <row r="246" spans="1:65" s="15" customFormat="1">
      <c r="B246" s="232"/>
      <c r="C246" s="233"/>
      <c r="D246" s="193" t="s">
        <v>169</v>
      </c>
      <c r="E246" s="234" t="s">
        <v>19</v>
      </c>
      <c r="F246" s="235" t="s">
        <v>1368</v>
      </c>
      <c r="G246" s="233"/>
      <c r="H246" s="234" t="s">
        <v>19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169</v>
      </c>
      <c r="AU246" s="241" t="s">
        <v>82</v>
      </c>
      <c r="AV246" s="15" t="s">
        <v>80</v>
      </c>
      <c r="AW246" s="15" t="s">
        <v>33</v>
      </c>
      <c r="AX246" s="15" t="s">
        <v>72</v>
      </c>
      <c r="AY246" s="241" t="s">
        <v>155</v>
      </c>
    </row>
    <row r="247" spans="1:65" s="13" customFormat="1">
      <c r="B247" s="200"/>
      <c r="C247" s="201"/>
      <c r="D247" s="193" t="s">
        <v>169</v>
      </c>
      <c r="E247" s="202" t="s">
        <v>19</v>
      </c>
      <c r="F247" s="203" t="s">
        <v>1420</v>
      </c>
      <c r="G247" s="201"/>
      <c r="H247" s="204">
        <v>61.27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169</v>
      </c>
      <c r="AU247" s="210" t="s">
        <v>82</v>
      </c>
      <c r="AV247" s="13" t="s">
        <v>82</v>
      </c>
      <c r="AW247" s="13" t="s">
        <v>33</v>
      </c>
      <c r="AX247" s="13" t="s">
        <v>80</v>
      </c>
      <c r="AY247" s="210" t="s">
        <v>155</v>
      </c>
    </row>
    <row r="248" spans="1:65" s="2" customFormat="1" ht="16.5" customHeight="1">
      <c r="A248" s="36"/>
      <c r="B248" s="37"/>
      <c r="C248" s="180" t="s">
        <v>7</v>
      </c>
      <c r="D248" s="180" t="s">
        <v>158</v>
      </c>
      <c r="E248" s="181" t="s">
        <v>1425</v>
      </c>
      <c r="F248" s="182" t="s">
        <v>1426</v>
      </c>
      <c r="G248" s="183" t="s">
        <v>233</v>
      </c>
      <c r="H248" s="184">
        <v>8.5</v>
      </c>
      <c r="I248" s="185"/>
      <c r="J248" s="186">
        <f>ROUND(I248*H248,2)</f>
        <v>0</v>
      </c>
      <c r="K248" s="182" t="s">
        <v>162</v>
      </c>
      <c r="L248" s="41"/>
      <c r="M248" s="187" t="s">
        <v>19</v>
      </c>
      <c r="N248" s="188" t="s">
        <v>43</v>
      </c>
      <c r="O248" s="66"/>
      <c r="P248" s="189">
        <f>O248*H248</f>
        <v>0</v>
      </c>
      <c r="Q248" s="189">
        <v>1.6000000000000001E-4</v>
      </c>
      <c r="R248" s="189">
        <f>Q248*H248</f>
        <v>1.3600000000000001E-3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163</v>
      </c>
      <c r="AT248" s="191" t="s">
        <v>158</v>
      </c>
      <c r="AU248" s="191" t="s">
        <v>82</v>
      </c>
      <c r="AY248" s="19" t="s">
        <v>155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163</v>
      </c>
      <c r="BM248" s="191" t="s">
        <v>1427</v>
      </c>
    </row>
    <row r="249" spans="1:65" s="2" customFormat="1">
      <c r="A249" s="36"/>
      <c r="B249" s="37"/>
      <c r="C249" s="38"/>
      <c r="D249" s="193" t="s">
        <v>165</v>
      </c>
      <c r="E249" s="38"/>
      <c r="F249" s="194" t="s">
        <v>1426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165</v>
      </c>
      <c r="AU249" s="19" t="s">
        <v>82</v>
      </c>
    </row>
    <row r="250" spans="1:65" s="2" customFormat="1">
      <c r="A250" s="36"/>
      <c r="B250" s="37"/>
      <c r="C250" s="38"/>
      <c r="D250" s="198" t="s">
        <v>167</v>
      </c>
      <c r="E250" s="38"/>
      <c r="F250" s="199" t="s">
        <v>1428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167</v>
      </c>
      <c r="AU250" s="19" t="s">
        <v>82</v>
      </c>
    </row>
    <row r="251" spans="1:65" s="15" customFormat="1">
      <c r="B251" s="232"/>
      <c r="C251" s="233"/>
      <c r="D251" s="193" t="s">
        <v>169</v>
      </c>
      <c r="E251" s="234" t="s">
        <v>19</v>
      </c>
      <c r="F251" s="235" t="s">
        <v>1282</v>
      </c>
      <c r="G251" s="233"/>
      <c r="H251" s="234" t="s">
        <v>19</v>
      </c>
      <c r="I251" s="236"/>
      <c r="J251" s="233"/>
      <c r="K251" s="233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169</v>
      </c>
      <c r="AU251" s="241" t="s">
        <v>82</v>
      </c>
      <c r="AV251" s="15" t="s">
        <v>80</v>
      </c>
      <c r="AW251" s="15" t="s">
        <v>33</v>
      </c>
      <c r="AX251" s="15" t="s">
        <v>72</v>
      </c>
      <c r="AY251" s="241" t="s">
        <v>155</v>
      </c>
    </row>
    <row r="252" spans="1:65" s="13" customFormat="1">
      <c r="B252" s="200"/>
      <c r="C252" s="201"/>
      <c r="D252" s="193" t="s">
        <v>169</v>
      </c>
      <c r="E252" s="202" t="s">
        <v>19</v>
      </c>
      <c r="F252" s="203" t="s">
        <v>1429</v>
      </c>
      <c r="G252" s="201"/>
      <c r="H252" s="204">
        <v>8.5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169</v>
      </c>
      <c r="AU252" s="210" t="s">
        <v>82</v>
      </c>
      <c r="AV252" s="13" t="s">
        <v>82</v>
      </c>
      <c r="AW252" s="13" t="s">
        <v>33</v>
      </c>
      <c r="AX252" s="13" t="s">
        <v>80</v>
      </c>
      <c r="AY252" s="210" t="s">
        <v>155</v>
      </c>
    </row>
    <row r="253" spans="1:65" s="2" customFormat="1" ht="24.2" customHeight="1">
      <c r="A253" s="36"/>
      <c r="B253" s="37"/>
      <c r="C253" s="180" t="s">
        <v>364</v>
      </c>
      <c r="D253" s="180" t="s">
        <v>158</v>
      </c>
      <c r="E253" s="181" t="s">
        <v>1430</v>
      </c>
      <c r="F253" s="182" t="s">
        <v>1431</v>
      </c>
      <c r="G253" s="183" t="s">
        <v>202</v>
      </c>
      <c r="H253" s="184">
        <v>48</v>
      </c>
      <c r="I253" s="185"/>
      <c r="J253" s="186">
        <f>ROUND(I253*H253,2)</f>
        <v>0</v>
      </c>
      <c r="K253" s="182" t="s">
        <v>162</v>
      </c>
      <c r="L253" s="41"/>
      <c r="M253" s="187" t="s">
        <v>19</v>
      </c>
      <c r="N253" s="188" t="s">
        <v>43</v>
      </c>
      <c r="O253" s="66"/>
      <c r="P253" s="189">
        <f>O253*H253</f>
        <v>0</v>
      </c>
      <c r="Q253" s="189">
        <v>1E-4</v>
      </c>
      <c r="R253" s="189">
        <f>Q253*H253</f>
        <v>4.8000000000000004E-3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163</v>
      </c>
      <c r="AT253" s="191" t="s">
        <v>158</v>
      </c>
      <c r="AU253" s="191" t="s">
        <v>82</v>
      </c>
      <c r="AY253" s="19" t="s">
        <v>155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163</v>
      </c>
      <c r="BM253" s="191" t="s">
        <v>1432</v>
      </c>
    </row>
    <row r="254" spans="1:65" s="2" customFormat="1" ht="29.25">
      <c r="A254" s="36"/>
      <c r="B254" s="37"/>
      <c r="C254" s="38"/>
      <c r="D254" s="193" t="s">
        <v>165</v>
      </c>
      <c r="E254" s="38"/>
      <c r="F254" s="194" t="s">
        <v>1433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165</v>
      </c>
      <c r="AU254" s="19" t="s">
        <v>82</v>
      </c>
    </row>
    <row r="255" spans="1:65" s="2" customFormat="1">
      <c r="A255" s="36"/>
      <c r="B255" s="37"/>
      <c r="C255" s="38"/>
      <c r="D255" s="198" t="s">
        <v>167</v>
      </c>
      <c r="E255" s="38"/>
      <c r="F255" s="199" t="s">
        <v>1434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167</v>
      </c>
      <c r="AU255" s="19" t="s">
        <v>82</v>
      </c>
    </row>
    <row r="256" spans="1:65" s="15" customFormat="1">
      <c r="B256" s="232"/>
      <c r="C256" s="233"/>
      <c r="D256" s="193" t="s">
        <v>169</v>
      </c>
      <c r="E256" s="234" t="s">
        <v>19</v>
      </c>
      <c r="F256" s="235" t="s">
        <v>1282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169</v>
      </c>
      <c r="AU256" s="241" t="s">
        <v>82</v>
      </c>
      <c r="AV256" s="15" t="s">
        <v>80</v>
      </c>
      <c r="AW256" s="15" t="s">
        <v>33</v>
      </c>
      <c r="AX256" s="15" t="s">
        <v>72</v>
      </c>
      <c r="AY256" s="241" t="s">
        <v>155</v>
      </c>
    </row>
    <row r="257" spans="1:65" s="13" customFormat="1">
      <c r="B257" s="200"/>
      <c r="C257" s="201"/>
      <c r="D257" s="193" t="s">
        <v>169</v>
      </c>
      <c r="E257" s="202" t="s">
        <v>19</v>
      </c>
      <c r="F257" s="203" t="s">
        <v>1435</v>
      </c>
      <c r="G257" s="201"/>
      <c r="H257" s="204">
        <v>48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169</v>
      </c>
      <c r="AU257" s="210" t="s">
        <v>82</v>
      </c>
      <c r="AV257" s="13" t="s">
        <v>82</v>
      </c>
      <c r="AW257" s="13" t="s">
        <v>33</v>
      </c>
      <c r="AX257" s="13" t="s">
        <v>80</v>
      </c>
      <c r="AY257" s="210" t="s">
        <v>155</v>
      </c>
    </row>
    <row r="258" spans="1:65" s="2" customFormat="1" ht="24.2" customHeight="1">
      <c r="A258" s="36"/>
      <c r="B258" s="37"/>
      <c r="C258" s="222" t="s">
        <v>374</v>
      </c>
      <c r="D258" s="222" t="s">
        <v>179</v>
      </c>
      <c r="E258" s="223" t="s">
        <v>1436</v>
      </c>
      <c r="F258" s="224" t="s">
        <v>1437</v>
      </c>
      <c r="G258" s="225" t="s">
        <v>202</v>
      </c>
      <c r="H258" s="226">
        <v>56.856000000000002</v>
      </c>
      <c r="I258" s="227"/>
      <c r="J258" s="228">
        <f>ROUND(I258*H258,2)</f>
        <v>0</v>
      </c>
      <c r="K258" s="224" t="s">
        <v>162</v>
      </c>
      <c r="L258" s="229"/>
      <c r="M258" s="230" t="s">
        <v>19</v>
      </c>
      <c r="N258" s="231" t="s">
        <v>43</v>
      </c>
      <c r="O258" s="66"/>
      <c r="P258" s="189">
        <f>O258*H258</f>
        <v>0</v>
      </c>
      <c r="Q258" s="189">
        <v>2.9999999999999997E-4</v>
      </c>
      <c r="R258" s="189">
        <f>Q258*H258</f>
        <v>1.70568E-2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182</v>
      </c>
      <c r="AT258" s="191" t="s">
        <v>179</v>
      </c>
      <c r="AU258" s="191" t="s">
        <v>82</v>
      </c>
      <c r="AY258" s="19" t="s">
        <v>155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163</v>
      </c>
      <c r="BM258" s="191" t="s">
        <v>1438</v>
      </c>
    </row>
    <row r="259" spans="1:65" s="2" customFormat="1" ht="19.5">
      <c r="A259" s="36"/>
      <c r="B259" s="37"/>
      <c r="C259" s="38"/>
      <c r="D259" s="193" t="s">
        <v>165</v>
      </c>
      <c r="E259" s="38"/>
      <c r="F259" s="194" t="s">
        <v>1437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165</v>
      </c>
      <c r="AU259" s="19" t="s">
        <v>82</v>
      </c>
    </row>
    <row r="260" spans="1:65" s="15" customFormat="1">
      <c r="B260" s="232"/>
      <c r="C260" s="233"/>
      <c r="D260" s="193" t="s">
        <v>169</v>
      </c>
      <c r="E260" s="234" t="s">
        <v>19</v>
      </c>
      <c r="F260" s="235" t="s">
        <v>1282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169</v>
      </c>
      <c r="AU260" s="241" t="s">
        <v>82</v>
      </c>
      <c r="AV260" s="15" t="s">
        <v>80</v>
      </c>
      <c r="AW260" s="15" t="s">
        <v>33</v>
      </c>
      <c r="AX260" s="15" t="s">
        <v>72</v>
      </c>
      <c r="AY260" s="241" t="s">
        <v>155</v>
      </c>
    </row>
    <row r="261" spans="1:65" s="13" customFormat="1">
      <c r="B261" s="200"/>
      <c r="C261" s="201"/>
      <c r="D261" s="193" t="s">
        <v>169</v>
      </c>
      <c r="E261" s="202" t="s">
        <v>19</v>
      </c>
      <c r="F261" s="203" t="s">
        <v>1435</v>
      </c>
      <c r="G261" s="201"/>
      <c r="H261" s="204">
        <v>48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169</v>
      </c>
      <c r="AU261" s="210" t="s">
        <v>82</v>
      </c>
      <c r="AV261" s="13" t="s">
        <v>82</v>
      </c>
      <c r="AW261" s="13" t="s">
        <v>33</v>
      </c>
      <c r="AX261" s="13" t="s">
        <v>80</v>
      </c>
      <c r="AY261" s="210" t="s">
        <v>155</v>
      </c>
    </row>
    <row r="262" spans="1:65" s="13" customFormat="1">
      <c r="B262" s="200"/>
      <c r="C262" s="201"/>
      <c r="D262" s="193" t="s">
        <v>169</v>
      </c>
      <c r="E262" s="201"/>
      <c r="F262" s="203" t="s">
        <v>1439</v>
      </c>
      <c r="G262" s="201"/>
      <c r="H262" s="204">
        <v>56.856000000000002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169</v>
      </c>
      <c r="AU262" s="210" t="s">
        <v>82</v>
      </c>
      <c r="AV262" s="13" t="s">
        <v>82</v>
      </c>
      <c r="AW262" s="13" t="s">
        <v>4</v>
      </c>
      <c r="AX262" s="13" t="s">
        <v>80</v>
      </c>
      <c r="AY262" s="210" t="s">
        <v>155</v>
      </c>
    </row>
    <row r="263" spans="1:65" s="2" customFormat="1" ht="33" customHeight="1">
      <c r="A263" s="36"/>
      <c r="B263" s="37"/>
      <c r="C263" s="180" t="s">
        <v>381</v>
      </c>
      <c r="D263" s="180" t="s">
        <v>158</v>
      </c>
      <c r="E263" s="181" t="s">
        <v>1440</v>
      </c>
      <c r="F263" s="182" t="s">
        <v>1441</v>
      </c>
      <c r="G263" s="183" t="s">
        <v>202</v>
      </c>
      <c r="H263" s="184">
        <v>12.04</v>
      </c>
      <c r="I263" s="185"/>
      <c r="J263" s="186">
        <f>ROUND(I263*H263,2)</f>
        <v>0</v>
      </c>
      <c r="K263" s="182" t="s">
        <v>162</v>
      </c>
      <c r="L263" s="41"/>
      <c r="M263" s="187" t="s">
        <v>19</v>
      </c>
      <c r="N263" s="188" t="s">
        <v>43</v>
      </c>
      <c r="O263" s="66"/>
      <c r="P263" s="189">
        <f>O263*H263</f>
        <v>0</v>
      </c>
      <c r="Q263" s="189">
        <v>0.71545999999999998</v>
      </c>
      <c r="R263" s="189">
        <f>Q263*H263</f>
        <v>8.6141383999999999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163</v>
      </c>
      <c r="AT263" s="191" t="s">
        <v>158</v>
      </c>
      <c r="AU263" s="191" t="s">
        <v>82</v>
      </c>
      <c r="AY263" s="19" t="s">
        <v>155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163</v>
      </c>
      <c r="BM263" s="191" t="s">
        <v>1442</v>
      </c>
    </row>
    <row r="264" spans="1:65" s="2" customFormat="1" ht="29.25">
      <c r="A264" s="36"/>
      <c r="B264" s="37"/>
      <c r="C264" s="38"/>
      <c r="D264" s="193" t="s">
        <v>165</v>
      </c>
      <c r="E264" s="38"/>
      <c r="F264" s="194" t="s">
        <v>1443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165</v>
      </c>
      <c r="AU264" s="19" t="s">
        <v>82</v>
      </c>
    </row>
    <row r="265" spans="1:65" s="2" customFormat="1">
      <c r="A265" s="36"/>
      <c r="B265" s="37"/>
      <c r="C265" s="38"/>
      <c r="D265" s="198" t="s">
        <v>167</v>
      </c>
      <c r="E265" s="38"/>
      <c r="F265" s="199" t="s">
        <v>1444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167</v>
      </c>
      <c r="AU265" s="19" t="s">
        <v>82</v>
      </c>
    </row>
    <row r="266" spans="1:65" s="15" customFormat="1">
      <c r="B266" s="232"/>
      <c r="C266" s="233"/>
      <c r="D266" s="193" t="s">
        <v>169</v>
      </c>
      <c r="E266" s="234" t="s">
        <v>19</v>
      </c>
      <c r="F266" s="235" t="s">
        <v>1289</v>
      </c>
      <c r="G266" s="233"/>
      <c r="H266" s="234" t="s">
        <v>19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169</v>
      </c>
      <c r="AU266" s="241" t="s">
        <v>82</v>
      </c>
      <c r="AV266" s="15" t="s">
        <v>80</v>
      </c>
      <c r="AW266" s="15" t="s">
        <v>33</v>
      </c>
      <c r="AX266" s="15" t="s">
        <v>72</v>
      </c>
      <c r="AY266" s="241" t="s">
        <v>155</v>
      </c>
    </row>
    <row r="267" spans="1:65" s="13" customFormat="1">
      <c r="B267" s="200"/>
      <c r="C267" s="201"/>
      <c r="D267" s="193" t="s">
        <v>169</v>
      </c>
      <c r="E267" s="202" t="s">
        <v>19</v>
      </c>
      <c r="F267" s="203" t="s">
        <v>1445</v>
      </c>
      <c r="G267" s="201"/>
      <c r="H267" s="204">
        <v>12.04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169</v>
      </c>
      <c r="AU267" s="210" t="s">
        <v>82</v>
      </c>
      <c r="AV267" s="13" t="s">
        <v>82</v>
      </c>
      <c r="AW267" s="13" t="s">
        <v>33</v>
      </c>
      <c r="AX267" s="13" t="s">
        <v>80</v>
      </c>
      <c r="AY267" s="210" t="s">
        <v>155</v>
      </c>
    </row>
    <row r="268" spans="1:65" s="2" customFormat="1" ht="24.2" customHeight="1">
      <c r="A268" s="36"/>
      <c r="B268" s="37"/>
      <c r="C268" s="180" t="s">
        <v>388</v>
      </c>
      <c r="D268" s="180" t="s">
        <v>158</v>
      </c>
      <c r="E268" s="181" t="s">
        <v>1446</v>
      </c>
      <c r="F268" s="182" t="s">
        <v>1447</v>
      </c>
      <c r="G268" s="183" t="s">
        <v>161</v>
      </c>
      <c r="H268" s="184">
        <v>0.17</v>
      </c>
      <c r="I268" s="185"/>
      <c r="J268" s="186">
        <f>ROUND(I268*H268,2)</f>
        <v>0</v>
      </c>
      <c r="K268" s="182" t="s">
        <v>162</v>
      </c>
      <c r="L268" s="41"/>
      <c r="M268" s="187" t="s">
        <v>19</v>
      </c>
      <c r="N268" s="188" t="s">
        <v>43</v>
      </c>
      <c r="O268" s="66"/>
      <c r="P268" s="189">
        <f>O268*H268</f>
        <v>0</v>
      </c>
      <c r="Q268" s="189">
        <v>1.0593999999999999</v>
      </c>
      <c r="R268" s="189">
        <f>Q268*H268</f>
        <v>0.18009800000000001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163</v>
      </c>
      <c r="AT268" s="191" t="s">
        <v>158</v>
      </c>
      <c r="AU268" s="191" t="s">
        <v>82</v>
      </c>
      <c r="AY268" s="19" t="s">
        <v>155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163</v>
      </c>
      <c r="BM268" s="191" t="s">
        <v>1448</v>
      </c>
    </row>
    <row r="269" spans="1:65" s="2" customFormat="1" ht="29.25">
      <c r="A269" s="36"/>
      <c r="B269" s="37"/>
      <c r="C269" s="38"/>
      <c r="D269" s="193" t="s">
        <v>165</v>
      </c>
      <c r="E269" s="38"/>
      <c r="F269" s="194" t="s">
        <v>1449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165</v>
      </c>
      <c r="AU269" s="19" t="s">
        <v>82</v>
      </c>
    </row>
    <row r="270" spans="1:65" s="2" customFormat="1">
      <c r="A270" s="36"/>
      <c r="B270" s="37"/>
      <c r="C270" s="38"/>
      <c r="D270" s="198" t="s">
        <v>167</v>
      </c>
      <c r="E270" s="38"/>
      <c r="F270" s="199" t="s">
        <v>1450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167</v>
      </c>
      <c r="AU270" s="19" t="s">
        <v>82</v>
      </c>
    </row>
    <row r="271" spans="1:65" s="15" customFormat="1">
      <c r="B271" s="232"/>
      <c r="C271" s="233"/>
      <c r="D271" s="193" t="s">
        <v>169</v>
      </c>
      <c r="E271" s="234" t="s">
        <v>19</v>
      </c>
      <c r="F271" s="235" t="s">
        <v>1289</v>
      </c>
      <c r="G271" s="233"/>
      <c r="H271" s="234" t="s">
        <v>19</v>
      </c>
      <c r="I271" s="236"/>
      <c r="J271" s="233"/>
      <c r="K271" s="233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169</v>
      </c>
      <c r="AU271" s="241" t="s">
        <v>82</v>
      </c>
      <c r="AV271" s="15" t="s">
        <v>80</v>
      </c>
      <c r="AW271" s="15" t="s">
        <v>33</v>
      </c>
      <c r="AX271" s="15" t="s">
        <v>72</v>
      </c>
      <c r="AY271" s="241" t="s">
        <v>155</v>
      </c>
    </row>
    <row r="272" spans="1:65" s="15" customFormat="1">
      <c r="B272" s="232"/>
      <c r="C272" s="233"/>
      <c r="D272" s="193" t="s">
        <v>169</v>
      </c>
      <c r="E272" s="234" t="s">
        <v>19</v>
      </c>
      <c r="F272" s="235" t="s">
        <v>1451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169</v>
      </c>
      <c r="AU272" s="241" t="s">
        <v>82</v>
      </c>
      <c r="AV272" s="15" t="s">
        <v>80</v>
      </c>
      <c r="AW272" s="15" t="s">
        <v>33</v>
      </c>
      <c r="AX272" s="15" t="s">
        <v>72</v>
      </c>
      <c r="AY272" s="241" t="s">
        <v>155</v>
      </c>
    </row>
    <row r="273" spans="1:65" s="13" customFormat="1">
      <c r="B273" s="200"/>
      <c r="C273" s="201"/>
      <c r="D273" s="193" t="s">
        <v>169</v>
      </c>
      <c r="E273" s="202" t="s">
        <v>19</v>
      </c>
      <c r="F273" s="203" t="s">
        <v>1452</v>
      </c>
      <c r="G273" s="201"/>
      <c r="H273" s="204">
        <v>2.4E-2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169</v>
      </c>
      <c r="AU273" s="210" t="s">
        <v>82</v>
      </c>
      <c r="AV273" s="13" t="s">
        <v>82</v>
      </c>
      <c r="AW273" s="13" t="s">
        <v>33</v>
      </c>
      <c r="AX273" s="13" t="s">
        <v>72</v>
      </c>
      <c r="AY273" s="210" t="s">
        <v>155</v>
      </c>
    </row>
    <row r="274" spans="1:65" s="15" customFormat="1">
      <c r="B274" s="232"/>
      <c r="C274" s="233"/>
      <c r="D274" s="193" t="s">
        <v>169</v>
      </c>
      <c r="E274" s="234" t="s">
        <v>19</v>
      </c>
      <c r="F274" s="235" t="s">
        <v>1453</v>
      </c>
      <c r="G274" s="233"/>
      <c r="H274" s="234" t="s">
        <v>19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169</v>
      </c>
      <c r="AU274" s="241" t="s">
        <v>82</v>
      </c>
      <c r="AV274" s="15" t="s">
        <v>80</v>
      </c>
      <c r="AW274" s="15" t="s">
        <v>33</v>
      </c>
      <c r="AX274" s="15" t="s">
        <v>72</v>
      </c>
      <c r="AY274" s="241" t="s">
        <v>155</v>
      </c>
    </row>
    <row r="275" spans="1:65" s="13" customFormat="1">
      <c r="B275" s="200"/>
      <c r="C275" s="201"/>
      <c r="D275" s="193" t="s">
        <v>169</v>
      </c>
      <c r="E275" s="202" t="s">
        <v>19</v>
      </c>
      <c r="F275" s="203" t="s">
        <v>1454</v>
      </c>
      <c r="G275" s="201"/>
      <c r="H275" s="204">
        <v>0.14599999999999999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169</v>
      </c>
      <c r="AU275" s="210" t="s">
        <v>82</v>
      </c>
      <c r="AV275" s="13" t="s">
        <v>82</v>
      </c>
      <c r="AW275" s="13" t="s">
        <v>33</v>
      </c>
      <c r="AX275" s="13" t="s">
        <v>72</v>
      </c>
      <c r="AY275" s="210" t="s">
        <v>155</v>
      </c>
    </row>
    <row r="276" spans="1:65" s="14" customFormat="1">
      <c r="B276" s="211"/>
      <c r="C276" s="212"/>
      <c r="D276" s="193" t="s">
        <v>169</v>
      </c>
      <c r="E276" s="213" t="s">
        <v>19</v>
      </c>
      <c r="F276" s="214" t="s">
        <v>178</v>
      </c>
      <c r="G276" s="212"/>
      <c r="H276" s="215">
        <v>0.17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169</v>
      </c>
      <c r="AU276" s="221" t="s">
        <v>82</v>
      </c>
      <c r="AV276" s="14" t="s">
        <v>163</v>
      </c>
      <c r="AW276" s="14" t="s">
        <v>33</v>
      </c>
      <c r="AX276" s="14" t="s">
        <v>80</v>
      </c>
      <c r="AY276" s="221" t="s">
        <v>155</v>
      </c>
    </row>
    <row r="277" spans="1:65" s="12" customFormat="1" ht="22.9" customHeight="1">
      <c r="B277" s="164"/>
      <c r="C277" s="165"/>
      <c r="D277" s="166" t="s">
        <v>71</v>
      </c>
      <c r="E277" s="178" t="s">
        <v>156</v>
      </c>
      <c r="F277" s="178" t="s">
        <v>157</v>
      </c>
      <c r="G277" s="165"/>
      <c r="H277" s="165"/>
      <c r="I277" s="168"/>
      <c r="J277" s="179">
        <f>BK277</f>
        <v>0</v>
      </c>
      <c r="K277" s="165"/>
      <c r="L277" s="170"/>
      <c r="M277" s="171"/>
      <c r="N277" s="172"/>
      <c r="O277" s="172"/>
      <c r="P277" s="173">
        <f>SUM(P278:P282)</f>
        <v>0</v>
      </c>
      <c r="Q277" s="172"/>
      <c r="R277" s="173">
        <f>SUM(R278:R282)</f>
        <v>0.35036399999999995</v>
      </c>
      <c r="S277" s="172"/>
      <c r="T277" s="174">
        <f>SUM(T278:T282)</f>
        <v>0</v>
      </c>
      <c r="AR277" s="175" t="s">
        <v>80</v>
      </c>
      <c r="AT277" s="176" t="s">
        <v>71</v>
      </c>
      <c r="AU277" s="176" t="s">
        <v>80</v>
      </c>
      <c r="AY277" s="175" t="s">
        <v>155</v>
      </c>
      <c r="BK277" s="177">
        <f>SUM(BK278:BK282)</f>
        <v>0</v>
      </c>
    </row>
    <row r="278" spans="1:65" s="2" customFormat="1" ht="24.2" customHeight="1">
      <c r="A278" s="36"/>
      <c r="B278" s="37"/>
      <c r="C278" s="180" t="s">
        <v>396</v>
      </c>
      <c r="D278" s="180" t="s">
        <v>158</v>
      </c>
      <c r="E278" s="181" t="s">
        <v>1455</v>
      </c>
      <c r="F278" s="182" t="s">
        <v>1456</v>
      </c>
      <c r="G278" s="183" t="s">
        <v>233</v>
      </c>
      <c r="H278" s="184">
        <v>8.6</v>
      </c>
      <c r="I278" s="185"/>
      <c r="J278" s="186">
        <f>ROUND(I278*H278,2)</f>
        <v>0</v>
      </c>
      <c r="K278" s="182" t="s">
        <v>162</v>
      </c>
      <c r="L278" s="41"/>
      <c r="M278" s="187" t="s">
        <v>19</v>
      </c>
      <c r="N278" s="188" t="s">
        <v>43</v>
      </c>
      <c r="O278" s="66"/>
      <c r="P278" s="189">
        <f>O278*H278</f>
        <v>0</v>
      </c>
      <c r="Q278" s="189">
        <v>4.0739999999999998E-2</v>
      </c>
      <c r="R278" s="189">
        <f>Q278*H278</f>
        <v>0.35036399999999995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163</v>
      </c>
      <c r="AT278" s="191" t="s">
        <v>158</v>
      </c>
      <c r="AU278" s="191" t="s">
        <v>82</v>
      </c>
      <c r="AY278" s="19" t="s">
        <v>155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163</v>
      </c>
      <c r="BM278" s="191" t="s">
        <v>1457</v>
      </c>
    </row>
    <row r="279" spans="1:65" s="2" customFormat="1" ht="29.25">
      <c r="A279" s="36"/>
      <c r="B279" s="37"/>
      <c r="C279" s="38"/>
      <c r="D279" s="193" t="s">
        <v>165</v>
      </c>
      <c r="E279" s="38"/>
      <c r="F279" s="194" t="s">
        <v>1458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165</v>
      </c>
      <c r="AU279" s="19" t="s">
        <v>82</v>
      </c>
    </row>
    <row r="280" spans="1:65" s="2" customFormat="1">
      <c r="A280" s="36"/>
      <c r="B280" s="37"/>
      <c r="C280" s="38"/>
      <c r="D280" s="198" t="s">
        <v>167</v>
      </c>
      <c r="E280" s="38"/>
      <c r="F280" s="199" t="s">
        <v>1459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167</v>
      </c>
      <c r="AU280" s="19" t="s">
        <v>82</v>
      </c>
    </row>
    <row r="281" spans="1:65" s="15" customFormat="1">
      <c r="B281" s="232"/>
      <c r="C281" s="233"/>
      <c r="D281" s="193" t="s">
        <v>169</v>
      </c>
      <c r="E281" s="234" t="s">
        <v>19</v>
      </c>
      <c r="F281" s="235" t="s">
        <v>1289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169</v>
      </c>
      <c r="AU281" s="241" t="s">
        <v>82</v>
      </c>
      <c r="AV281" s="15" t="s">
        <v>80</v>
      </c>
      <c r="AW281" s="15" t="s">
        <v>33</v>
      </c>
      <c r="AX281" s="15" t="s">
        <v>72</v>
      </c>
      <c r="AY281" s="241" t="s">
        <v>155</v>
      </c>
    </row>
    <row r="282" spans="1:65" s="13" customFormat="1">
      <c r="B282" s="200"/>
      <c r="C282" s="201"/>
      <c r="D282" s="193" t="s">
        <v>169</v>
      </c>
      <c r="E282" s="202" t="s">
        <v>19</v>
      </c>
      <c r="F282" s="203" t="s">
        <v>1460</v>
      </c>
      <c r="G282" s="201"/>
      <c r="H282" s="204">
        <v>8.6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169</v>
      </c>
      <c r="AU282" s="210" t="s">
        <v>82</v>
      </c>
      <c r="AV282" s="13" t="s">
        <v>82</v>
      </c>
      <c r="AW282" s="13" t="s">
        <v>33</v>
      </c>
      <c r="AX282" s="13" t="s">
        <v>80</v>
      </c>
      <c r="AY282" s="210" t="s">
        <v>155</v>
      </c>
    </row>
    <row r="283" spans="1:65" s="12" customFormat="1" ht="22.9" customHeight="1">
      <c r="B283" s="164"/>
      <c r="C283" s="165"/>
      <c r="D283" s="166" t="s">
        <v>71</v>
      </c>
      <c r="E283" s="178" t="s">
        <v>163</v>
      </c>
      <c r="F283" s="178" t="s">
        <v>270</v>
      </c>
      <c r="G283" s="165"/>
      <c r="H283" s="165"/>
      <c r="I283" s="168"/>
      <c r="J283" s="179">
        <f>BK283</f>
        <v>0</v>
      </c>
      <c r="K283" s="165"/>
      <c r="L283" s="170"/>
      <c r="M283" s="171"/>
      <c r="N283" s="172"/>
      <c r="O283" s="172"/>
      <c r="P283" s="173">
        <f>SUM(P284:P313)</f>
        <v>0</v>
      </c>
      <c r="Q283" s="172"/>
      <c r="R283" s="173">
        <f>SUM(R284:R313)</f>
        <v>7.9688099799999996</v>
      </c>
      <c r="S283" s="172"/>
      <c r="T283" s="174">
        <f>SUM(T284:T313)</f>
        <v>0</v>
      </c>
      <c r="AR283" s="175" t="s">
        <v>80</v>
      </c>
      <c r="AT283" s="176" t="s">
        <v>71</v>
      </c>
      <c r="AU283" s="176" t="s">
        <v>80</v>
      </c>
      <c r="AY283" s="175" t="s">
        <v>155</v>
      </c>
      <c r="BK283" s="177">
        <f>SUM(BK284:BK313)</f>
        <v>0</v>
      </c>
    </row>
    <row r="284" spans="1:65" s="2" customFormat="1" ht="21.75" customHeight="1">
      <c r="A284" s="36"/>
      <c r="B284" s="37"/>
      <c r="C284" s="180" t="s">
        <v>403</v>
      </c>
      <c r="D284" s="180" t="s">
        <v>158</v>
      </c>
      <c r="E284" s="181" t="s">
        <v>1461</v>
      </c>
      <c r="F284" s="182" t="s">
        <v>1462</v>
      </c>
      <c r="G284" s="183" t="s">
        <v>274</v>
      </c>
      <c r="H284" s="184">
        <v>0.95099999999999996</v>
      </c>
      <c r="I284" s="185"/>
      <c r="J284" s="186">
        <f>ROUND(I284*H284,2)</f>
        <v>0</v>
      </c>
      <c r="K284" s="182" t="s">
        <v>162</v>
      </c>
      <c r="L284" s="41"/>
      <c r="M284" s="187" t="s">
        <v>19</v>
      </c>
      <c r="N284" s="188" t="s">
        <v>43</v>
      </c>
      <c r="O284" s="66"/>
      <c r="P284" s="189">
        <f>O284*H284</f>
        <v>0</v>
      </c>
      <c r="Q284" s="189">
        <v>2.5019499999999999</v>
      </c>
      <c r="R284" s="189">
        <f>Q284*H284</f>
        <v>2.3793544499999997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163</v>
      </c>
      <c r="AT284" s="191" t="s">
        <v>158</v>
      </c>
      <c r="AU284" s="191" t="s">
        <v>82</v>
      </c>
      <c r="AY284" s="19" t="s">
        <v>155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163</v>
      </c>
      <c r="BM284" s="191" t="s">
        <v>1463</v>
      </c>
    </row>
    <row r="285" spans="1:65" s="2" customFormat="1" ht="19.5">
      <c r="A285" s="36"/>
      <c r="B285" s="37"/>
      <c r="C285" s="38"/>
      <c r="D285" s="193" t="s">
        <v>165</v>
      </c>
      <c r="E285" s="38"/>
      <c r="F285" s="194" t="s">
        <v>1464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165</v>
      </c>
      <c r="AU285" s="19" t="s">
        <v>82</v>
      </c>
    </row>
    <row r="286" spans="1:65" s="2" customFormat="1">
      <c r="A286" s="36"/>
      <c r="B286" s="37"/>
      <c r="C286" s="38"/>
      <c r="D286" s="198" t="s">
        <v>167</v>
      </c>
      <c r="E286" s="38"/>
      <c r="F286" s="199" t="s">
        <v>1465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167</v>
      </c>
      <c r="AU286" s="19" t="s">
        <v>82</v>
      </c>
    </row>
    <row r="287" spans="1:65" s="15" customFormat="1">
      <c r="B287" s="232"/>
      <c r="C287" s="233"/>
      <c r="D287" s="193" t="s">
        <v>169</v>
      </c>
      <c r="E287" s="234" t="s">
        <v>19</v>
      </c>
      <c r="F287" s="235" t="s">
        <v>1466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169</v>
      </c>
      <c r="AU287" s="241" t="s">
        <v>82</v>
      </c>
      <c r="AV287" s="15" t="s">
        <v>80</v>
      </c>
      <c r="AW287" s="15" t="s">
        <v>33</v>
      </c>
      <c r="AX287" s="15" t="s">
        <v>72</v>
      </c>
      <c r="AY287" s="241" t="s">
        <v>155</v>
      </c>
    </row>
    <row r="288" spans="1:65" s="13" customFormat="1">
      <c r="B288" s="200"/>
      <c r="C288" s="201"/>
      <c r="D288" s="193" t="s">
        <v>169</v>
      </c>
      <c r="E288" s="202" t="s">
        <v>19</v>
      </c>
      <c r="F288" s="203" t="s">
        <v>1467</v>
      </c>
      <c r="G288" s="201"/>
      <c r="H288" s="204">
        <v>0.23899999999999999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169</v>
      </c>
      <c r="AU288" s="210" t="s">
        <v>82</v>
      </c>
      <c r="AV288" s="13" t="s">
        <v>82</v>
      </c>
      <c r="AW288" s="13" t="s">
        <v>33</v>
      </c>
      <c r="AX288" s="13" t="s">
        <v>72</v>
      </c>
      <c r="AY288" s="210" t="s">
        <v>155</v>
      </c>
    </row>
    <row r="289" spans="1:65" s="13" customFormat="1">
      <c r="B289" s="200"/>
      <c r="C289" s="201"/>
      <c r="D289" s="193" t="s">
        <v>169</v>
      </c>
      <c r="E289" s="202" t="s">
        <v>19</v>
      </c>
      <c r="F289" s="203" t="s">
        <v>1468</v>
      </c>
      <c r="G289" s="201"/>
      <c r="H289" s="204">
        <v>0.36499999999999999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169</v>
      </c>
      <c r="AU289" s="210" t="s">
        <v>82</v>
      </c>
      <c r="AV289" s="13" t="s">
        <v>82</v>
      </c>
      <c r="AW289" s="13" t="s">
        <v>33</v>
      </c>
      <c r="AX289" s="13" t="s">
        <v>72</v>
      </c>
      <c r="AY289" s="210" t="s">
        <v>155</v>
      </c>
    </row>
    <row r="290" spans="1:65" s="13" customFormat="1">
      <c r="B290" s="200"/>
      <c r="C290" s="201"/>
      <c r="D290" s="193" t="s">
        <v>169</v>
      </c>
      <c r="E290" s="202" t="s">
        <v>19</v>
      </c>
      <c r="F290" s="203" t="s">
        <v>1469</v>
      </c>
      <c r="G290" s="201"/>
      <c r="H290" s="204">
        <v>0.34699999999999998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169</v>
      </c>
      <c r="AU290" s="210" t="s">
        <v>82</v>
      </c>
      <c r="AV290" s="13" t="s">
        <v>82</v>
      </c>
      <c r="AW290" s="13" t="s">
        <v>33</v>
      </c>
      <c r="AX290" s="13" t="s">
        <v>72</v>
      </c>
      <c r="AY290" s="210" t="s">
        <v>155</v>
      </c>
    </row>
    <row r="291" spans="1:65" s="14" customFormat="1">
      <c r="B291" s="211"/>
      <c r="C291" s="212"/>
      <c r="D291" s="193" t="s">
        <v>169</v>
      </c>
      <c r="E291" s="213" t="s">
        <v>19</v>
      </c>
      <c r="F291" s="214" t="s">
        <v>178</v>
      </c>
      <c r="G291" s="212"/>
      <c r="H291" s="215">
        <v>0.95099999999999996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169</v>
      </c>
      <c r="AU291" s="221" t="s">
        <v>82</v>
      </c>
      <c r="AV291" s="14" t="s">
        <v>163</v>
      </c>
      <c r="AW291" s="14" t="s">
        <v>33</v>
      </c>
      <c r="AX291" s="14" t="s">
        <v>80</v>
      </c>
      <c r="AY291" s="221" t="s">
        <v>155</v>
      </c>
    </row>
    <row r="292" spans="1:65" s="2" customFormat="1" ht="24.2" customHeight="1">
      <c r="A292" s="36"/>
      <c r="B292" s="37"/>
      <c r="C292" s="180" t="s">
        <v>409</v>
      </c>
      <c r="D292" s="180" t="s">
        <v>158</v>
      </c>
      <c r="E292" s="181" t="s">
        <v>1470</v>
      </c>
      <c r="F292" s="182" t="s">
        <v>1471</v>
      </c>
      <c r="G292" s="183" t="s">
        <v>161</v>
      </c>
      <c r="H292" s="184">
        <v>1.2E-2</v>
      </c>
      <c r="I292" s="185"/>
      <c r="J292" s="186">
        <f>ROUND(I292*H292,2)</f>
        <v>0</v>
      </c>
      <c r="K292" s="182" t="s">
        <v>162</v>
      </c>
      <c r="L292" s="41"/>
      <c r="M292" s="187" t="s">
        <v>19</v>
      </c>
      <c r="N292" s="188" t="s">
        <v>43</v>
      </c>
      <c r="O292" s="66"/>
      <c r="P292" s="189">
        <f>O292*H292</f>
        <v>0</v>
      </c>
      <c r="Q292" s="189">
        <v>1.06277</v>
      </c>
      <c r="R292" s="189">
        <f>Q292*H292</f>
        <v>1.2753240000000001E-2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163</v>
      </c>
      <c r="AT292" s="191" t="s">
        <v>158</v>
      </c>
      <c r="AU292" s="191" t="s">
        <v>82</v>
      </c>
      <c r="AY292" s="19" t="s">
        <v>155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163</v>
      </c>
      <c r="BM292" s="191" t="s">
        <v>1472</v>
      </c>
    </row>
    <row r="293" spans="1:65" s="2" customFormat="1" ht="19.5">
      <c r="A293" s="36"/>
      <c r="B293" s="37"/>
      <c r="C293" s="38"/>
      <c r="D293" s="193" t="s">
        <v>165</v>
      </c>
      <c r="E293" s="38"/>
      <c r="F293" s="194" t="s">
        <v>1473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165</v>
      </c>
      <c r="AU293" s="19" t="s">
        <v>82</v>
      </c>
    </row>
    <row r="294" spans="1:65" s="2" customFormat="1">
      <c r="A294" s="36"/>
      <c r="B294" s="37"/>
      <c r="C294" s="38"/>
      <c r="D294" s="198" t="s">
        <v>167</v>
      </c>
      <c r="E294" s="38"/>
      <c r="F294" s="199" t="s">
        <v>1474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167</v>
      </c>
      <c r="AU294" s="19" t="s">
        <v>82</v>
      </c>
    </row>
    <row r="295" spans="1:65" s="15" customFormat="1">
      <c r="B295" s="232"/>
      <c r="C295" s="233"/>
      <c r="D295" s="193" t="s">
        <v>169</v>
      </c>
      <c r="E295" s="234" t="s">
        <v>19</v>
      </c>
      <c r="F295" s="235" t="s">
        <v>1475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169</v>
      </c>
      <c r="AU295" s="241" t="s">
        <v>82</v>
      </c>
      <c r="AV295" s="15" t="s">
        <v>80</v>
      </c>
      <c r="AW295" s="15" t="s">
        <v>33</v>
      </c>
      <c r="AX295" s="15" t="s">
        <v>72</v>
      </c>
      <c r="AY295" s="241" t="s">
        <v>155</v>
      </c>
    </row>
    <row r="296" spans="1:65" s="13" customFormat="1">
      <c r="B296" s="200"/>
      <c r="C296" s="201"/>
      <c r="D296" s="193" t="s">
        <v>169</v>
      </c>
      <c r="E296" s="202" t="s">
        <v>19</v>
      </c>
      <c r="F296" s="203" t="s">
        <v>1476</v>
      </c>
      <c r="G296" s="201"/>
      <c r="H296" s="204">
        <v>1.2E-2</v>
      </c>
      <c r="I296" s="205"/>
      <c r="J296" s="201"/>
      <c r="K296" s="201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169</v>
      </c>
      <c r="AU296" s="210" t="s">
        <v>82</v>
      </c>
      <c r="AV296" s="13" t="s">
        <v>82</v>
      </c>
      <c r="AW296" s="13" t="s">
        <v>33</v>
      </c>
      <c r="AX296" s="13" t="s">
        <v>80</v>
      </c>
      <c r="AY296" s="210" t="s">
        <v>155</v>
      </c>
    </row>
    <row r="297" spans="1:65" s="2" customFormat="1" ht="24.2" customHeight="1">
      <c r="A297" s="36"/>
      <c r="B297" s="37"/>
      <c r="C297" s="180" t="s">
        <v>415</v>
      </c>
      <c r="D297" s="180" t="s">
        <v>158</v>
      </c>
      <c r="E297" s="181" t="s">
        <v>1477</v>
      </c>
      <c r="F297" s="182" t="s">
        <v>1478</v>
      </c>
      <c r="G297" s="183" t="s">
        <v>202</v>
      </c>
      <c r="H297" s="184">
        <v>0.94899999999999995</v>
      </c>
      <c r="I297" s="185"/>
      <c r="J297" s="186">
        <f>ROUND(I297*H297,2)</f>
        <v>0</v>
      </c>
      <c r="K297" s="182" t="s">
        <v>162</v>
      </c>
      <c r="L297" s="41"/>
      <c r="M297" s="187" t="s">
        <v>19</v>
      </c>
      <c r="N297" s="188" t="s">
        <v>43</v>
      </c>
      <c r="O297" s="66"/>
      <c r="P297" s="189">
        <f>O297*H297</f>
        <v>0</v>
      </c>
      <c r="Q297" s="189">
        <v>1.282E-2</v>
      </c>
      <c r="R297" s="189">
        <f>Q297*H297</f>
        <v>1.2166179999999999E-2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163</v>
      </c>
      <c r="AT297" s="191" t="s">
        <v>158</v>
      </c>
      <c r="AU297" s="191" t="s">
        <v>82</v>
      </c>
      <c r="AY297" s="19" t="s">
        <v>155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163</v>
      </c>
      <c r="BM297" s="191" t="s">
        <v>1479</v>
      </c>
    </row>
    <row r="298" spans="1:65" s="2" customFormat="1" ht="19.5">
      <c r="A298" s="36"/>
      <c r="B298" s="37"/>
      <c r="C298" s="38"/>
      <c r="D298" s="193" t="s">
        <v>165</v>
      </c>
      <c r="E298" s="38"/>
      <c r="F298" s="194" t="s">
        <v>1480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165</v>
      </c>
      <c r="AU298" s="19" t="s">
        <v>82</v>
      </c>
    </row>
    <row r="299" spans="1:65" s="2" customFormat="1">
      <c r="A299" s="36"/>
      <c r="B299" s="37"/>
      <c r="C299" s="38"/>
      <c r="D299" s="198" t="s">
        <v>167</v>
      </c>
      <c r="E299" s="38"/>
      <c r="F299" s="199" t="s">
        <v>1481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167</v>
      </c>
      <c r="AU299" s="19" t="s">
        <v>82</v>
      </c>
    </row>
    <row r="300" spans="1:65" s="15" customFormat="1">
      <c r="B300" s="232"/>
      <c r="C300" s="233"/>
      <c r="D300" s="193" t="s">
        <v>169</v>
      </c>
      <c r="E300" s="234" t="s">
        <v>19</v>
      </c>
      <c r="F300" s="235" t="s">
        <v>1466</v>
      </c>
      <c r="G300" s="233"/>
      <c r="H300" s="234" t="s">
        <v>19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169</v>
      </c>
      <c r="AU300" s="241" t="s">
        <v>82</v>
      </c>
      <c r="AV300" s="15" t="s">
        <v>80</v>
      </c>
      <c r="AW300" s="15" t="s">
        <v>33</v>
      </c>
      <c r="AX300" s="15" t="s">
        <v>72</v>
      </c>
      <c r="AY300" s="241" t="s">
        <v>155</v>
      </c>
    </row>
    <row r="301" spans="1:65" s="13" customFormat="1">
      <c r="B301" s="200"/>
      <c r="C301" s="201"/>
      <c r="D301" s="193" t="s">
        <v>169</v>
      </c>
      <c r="E301" s="202" t="s">
        <v>19</v>
      </c>
      <c r="F301" s="203" t="s">
        <v>1482</v>
      </c>
      <c r="G301" s="201"/>
      <c r="H301" s="204">
        <v>0.94899999999999995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169</v>
      </c>
      <c r="AU301" s="210" t="s">
        <v>82</v>
      </c>
      <c r="AV301" s="13" t="s">
        <v>82</v>
      </c>
      <c r="AW301" s="13" t="s">
        <v>33</v>
      </c>
      <c r="AX301" s="13" t="s">
        <v>80</v>
      </c>
      <c r="AY301" s="210" t="s">
        <v>155</v>
      </c>
    </row>
    <row r="302" spans="1:65" s="2" customFormat="1" ht="24.2" customHeight="1">
      <c r="A302" s="36"/>
      <c r="B302" s="37"/>
      <c r="C302" s="180" t="s">
        <v>422</v>
      </c>
      <c r="D302" s="180" t="s">
        <v>158</v>
      </c>
      <c r="E302" s="181" t="s">
        <v>1483</v>
      </c>
      <c r="F302" s="182" t="s">
        <v>1484</v>
      </c>
      <c r="G302" s="183" t="s">
        <v>202</v>
      </c>
      <c r="H302" s="184">
        <v>0.94899999999999995</v>
      </c>
      <c r="I302" s="185"/>
      <c r="J302" s="186">
        <f>ROUND(I302*H302,2)</f>
        <v>0</v>
      </c>
      <c r="K302" s="182" t="s">
        <v>162</v>
      </c>
      <c r="L302" s="41"/>
      <c r="M302" s="187" t="s">
        <v>19</v>
      </c>
      <c r="N302" s="188" t="s">
        <v>43</v>
      </c>
      <c r="O302" s="66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163</v>
      </c>
      <c r="AT302" s="191" t="s">
        <v>158</v>
      </c>
      <c r="AU302" s="191" t="s">
        <v>82</v>
      </c>
      <c r="AY302" s="19" t="s">
        <v>155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163</v>
      </c>
      <c r="BM302" s="191" t="s">
        <v>1485</v>
      </c>
    </row>
    <row r="303" spans="1:65" s="2" customFormat="1" ht="19.5">
      <c r="A303" s="36"/>
      <c r="B303" s="37"/>
      <c r="C303" s="38"/>
      <c r="D303" s="193" t="s">
        <v>165</v>
      </c>
      <c r="E303" s="38"/>
      <c r="F303" s="194" t="s">
        <v>1486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165</v>
      </c>
      <c r="AU303" s="19" t="s">
        <v>82</v>
      </c>
    </row>
    <row r="304" spans="1:65" s="2" customFormat="1">
      <c r="A304" s="36"/>
      <c r="B304" s="37"/>
      <c r="C304" s="38"/>
      <c r="D304" s="198" t="s">
        <v>167</v>
      </c>
      <c r="E304" s="38"/>
      <c r="F304" s="199" t="s">
        <v>1487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167</v>
      </c>
      <c r="AU304" s="19" t="s">
        <v>82</v>
      </c>
    </row>
    <row r="305" spans="1:65" s="2" customFormat="1" ht="24.2" customHeight="1">
      <c r="A305" s="36"/>
      <c r="B305" s="37"/>
      <c r="C305" s="180" t="s">
        <v>432</v>
      </c>
      <c r="D305" s="180" t="s">
        <v>158</v>
      </c>
      <c r="E305" s="181" t="s">
        <v>1488</v>
      </c>
      <c r="F305" s="182" t="s">
        <v>1489</v>
      </c>
      <c r="G305" s="183" t="s">
        <v>274</v>
      </c>
      <c r="H305" s="184">
        <v>2.9430000000000001</v>
      </c>
      <c r="I305" s="185"/>
      <c r="J305" s="186">
        <f>ROUND(I305*H305,2)</f>
        <v>0</v>
      </c>
      <c r="K305" s="182" t="s">
        <v>162</v>
      </c>
      <c r="L305" s="41"/>
      <c r="M305" s="187" t="s">
        <v>19</v>
      </c>
      <c r="N305" s="188" t="s">
        <v>43</v>
      </c>
      <c r="O305" s="66"/>
      <c r="P305" s="189">
        <f>O305*H305</f>
        <v>0</v>
      </c>
      <c r="Q305" s="189">
        <v>1.8907700000000001</v>
      </c>
      <c r="R305" s="189">
        <f>Q305*H305</f>
        <v>5.5645361100000006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163</v>
      </c>
      <c r="AT305" s="191" t="s">
        <v>158</v>
      </c>
      <c r="AU305" s="191" t="s">
        <v>82</v>
      </c>
      <c r="AY305" s="19" t="s">
        <v>155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80</v>
      </c>
      <c r="BK305" s="192">
        <f>ROUND(I305*H305,2)</f>
        <v>0</v>
      </c>
      <c r="BL305" s="19" t="s">
        <v>163</v>
      </c>
      <c r="BM305" s="191" t="s">
        <v>1490</v>
      </c>
    </row>
    <row r="306" spans="1:65" s="2" customFormat="1" ht="19.5">
      <c r="A306" s="36"/>
      <c r="B306" s="37"/>
      <c r="C306" s="38"/>
      <c r="D306" s="193" t="s">
        <v>165</v>
      </c>
      <c r="E306" s="38"/>
      <c r="F306" s="194" t="s">
        <v>1491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165</v>
      </c>
      <c r="AU306" s="19" t="s">
        <v>82</v>
      </c>
    </row>
    <row r="307" spans="1:65" s="2" customFormat="1">
      <c r="A307" s="36"/>
      <c r="B307" s="37"/>
      <c r="C307" s="38"/>
      <c r="D307" s="198" t="s">
        <v>167</v>
      </c>
      <c r="E307" s="38"/>
      <c r="F307" s="199" t="s">
        <v>1492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167</v>
      </c>
      <c r="AU307" s="19" t="s">
        <v>82</v>
      </c>
    </row>
    <row r="308" spans="1:65" s="13" customFormat="1">
      <c r="B308" s="200"/>
      <c r="C308" s="201"/>
      <c r="D308" s="193" t="s">
        <v>169</v>
      </c>
      <c r="E308" s="202" t="s">
        <v>19</v>
      </c>
      <c r="F308" s="203" t="s">
        <v>1493</v>
      </c>
      <c r="G308" s="201"/>
      <c r="H308" s="204">
        <v>2.0059999999999998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169</v>
      </c>
      <c r="AU308" s="210" t="s">
        <v>82</v>
      </c>
      <c r="AV308" s="13" t="s">
        <v>82</v>
      </c>
      <c r="AW308" s="13" t="s">
        <v>33</v>
      </c>
      <c r="AX308" s="13" t="s">
        <v>72</v>
      </c>
      <c r="AY308" s="210" t="s">
        <v>155</v>
      </c>
    </row>
    <row r="309" spans="1:65" s="13" customFormat="1">
      <c r="B309" s="200"/>
      <c r="C309" s="201"/>
      <c r="D309" s="193" t="s">
        <v>169</v>
      </c>
      <c r="E309" s="202" t="s">
        <v>19</v>
      </c>
      <c r="F309" s="203" t="s">
        <v>1494</v>
      </c>
      <c r="G309" s="201"/>
      <c r="H309" s="204">
        <v>8.8999999999999996E-2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169</v>
      </c>
      <c r="AU309" s="210" t="s">
        <v>82</v>
      </c>
      <c r="AV309" s="13" t="s">
        <v>82</v>
      </c>
      <c r="AW309" s="13" t="s">
        <v>33</v>
      </c>
      <c r="AX309" s="13" t="s">
        <v>72</v>
      </c>
      <c r="AY309" s="210" t="s">
        <v>155</v>
      </c>
    </row>
    <row r="310" spans="1:65" s="13" customFormat="1">
      <c r="B310" s="200"/>
      <c r="C310" s="201"/>
      <c r="D310" s="193" t="s">
        <v>169</v>
      </c>
      <c r="E310" s="202" t="s">
        <v>19</v>
      </c>
      <c r="F310" s="203" t="s">
        <v>1495</v>
      </c>
      <c r="G310" s="201"/>
      <c r="H310" s="204">
        <v>2.3E-2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169</v>
      </c>
      <c r="AU310" s="210" t="s">
        <v>82</v>
      </c>
      <c r="AV310" s="13" t="s">
        <v>82</v>
      </c>
      <c r="AW310" s="13" t="s">
        <v>33</v>
      </c>
      <c r="AX310" s="13" t="s">
        <v>72</v>
      </c>
      <c r="AY310" s="210" t="s">
        <v>155</v>
      </c>
    </row>
    <row r="311" spans="1:65" s="13" customFormat="1">
      <c r="B311" s="200"/>
      <c r="C311" s="201"/>
      <c r="D311" s="193" t="s">
        <v>169</v>
      </c>
      <c r="E311" s="202" t="s">
        <v>19</v>
      </c>
      <c r="F311" s="203" t="s">
        <v>1496</v>
      </c>
      <c r="G311" s="201"/>
      <c r="H311" s="204">
        <v>0.6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169</v>
      </c>
      <c r="AU311" s="210" t="s">
        <v>82</v>
      </c>
      <c r="AV311" s="13" t="s">
        <v>82</v>
      </c>
      <c r="AW311" s="13" t="s">
        <v>33</v>
      </c>
      <c r="AX311" s="13" t="s">
        <v>72</v>
      </c>
      <c r="AY311" s="210" t="s">
        <v>155</v>
      </c>
    </row>
    <row r="312" spans="1:65" s="13" customFormat="1">
      <c r="B312" s="200"/>
      <c r="C312" s="201"/>
      <c r="D312" s="193" t="s">
        <v>169</v>
      </c>
      <c r="E312" s="202" t="s">
        <v>19</v>
      </c>
      <c r="F312" s="203" t="s">
        <v>1497</v>
      </c>
      <c r="G312" s="201"/>
      <c r="H312" s="204">
        <v>0.22500000000000001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169</v>
      </c>
      <c r="AU312" s="210" t="s">
        <v>82</v>
      </c>
      <c r="AV312" s="13" t="s">
        <v>82</v>
      </c>
      <c r="AW312" s="13" t="s">
        <v>33</v>
      </c>
      <c r="AX312" s="13" t="s">
        <v>72</v>
      </c>
      <c r="AY312" s="210" t="s">
        <v>155</v>
      </c>
    </row>
    <row r="313" spans="1:65" s="14" customFormat="1">
      <c r="B313" s="211"/>
      <c r="C313" s="212"/>
      <c r="D313" s="193" t="s">
        <v>169</v>
      </c>
      <c r="E313" s="213" t="s">
        <v>19</v>
      </c>
      <c r="F313" s="214" t="s">
        <v>178</v>
      </c>
      <c r="G313" s="212"/>
      <c r="H313" s="215">
        <v>2.9430000000000001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169</v>
      </c>
      <c r="AU313" s="221" t="s">
        <v>82</v>
      </c>
      <c r="AV313" s="14" t="s">
        <v>163</v>
      </c>
      <c r="AW313" s="14" t="s">
        <v>33</v>
      </c>
      <c r="AX313" s="14" t="s">
        <v>80</v>
      </c>
      <c r="AY313" s="221" t="s">
        <v>155</v>
      </c>
    </row>
    <row r="314" spans="1:65" s="12" customFormat="1" ht="22.9" customHeight="1">
      <c r="B314" s="164"/>
      <c r="C314" s="165"/>
      <c r="D314" s="166" t="s">
        <v>71</v>
      </c>
      <c r="E314" s="178" t="s">
        <v>195</v>
      </c>
      <c r="F314" s="178" t="s">
        <v>1498</v>
      </c>
      <c r="G314" s="165"/>
      <c r="H314" s="165"/>
      <c r="I314" s="168"/>
      <c r="J314" s="179">
        <f>BK314</f>
        <v>0</v>
      </c>
      <c r="K314" s="165"/>
      <c r="L314" s="170"/>
      <c r="M314" s="171"/>
      <c r="N314" s="172"/>
      <c r="O314" s="172"/>
      <c r="P314" s="173">
        <f>SUM(P315:P346)</f>
        <v>0</v>
      </c>
      <c r="Q314" s="172"/>
      <c r="R314" s="173">
        <f>SUM(R315:R346)</f>
        <v>28.553927600000002</v>
      </c>
      <c r="S314" s="172"/>
      <c r="T314" s="174">
        <f>SUM(T315:T346)</f>
        <v>0</v>
      </c>
      <c r="AR314" s="175" t="s">
        <v>80</v>
      </c>
      <c r="AT314" s="176" t="s">
        <v>71</v>
      </c>
      <c r="AU314" s="176" t="s">
        <v>80</v>
      </c>
      <c r="AY314" s="175" t="s">
        <v>155</v>
      </c>
      <c r="BK314" s="177">
        <f>SUM(BK315:BK346)</f>
        <v>0</v>
      </c>
    </row>
    <row r="315" spans="1:65" s="2" customFormat="1" ht="24.2" customHeight="1">
      <c r="A315" s="36"/>
      <c r="B315" s="37"/>
      <c r="C315" s="180" t="s">
        <v>438</v>
      </c>
      <c r="D315" s="180" t="s">
        <v>158</v>
      </c>
      <c r="E315" s="181" t="s">
        <v>1499</v>
      </c>
      <c r="F315" s="182" t="s">
        <v>1500</v>
      </c>
      <c r="G315" s="183" t="s">
        <v>202</v>
      </c>
      <c r="H315" s="184">
        <v>40.85</v>
      </c>
      <c r="I315" s="185"/>
      <c r="J315" s="186">
        <f>ROUND(I315*H315,2)</f>
        <v>0</v>
      </c>
      <c r="K315" s="182" t="s">
        <v>162</v>
      </c>
      <c r="L315" s="41"/>
      <c r="M315" s="187" t="s">
        <v>19</v>
      </c>
      <c r="N315" s="188" t="s">
        <v>43</v>
      </c>
      <c r="O315" s="66"/>
      <c r="P315" s="189">
        <f>O315*H315</f>
        <v>0</v>
      </c>
      <c r="Q315" s="189">
        <v>0.498</v>
      </c>
      <c r="R315" s="189">
        <f>Q315*H315</f>
        <v>20.343299999999999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163</v>
      </c>
      <c r="AT315" s="191" t="s">
        <v>158</v>
      </c>
      <c r="AU315" s="191" t="s">
        <v>82</v>
      </c>
      <c r="AY315" s="19" t="s">
        <v>155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163</v>
      </c>
      <c r="BM315" s="191" t="s">
        <v>1501</v>
      </c>
    </row>
    <row r="316" spans="1:65" s="2" customFormat="1" ht="29.25">
      <c r="A316" s="36"/>
      <c r="B316" s="37"/>
      <c r="C316" s="38"/>
      <c r="D316" s="193" t="s">
        <v>165</v>
      </c>
      <c r="E316" s="38"/>
      <c r="F316" s="194" t="s">
        <v>1502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165</v>
      </c>
      <c r="AU316" s="19" t="s">
        <v>82</v>
      </c>
    </row>
    <row r="317" spans="1:65" s="2" customFormat="1">
      <c r="A317" s="36"/>
      <c r="B317" s="37"/>
      <c r="C317" s="38"/>
      <c r="D317" s="198" t="s">
        <v>167</v>
      </c>
      <c r="E317" s="38"/>
      <c r="F317" s="199" t="s">
        <v>1503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167</v>
      </c>
      <c r="AU317" s="19" t="s">
        <v>82</v>
      </c>
    </row>
    <row r="318" spans="1:65" s="15" customFormat="1">
      <c r="B318" s="232"/>
      <c r="C318" s="233"/>
      <c r="D318" s="193" t="s">
        <v>169</v>
      </c>
      <c r="E318" s="234" t="s">
        <v>19</v>
      </c>
      <c r="F318" s="235" t="s">
        <v>1504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169</v>
      </c>
      <c r="AU318" s="241" t="s">
        <v>82</v>
      </c>
      <c r="AV318" s="15" t="s">
        <v>80</v>
      </c>
      <c r="AW318" s="15" t="s">
        <v>33</v>
      </c>
      <c r="AX318" s="15" t="s">
        <v>72</v>
      </c>
      <c r="AY318" s="241" t="s">
        <v>155</v>
      </c>
    </row>
    <row r="319" spans="1:65" s="13" customFormat="1">
      <c r="B319" s="200"/>
      <c r="C319" s="201"/>
      <c r="D319" s="193" t="s">
        <v>169</v>
      </c>
      <c r="E319" s="202" t="s">
        <v>19</v>
      </c>
      <c r="F319" s="203" t="s">
        <v>1505</v>
      </c>
      <c r="G319" s="201"/>
      <c r="H319" s="204">
        <v>10.199999999999999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169</v>
      </c>
      <c r="AU319" s="210" t="s">
        <v>82</v>
      </c>
      <c r="AV319" s="13" t="s">
        <v>82</v>
      </c>
      <c r="AW319" s="13" t="s">
        <v>33</v>
      </c>
      <c r="AX319" s="13" t="s">
        <v>72</v>
      </c>
      <c r="AY319" s="210" t="s">
        <v>155</v>
      </c>
    </row>
    <row r="320" spans="1:65" s="16" customFormat="1">
      <c r="B320" s="242"/>
      <c r="C320" s="243"/>
      <c r="D320" s="193" t="s">
        <v>169</v>
      </c>
      <c r="E320" s="244" t="s">
        <v>19</v>
      </c>
      <c r="F320" s="245" t="s">
        <v>211</v>
      </c>
      <c r="G320" s="243"/>
      <c r="H320" s="246">
        <v>10.199999999999999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169</v>
      </c>
      <c r="AU320" s="252" t="s">
        <v>82</v>
      </c>
      <c r="AV320" s="16" t="s">
        <v>156</v>
      </c>
      <c r="AW320" s="16" t="s">
        <v>33</v>
      </c>
      <c r="AX320" s="16" t="s">
        <v>72</v>
      </c>
      <c r="AY320" s="252" t="s">
        <v>155</v>
      </c>
    </row>
    <row r="321" spans="1:65" s="15" customFormat="1">
      <c r="B321" s="232"/>
      <c r="C321" s="233"/>
      <c r="D321" s="193" t="s">
        <v>169</v>
      </c>
      <c r="E321" s="234" t="s">
        <v>19</v>
      </c>
      <c r="F321" s="235" t="s">
        <v>1506</v>
      </c>
      <c r="G321" s="233"/>
      <c r="H321" s="234" t="s">
        <v>19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AT321" s="241" t="s">
        <v>169</v>
      </c>
      <c r="AU321" s="241" t="s">
        <v>82</v>
      </c>
      <c r="AV321" s="15" t="s">
        <v>80</v>
      </c>
      <c r="AW321" s="15" t="s">
        <v>33</v>
      </c>
      <c r="AX321" s="15" t="s">
        <v>72</v>
      </c>
      <c r="AY321" s="241" t="s">
        <v>155</v>
      </c>
    </row>
    <row r="322" spans="1:65" s="13" customFormat="1">
      <c r="B322" s="200"/>
      <c r="C322" s="201"/>
      <c r="D322" s="193" t="s">
        <v>169</v>
      </c>
      <c r="E322" s="202" t="s">
        <v>19</v>
      </c>
      <c r="F322" s="203" t="s">
        <v>1507</v>
      </c>
      <c r="G322" s="201"/>
      <c r="H322" s="204">
        <v>21.45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169</v>
      </c>
      <c r="AU322" s="210" t="s">
        <v>82</v>
      </c>
      <c r="AV322" s="13" t="s">
        <v>82</v>
      </c>
      <c r="AW322" s="13" t="s">
        <v>33</v>
      </c>
      <c r="AX322" s="13" t="s">
        <v>72</v>
      </c>
      <c r="AY322" s="210" t="s">
        <v>155</v>
      </c>
    </row>
    <row r="323" spans="1:65" s="13" customFormat="1">
      <c r="B323" s="200"/>
      <c r="C323" s="201"/>
      <c r="D323" s="193" t="s">
        <v>169</v>
      </c>
      <c r="E323" s="202" t="s">
        <v>19</v>
      </c>
      <c r="F323" s="203" t="s">
        <v>1508</v>
      </c>
      <c r="G323" s="201"/>
      <c r="H323" s="204">
        <v>9.1999999999999993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169</v>
      </c>
      <c r="AU323" s="210" t="s">
        <v>82</v>
      </c>
      <c r="AV323" s="13" t="s">
        <v>82</v>
      </c>
      <c r="AW323" s="13" t="s">
        <v>33</v>
      </c>
      <c r="AX323" s="13" t="s">
        <v>72</v>
      </c>
      <c r="AY323" s="210" t="s">
        <v>155</v>
      </c>
    </row>
    <row r="324" spans="1:65" s="16" customFormat="1">
      <c r="B324" s="242"/>
      <c r="C324" s="243"/>
      <c r="D324" s="193" t="s">
        <v>169</v>
      </c>
      <c r="E324" s="244" t="s">
        <v>19</v>
      </c>
      <c r="F324" s="245" t="s">
        <v>211</v>
      </c>
      <c r="G324" s="243"/>
      <c r="H324" s="246">
        <v>30.65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169</v>
      </c>
      <c r="AU324" s="252" t="s">
        <v>82</v>
      </c>
      <c r="AV324" s="16" t="s">
        <v>156</v>
      </c>
      <c r="AW324" s="16" t="s">
        <v>33</v>
      </c>
      <c r="AX324" s="16" t="s">
        <v>72</v>
      </c>
      <c r="AY324" s="252" t="s">
        <v>155</v>
      </c>
    </row>
    <row r="325" spans="1:65" s="14" customFormat="1">
      <c r="B325" s="211"/>
      <c r="C325" s="212"/>
      <c r="D325" s="193" t="s">
        <v>169</v>
      </c>
      <c r="E325" s="213" t="s">
        <v>19</v>
      </c>
      <c r="F325" s="214" t="s">
        <v>178</v>
      </c>
      <c r="G325" s="212"/>
      <c r="H325" s="215">
        <v>40.85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169</v>
      </c>
      <c r="AU325" s="221" t="s">
        <v>82</v>
      </c>
      <c r="AV325" s="14" t="s">
        <v>163</v>
      </c>
      <c r="AW325" s="14" t="s">
        <v>33</v>
      </c>
      <c r="AX325" s="14" t="s">
        <v>80</v>
      </c>
      <c r="AY325" s="221" t="s">
        <v>155</v>
      </c>
    </row>
    <row r="326" spans="1:65" s="2" customFormat="1" ht="24.2" customHeight="1">
      <c r="A326" s="36"/>
      <c r="B326" s="37"/>
      <c r="C326" s="180" t="s">
        <v>443</v>
      </c>
      <c r="D326" s="180" t="s">
        <v>158</v>
      </c>
      <c r="E326" s="181" t="s">
        <v>1509</v>
      </c>
      <c r="F326" s="182" t="s">
        <v>1510</v>
      </c>
      <c r="G326" s="183" t="s">
        <v>202</v>
      </c>
      <c r="H326" s="184">
        <v>36.630000000000003</v>
      </c>
      <c r="I326" s="185"/>
      <c r="J326" s="186">
        <f>ROUND(I326*H326,2)</f>
        <v>0</v>
      </c>
      <c r="K326" s="182" t="s">
        <v>162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8.9219999999999994E-2</v>
      </c>
      <c r="R326" s="189">
        <f>Q326*H326</f>
        <v>3.2681285999999998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163</v>
      </c>
      <c r="AT326" s="191" t="s">
        <v>158</v>
      </c>
      <c r="AU326" s="191" t="s">
        <v>82</v>
      </c>
      <c r="AY326" s="19" t="s">
        <v>155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163</v>
      </c>
      <c r="BM326" s="191" t="s">
        <v>1511</v>
      </c>
    </row>
    <row r="327" spans="1:65" s="2" customFormat="1" ht="48.75">
      <c r="A327" s="36"/>
      <c r="B327" s="37"/>
      <c r="C327" s="38"/>
      <c r="D327" s="193" t="s">
        <v>165</v>
      </c>
      <c r="E327" s="38"/>
      <c r="F327" s="194" t="s">
        <v>1512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165</v>
      </c>
      <c r="AU327" s="19" t="s">
        <v>82</v>
      </c>
    </row>
    <row r="328" spans="1:65" s="2" customFormat="1">
      <c r="A328" s="36"/>
      <c r="B328" s="37"/>
      <c r="C328" s="38"/>
      <c r="D328" s="198" t="s">
        <v>167</v>
      </c>
      <c r="E328" s="38"/>
      <c r="F328" s="199" t="s">
        <v>1513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167</v>
      </c>
      <c r="AU328" s="19" t="s">
        <v>82</v>
      </c>
    </row>
    <row r="329" spans="1:65" s="15" customFormat="1">
      <c r="B329" s="232"/>
      <c r="C329" s="233"/>
      <c r="D329" s="193" t="s">
        <v>169</v>
      </c>
      <c r="E329" s="234" t="s">
        <v>19</v>
      </c>
      <c r="F329" s="235" t="s">
        <v>1289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169</v>
      </c>
      <c r="AU329" s="241" t="s">
        <v>82</v>
      </c>
      <c r="AV329" s="15" t="s">
        <v>80</v>
      </c>
      <c r="AW329" s="15" t="s">
        <v>33</v>
      </c>
      <c r="AX329" s="15" t="s">
        <v>72</v>
      </c>
      <c r="AY329" s="241" t="s">
        <v>155</v>
      </c>
    </row>
    <row r="330" spans="1:65" s="13" customFormat="1">
      <c r="B330" s="200"/>
      <c r="C330" s="201"/>
      <c r="D330" s="193" t="s">
        <v>169</v>
      </c>
      <c r="E330" s="202" t="s">
        <v>19</v>
      </c>
      <c r="F330" s="203" t="s">
        <v>1505</v>
      </c>
      <c r="G330" s="201"/>
      <c r="H330" s="204">
        <v>10.199999999999999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169</v>
      </c>
      <c r="AU330" s="210" t="s">
        <v>82</v>
      </c>
      <c r="AV330" s="13" t="s">
        <v>82</v>
      </c>
      <c r="AW330" s="13" t="s">
        <v>33</v>
      </c>
      <c r="AX330" s="13" t="s">
        <v>72</v>
      </c>
      <c r="AY330" s="210" t="s">
        <v>155</v>
      </c>
    </row>
    <row r="331" spans="1:65" s="16" customFormat="1">
      <c r="B331" s="242"/>
      <c r="C331" s="243"/>
      <c r="D331" s="193" t="s">
        <v>169</v>
      </c>
      <c r="E331" s="244" t="s">
        <v>19</v>
      </c>
      <c r="F331" s="245" t="s">
        <v>211</v>
      </c>
      <c r="G331" s="243"/>
      <c r="H331" s="246">
        <v>10.199999999999999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169</v>
      </c>
      <c r="AU331" s="252" t="s">
        <v>82</v>
      </c>
      <c r="AV331" s="16" t="s">
        <v>156</v>
      </c>
      <c r="AW331" s="16" t="s">
        <v>33</v>
      </c>
      <c r="AX331" s="16" t="s">
        <v>72</v>
      </c>
      <c r="AY331" s="252" t="s">
        <v>155</v>
      </c>
    </row>
    <row r="332" spans="1:65" s="15" customFormat="1">
      <c r="B332" s="232"/>
      <c r="C332" s="233"/>
      <c r="D332" s="193" t="s">
        <v>169</v>
      </c>
      <c r="E332" s="234" t="s">
        <v>19</v>
      </c>
      <c r="F332" s="235" t="s">
        <v>1506</v>
      </c>
      <c r="G332" s="233"/>
      <c r="H332" s="234" t="s">
        <v>19</v>
      </c>
      <c r="I332" s="236"/>
      <c r="J332" s="233"/>
      <c r="K332" s="233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169</v>
      </c>
      <c r="AU332" s="241" t="s">
        <v>82</v>
      </c>
      <c r="AV332" s="15" t="s">
        <v>80</v>
      </c>
      <c r="AW332" s="15" t="s">
        <v>33</v>
      </c>
      <c r="AX332" s="15" t="s">
        <v>72</v>
      </c>
      <c r="AY332" s="241" t="s">
        <v>155</v>
      </c>
    </row>
    <row r="333" spans="1:65" s="13" customFormat="1">
      <c r="B333" s="200"/>
      <c r="C333" s="201"/>
      <c r="D333" s="193" t="s">
        <v>169</v>
      </c>
      <c r="E333" s="202" t="s">
        <v>19</v>
      </c>
      <c r="F333" s="203" t="s">
        <v>1514</v>
      </c>
      <c r="G333" s="201"/>
      <c r="H333" s="204">
        <v>18.149999999999999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169</v>
      </c>
      <c r="AU333" s="210" t="s">
        <v>82</v>
      </c>
      <c r="AV333" s="13" t="s">
        <v>82</v>
      </c>
      <c r="AW333" s="13" t="s">
        <v>33</v>
      </c>
      <c r="AX333" s="13" t="s">
        <v>72</v>
      </c>
      <c r="AY333" s="210" t="s">
        <v>155</v>
      </c>
    </row>
    <row r="334" spans="1:65" s="13" customFormat="1">
      <c r="B334" s="200"/>
      <c r="C334" s="201"/>
      <c r="D334" s="193" t="s">
        <v>169</v>
      </c>
      <c r="E334" s="202" t="s">
        <v>19</v>
      </c>
      <c r="F334" s="203" t="s">
        <v>1515</v>
      </c>
      <c r="G334" s="201"/>
      <c r="H334" s="204">
        <v>8.2799999999999994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169</v>
      </c>
      <c r="AU334" s="210" t="s">
        <v>82</v>
      </c>
      <c r="AV334" s="13" t="s">
        <v>82</v>
      </c>
      <c r="AW334" s="13" t="s">
        <v>33</v>
      </c>
      <c r="AX334" s="13" t="s">
        <v>72</v>
      </c>
      <c r="AY334" s="210" t="s">
        <v>155</v>
      </c>
    </row>
    <row r="335" spans="1:65" s="16" customFormat="1">
      <c r="B335" s="242"/>
      <c r="C335" s="243"/>
      <c r="D335" s="193" t="s">
        <v>169</v>
      </c>
      <c r="E335" s="244" t="s">
        <v>19</v>
      </c>
      <c r="F335" s="245" t="s">
        <v>211</v>
      </c>
      <c r="G335" s="243"/>
      <c r="H335" s="246">
        <v>26.43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169</v>
      </c>
      <c r="AU335" s="252" t="s">
        <v>82</v>
      </c>
      <c r="AV335" s="16" t="s">
        <v>156</v>
      </c>
      <c r="AW335" s="16" t="s">
        <v>33</v>
      </c>
      <c r="AX335" s="16" t="s">
        <v>72</v>
      </c>
      <c r="AY335" s="252" t="s">
        <v>155</v>
      </c>
    </row>
    <row r="336" spans="1:65" s="14" customFormat="1">
      <c r="B336" s="211"/>
      <c r="C336" s="212"/>
      <c r="D336" s="193" t="s">
        <v>169</v>
      </c>
      <c r="E336" s="213" t="s">
        <v>19</v>
      </c>
      <c r="F336" s="214" t="s">
        <v>178</v>
      </c>
      <c r="G336" s="212"/>
      <c r="H336" s="215">
        <v>36.630000000000003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169</v>
      </c>
      <c r="AU336" s="221" t="s">
        <v>82</v>
      </c>
      <c r="AV336" s="14" t="s">
        <v>163</v>
      </c>
      <c r="AW336" s="14" t="s">
        <v>33</v>
      </c>
      <c r="AX336" s="14" t="s">
        <v>80</v>
      </c>
      <c r="AY336" s="221" t="s">
        <v>155</v>
      </c>
    </row>
    <row r="337" spans="1:65" s="2" customFormat="1" ht="21.75" customHeight="1">
      <c r="A337" s="36"/>
      <c r="B337" s="37"/>
      <c r="C337" s="222" t="s">
        <v>447</v>
      </c>
      <c r="D337" s="222" t="s">
        <v>179</v>
      </c>
      <c r="E337" s="223" t="s">
        <v>1516</v>
      </c>
      <c r="F337" s="224" t="s">
        <v>1517</v>
      </c>
      <c r="G337" s="225" t="s">
        <v>202</v>
      </c>
      <c r="H337" s="226">
        <v>37.728999999999999</v>
      </c>
      <c r="I337" s="227"/>
      <c r="J337" s="228">
        <f>ROUND(I337*H337,2)</f>
        <v>0</v>
      </c>
      <c r="K337" s="224" t="s">
        <v>162</v>
      </c>
      <c r="L337" s="229"/>
      <c r="M337" s="230" t="s">
        <v>19</v>
      </c>
      <c r="N337" s="231" t="s">
        <v>43</v>
      </c>
      <c r="O337" s="66"/>
      <c r="P337" s="189">
        <f>O337*H337</f>
        <v>0</v>
      </c>
      <c r="Q337" s="189">
        <v>0.13100000000000001</v>
      </c>
      <c r="R337" s="189">
        <f>Q337*H337</f>
        <v>4.9424989999999998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182</v>
      </c>
      <c r="AT337" s="191" t="s">
        <v>179</v>
      </c>
      <c r="AU337" s="191" t="s">
        <v>82</v>
      </c>
      <c r="AY337" s="19" t="s">
        <v>155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163</v>
      </c>
      <c r="BM337" s="191" t="s">
        <v>1518</v>
      </c>
    </row>
    <row r="338" spans="1:65" s="2" customFormat="1">
      <c r="A338" s="36"/>
      <c r="B338" s="37"/>
      <c r="C338" s="38"/>
      <c r="D338" s="193" t="s">
        <v>165</v>
      </c>
      <c r="E338" s="38"/>
      <c r="F338" s="194" t="s">
        <v>1517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165</v>
      </c>
      <c r="AU338" s="19" t="s">
        <v>82</v>
      </c>
    </row>
    <row r="339" spans="1:65" s="15" customFormat="1">
      <c r="B339" s="232"/>
      <c r="C339" s="233"/>
      <c r="D339" s="193" t="s">
        <v>169</v>
      </c>
      <c r="E339" s="234" t="s">
        <v>19</v>
      </c>
      <c r="F339" s="235" t="s">
        <v>1289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169</v>
      </c>
      <c r="AU339" s="241" t="s">
        <v>82</v>
      </c>
      <c r="AV339" s="15" t="s">
        <v>80</v>
      </c>
      <c r="AW339" s="15" t="s">
        <v>33</v>
      </c>
      <c r="AX339" s="15" t="s">
        <v>72</v>
      </c>
      <c r="AY339" s="241" t="s">
        <v>155</v>
      </c>
    </row>
    <row r="340" spans="1:65" s="13" customFormat="1">
      <c r="B340" s="200"/>
      <c r="C340" s="201"/>
      <c r="D340" s="193" t="s">
        <v>169</v>
      </c>
      <c r="E340" s="202" t="s">
        <v>19</v>
      </c>
      <c r="F340" s="203" t="s">
        <v>1505</v>
      </c>
      <c r="G340" s="201"/>
      <c r="H340" s="204">
        <v>10.199999999999999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169</v>
      </c>
      <c r="AU340" s="210" t="s">
        <v>82</v>
      </c>
      <c r="AV340" s="13" t="s">
        <v>82</v>
      </c>
      <c r="AW340" s="13" t="s">
        <v>33</v>
      </c>
      <c r="AX340" s="13" t="s">
        <v>72</v>
      </c>
      <c r="AY340" s="210" t="s">
        <v>155</v>
      </c>
    </row>
    <row r="341" spans="1:65" s="16" customFormat="1">
      <c r="B341" s="242"/>
      <c r="C341" s="243"/>
      <c r="D341" s="193" t="s">
        <v>169</v>
      </c>
      <c r="E341" s="244" t="s">
        <v>19</v>
      </c>
      <c r="F341" s="245" t="s">
        <v>211</v>
      </c>
      <c r="G341" s="243"/>
      <c r="H341" s="246">
        <v>10.199999999999999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169</v>
      </c>
      <c r="AU341" s="252" t="s">
        <v>82</v>
      </c>
      <c r="AV341" s="16" t="s">
        <v>156</v>
      </c>
      <c r="AW341" s="16" t="s">
        <v>33</v>
      </c>
      <c r="AX341" s="16" t="s">
        <v>72</v>
      </c>
      <c r="AY341" s="252" t="s">
        <v>155</v>
      </c>
    </row>
    <row r="342" spans="1:65" s="15" customFormat="1">
      <c r="B342" s="232"/>
      <c r="C342" s="233"/>
      <c r="D342" s="193" t="s">
        <v>169</v>
      </c>
      <c r="E342" s="234" t="s">
        <v>19</v>
      </c>
      <c r="F342" s="235" t="s">
        <v>1506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169</v>
      </c>
      <c r="AU342" s="241" t="s">
        <v>82</v>
      </c>
      <c r="AV342" s="15" t="s">
        <v>80</v>
      </c>
      <c r="AW342" s="15" t="s">
        <v>33</v>
      </c>
      <c r="AX342" s="15" t="s">
        <v>72</v>
      </c>
      <c r="AY342" s="241" t="s">
        <v>155</v>
      </c>
    </row>
    <row r="343" spans="1:65" s="13" customFormat="1">
      <c r="B343" s="200"/>
      <c r="C343" s="201"/>
      <c r="D343" s="193" t="s">
        <v>169</v>
      </c>
      <c r="E343" s="202" t="s">
        <v>19</v>
      </c>
      <c r="F343" s="203" t="s">
        <v>1514</v>
      </c>
      <c r="G343" s="201"/>
      <c r="H343" s="204">
        <v>18.149999999999999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169</v>
      </c>
      <c r="AU343" s="210" t="s">
        <v>82</v>
      </c>
      <c r="AV343" s="13" t="s">
        <v>82</v>
      </c>
      <c r="AW343" s="13" t="s">
        <v>33</v>
      </c>
      <c r="AX343" s="13" t="s">
        <v>72</v>
      </c>
      <c r="AY343" s="210" t="s">
        <v>155</v>
      </c>
    </row>
    <row r="344" spans="1:65" s="13" customFormat="1">
      <c r="B344" s="200"/>
      <c r="C344" s="201"/>
      <c r="D344" s="193" t="s">
        <v>169</v>
      </c>
      <c r="E344" s="202" t="s">
        <v>19</v>
      </c>
      <c r="F344" s="203" t="s">
        <v>1515</v>
      </c>
      <c r="G344" s="201"/>
      <c r="H344" s="204">
        <v>8.2799999999999994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169</v>
      </c>
      <c r="AU344" s="210" t="s">
        <v>82</v>
      </c>
      <c r="AV344" s="13" t="s">
        <v>82</v>
      </c>
      <c r="AW344" s="13" t="s">
        <v>33</v>
      </c>
      <c r="AX344" s="13" t="s">
        <v>72</v>
      </c>
      <c r="AY344" s="210" t="s">
        <v>155</v>
      </c>
    </row>
    <row r="345" spans="1:65" s="14" customFormat="1">
      <c r="B345" s="211"/>
      <c r="C345" s="212"/>
      <c r="D345" s="193" t="s">
        <v>169</v>
      </c>
      <c r="E345" s="213" t="s">
        <v>19</v>
      </c>
      <c r="F345" s="214" t="s">
        <v>178</v>
      </c>
      <c r="G345" s="212"/>
      <c r="H345" s="215">
        <v>36.630000000000003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169</v>
      </c>
      <c r="AU345" s="221" t="s">
        <v>82</v>
      </c>
      <c r="AV345" s="14" t="s">
        <v>163</v>
      </c>
      <c r="AW345" s="14" t="s">
        <v>33</v>
      </c>
      <c r="AX345" s="14" t="s">
        <v>80</v>
      </c>
      <c r="AY345" s="221" t="s">
        <v>155</v>
      </c>
    </row>
    <row r="346" spans="1:65" s="13" customFormat="1">
      <c r="B346" s="200"/>
      <c r="C346" s="201"/>
      <c r="D346" s="193" t="s">
        <v>169</v>
      </c>
      <c r="E346" s="201"/>
      <c r="F346" s="203" t="s">
        <v>1519</v>
      </c>
      <c r="G346" s="201"/>
      <c r="H346" s="204">
        <v>37.728999999999999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169</v>
      </c>
      <c r="AU346" s="210" t="s">
        <v>82</v>
      </c>
      <c r="AV346" s="13" t="s">
        <v>82</v>
      </c>
      <c r="AW346" s="13" t="s">
        <v>4</v>
      </c>
      <c r="AX346" s="13" t="s">
        <v>80</v>
      </c>
      <c r="AY346" s="210" t="s">
        <v>155</v>
      </c>
    </row>
    <row r="347" spans="1:65" s="12" customFormat="1" ht="22.9" customHeight="1">
      <c r="B347" s="164"/>
      <c r="C347" s="165"/>
      <c r="D347" s="166" t="s">
        <v>71</v>
      </c>
      <c r="E347" s="178" t="s">
        <v>199</v>
      </c>
      <c r="F347" s="178" t="s">
        <v>299</v>
      </c>
      <c r="G347" s="165"/>
      <c r="H347" s="165"/>
      <c r="I347" s="168"/>
      <c r="J347" s="179">
        <f>BK347</f>
        <v>0</v>
      </c>
      <c r="K347" s="165"/>
      <c r="L347" s="170"/>
      <c r="M347" s="171"/>
      <c r="N347" s="172"/>
      <c r="O347" s="172"/>
      <c r="P347" s="173">
        <f>SUM(P348:P407)</f>
        <v>0</v>
      </c>
      <c r="Q347" s="172"/>
      <c r="R347" s="173">
        <f>SUM(R348:R407)</f>
        <v>4.5442170199999996</v>
      </c>
      <c r="S347" s="172"/>
      <c r="T347" s="174">
        <f>SUM(T348:T407)</f>
        <v>0</v>
      </c>
      <c r="AR347" s="175" t="s">
        <v>80</v>
      </c>
      <c r="AT347" s="176" t="s">
        <v>71</v>
      </c>
      <c r="AU347" s="176" t="s">
        <v>80</v>
      </c>
      <c r="AY347" s="175" t="s">
        <v>155</v>
      </c>
      <c r="BK347" s="177">
        <f>SUM(BK348:BK407)</f>
        <v>0</v>
      </c>
    </row>
    <row r="348" spans="1:65" s="2" customFormat="1" ht="24.2" customHeight="1">
      <c r="A348" s="36"/>
      <c r="B348" s="37"/>
      <c r="C348" s="180" t="s">
        <v>451</v>
      </c>
      <c r="D348" s="180" t="s">
        <v>158</v>
      </c>
      <c r="E348" s="181" t="s">
        <v>1520</v>
      </c>
      <c r="F348" s="182" t="s">
        <v>1521</v>
      </c>
      <c r="G348" s="183" t="s">
        <v>202</v>
      </c>
      <c r="H348" s="184">
        <v>43.573999999999998</v>
      </c>
      <c r="I348" s="185"/>
      <c r="J348" s="186">
        <f>ROUND(I348*H348,2)</f>
        <v>0</v>
      </c>
      <c r="K348" s="182" t="s">
        <v>162</v>
      </c>
      <c r="L348" s="41"/>
      <c r="M348" s="187" t="s">
        <v>19</v>
      </c>
      <c r="N348" s="188" t="s">
        <v>43</v>
      </c>
      <c r="O348" s="66"/>
      <c r="P348" s="189">
        <f>O348*H348</f>
        <v>0</v>
      </c>
      <c r="Q348" s="189">
        <v>4.3800000000000002E-3</v>
      </c>
      <c r="R348" s="189">
        <f>Q348*H348</f>
        <v>0.19085411999999999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163</v>
      </c>
      <c r="AT348" s="191" t="s">
        <v>158</v>
      </c>
      <c r="AU348" s="191" t="s">
        <v>82</v>
      </c>
      <c r="AY348" s="19" t="s">
        <v>155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163</v>
      </c>
      <c r="BM348" s="191" t="s">
        <v>1522</v>
      </c>
    </row>
    <row r="349" spans="1:65" s="2" customFormat="1" ht="19.5">
      <c r="A349" s="36"/>
      <c r="B349" s="37"/>
      <c r="C349" s="38"/>
      <c r="D349" s="193" t="s">
        <v>165</v>
      </c>
      <c r="E349" s="38"/>
      <c r="F349" s="194" t="s">
        <v>1523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165</v>
      </c>
      <c r="AU349" s="19" t="s">
        <v>82</v>
      </c>
    </row>
    <row r="350" spans="1:65" s="2" customFormat="1">
      <c r="A350" s="36"/>
      <c r="B350" s="37"/>
      <c r="C350" s="38"/>
      <c r="D350" s="198" t="s">
        <v>167</v>
      </c>
      <c r="E350" s="38"/>
      <c r="F350" s="199" t="s">
        <v>1524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167</v>
      </c>
      <c r="AU350" s="19" t="s">
        <v>82</v>
      </c>
    </row>
    <row r="351" spans="1:65" s="15" customFormat="1">
      <c r="B351" s="232"/>
      <c r="C351" s="233"/>
      <c r="D351" s="193" t="s">
        <v>169</v>
      </c>
      <c r="E351" s="234" t="s">
        <v>19</v>
      </c>
      <c r="F351" s="235" t="s">
        <v>1525</v>
      </c>
      <c r="G351" s="233"/>
      <c r="H351" s="234" t="s">
        <v>19</v>
      </c>
      <c r="I351" s="236"/>
      <c r="J351" s="233"/>
      <c r="K351" s="233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169</v>
      </c>
      <c r="AU351" s="241" t="s">
        <v>82</v>
      </c>
      <c r="AV351" s="15" t="s">
        <v>80</v>
      </c>
      <c r="AW351" s="15" t="s">
        <v>33</v>
      </c>
      <c r="AX351" s="15" t="s">
        <v>72</v>
      </c>
      <c r="AY351" s="241" t="s">
        <v>155</v>
      </c>
    </row>
    <row r="352" spans="1:65" s="13" customFormat="1">
      <c r="B352" s="200"/>
      <c r="C352" s="201"/>
      <c r="D352" s="193" t="s">
        <v>169</v>
      </c>
      <c r="E352" s="202" t="s">
        <v>19</v>
      </c>
      <c r="F352" s="203" t="s">
        <v>1526</v>
      </c>
      <c r="G352" s="201"/>
      <c r="H352" s="204">
        <v>12.54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169</v>
      </c>
      <c r="AU352" s="210" t="s">
        <v>82</v>
      </c>
      <c r="AV352" s="13" t="s">
        <v>82</v>
      </c>
      <c r="AW352" s="13" t="s">
        <v>33</v>
      </c>
      <c r="AX352" s="13" t="s">
        <v>72</v>
      </c>
      <c r="AY352" s="210" t="s">
        <v>155</v>
      </c>
    </row>
    <row r="353" spans="1:65" s="13" customFormat="1">
      <c r="B353" s="200"/>
      <c r="C353" s="201"/>
      <c r="D353" s="193" t="s">
        <v>169</v>
      </c>
      <c r="E353" s="202" t="s">
        <v>19</v>
      </c>
      <c r="F353" s="203" t="s">
        <v>1527</v>
      </c>
      <c r="G353" s="201"/>
      <c r="H353" s="204">
        <v>23.2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169</v>
      </c>
      <c r="AU353" s="210" t="s">
        <v>82</v>
      </c>
      <c r="AV353" s="13" t="s">
        <v>82</v>
      </c>
      <c r="AW353" s="13" t="s">
        <v>33</v>
      </c>
      <c r="AX353" s="13" t="s">
        <v>72</v>
      </c>
      <c r="AY353" s="210" t="s">
        <v>155</v>
      </c>
    </row>
    <row r="354" spans="1:65" s="13" customFormat="1">
      <c r="B354" s="200"/>
      <c r="C354" s="201"/>
      <c r="D354" s="193" t="s">
        <v>169</v>
      </c>
      <c r="E354" s="202" t="s">
        <v>19</v>
      </c>
      <c r="F354" s="203" t="s">
        <v>1528</v>
      </c>
      <c r="G354" s="201"/>
      <c r="H354" s="204">
        <v>0.26600000000000001</v>
      </c>
      <c r="I354" s="205"/>
      <c r="J354" s="201"/>
      <c r="K354" s="201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169</v>
      </c>
      <c r="AU354" s="210" t="s">
        <v>82</v>
      </c>
      <c r="AV354" s="13" t="s">
        <v>82</v>
      </c>
      <c r="AW354" s="13" t="s">
        <v>33</v>
      </c>
      <c r="AX354" s="13" t="s">
        <v>72</v>
      </c>
      <c r="AY354" s="210" t="s">
        <v>155</v>
      </c>
    </row>
    <row r="355" spans="1:65" s="13" customFormat="1">
      <c r="B355" s="200"/>
      <c r="C355" s="201"/>
      <c r="D355" s="193" t="s">
        <v>169</v>
      </c>
      <c r="E355" s="202" t="s">
        <v>19</v>
      </c>
      <c r="F355" s="203" t="s">
        <v>1529</v>
      </c>
      <c r="G355" s="201"/>
      <c r="H355" s="204">
        <v>7.5679999999999996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169</v>
      </c>
      <c r="AU355" s="210" t="s">
        <v>82</v>
      </c>
      <c r="AV355" s="13" t="s">
        <v>82</v>
      </c>
      <c r="AW355" s="13" t="s">
        <v>33</v>
      </c>
      <c r="AX355" s="13" t="s">
        <v>72</v>
      </c>
      <c r="AY355" s="210" t="s">
        <v>155</v>
      </c>
    </row>
    <row r="356" spans="1:65" s="14" customFormat="1">
      <c r="B356" s="211"/>
      <c r="C356" s="212"/>
      <c r="D356" s="193" t="s">
        <v>169</v>
      </c>
      <c r="E356" s="213" t="s">
        <v>19</v>
      </c>
      <c r="F356" s="214" t="s">
        <v>178</v>
      </c>
      <c r="G356" s="212"/>
      <c r="H356" s="215">
        <v>43.573999999999998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169</v>
      </c>
      <c r="AU356" s="221" t="s">
        <v>82</v>
      </c>
      <c r="AV356" s="14" t="s">
        <v>163</v>
      </c>
      <c r="AW356" s="14" t="s">
        <v>33</v>
      </c>
      <c r="AX356" s="14" t="s">
        <v>80</v>
      </c>
      <c r="AY356" s="221" t="s">
        <v>155</v>
      </c>
    </row>
    <row r="357" spans="1:65" s="2" customFormat="1" ht="24.2" customHeight="1">
      <c r="A357" s="36"/>
      <c r="B357" s="37"/>
      <c r="C357" s="180" t="s">
        <v>459</v>
      </c>
      <c r="D357" s="180" t="s">
        <v>158</v>
      </c>
      <c r="E357" s="181" t="s">
        <v>1530</v>
      </c>
      <c r="F357" s="182" t="s">
        <v>1531</v>
      </c>
      <c r="G357" s="183" t="s">
        <v>233</v>
      </c>
      <c r="H357" s="184">
        <v>58.5</v>
      </c>
      <c r="I357" s="185"/>
      <c r="J357" s="186">
        <f>ROUND(I357*H357,2)</f>
        <v>0</v>
      </c>
      <c r="K357" s="182" t="s">
        <v>162</v>
      </c>
      <c r="L357" s="41"/>
      <c r="M357" s="187" t="s">
        <v>19</v>
      </c>
      <c r="N357" s="188" t="s">
        <v>43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163</v>
      </c>
      <c r="AT357" s="191" t="s">
        <v>158</v>
      </c>
      <c r="AU357" s="191" t="s">
        <v>82</v>
      </c>
      <c r="AY357" s="19" t="s">
        <v>155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163</v>
      </c>
      <c r="BM357" s="191" t="s">
        <v>1532</v>
      </c>
    </row>
    <row r="358" spans="1:65" s="2" customFormat="1" ht="29.25">
      <c r="A358" s="36"/>
      <c r="B358" s="37"/>
      <c r="C358" s="38"/>
      <c r="D358" s="193" t="s">
        <v>165</v>
      </c>
      <c r="E358" s="38"/>
      <c r="F358" s="194" t="s">
        <v>1533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165</v>
      </c>
      <c r="AU358" s="19" t="s">
        <v>82</v>
      </c>
    </row>
    <row r="359" spans="1:65" s="2" customFormat="1">
      <c r="A359" s="36"/>
      <c r="B359" s="37"/>
      <c r="C359" s="38"/>
      <c r="D359" s="198" t="s">
        <v>167</v>
      </c>
      <c r="E359" s="38"/>
      <c r="F359" s="199" t="s">
        <v>1534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167</v>
      </c>
      <c r="AU359" s="19" t="s">
        <v>82</v>
      </c>
    </row>
    <row r="360" spans="1:65" s="13" customFormat="1">
      <c r="B360" s="200"/>
      <c r="C360" s="201"/>
      <c r="D360" s="193" t="s">
        <v>169</v>
      </c>
      <c r="E360" s="202" t="s">
        <v>19</v>
      </c>
      <c r="F360" s="203" t="s">
        <v>1535</v>
      </c>
      <c r="G360" s="201"/>
      <c r="H360" s="204">
        <v>58.5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169</v>
      </c>
      <c r="AU360" s="210" t="s">
        <v>82</v>
      </c>
      <c r="AV360" s="13" t="s">
        <v>82</v>
      </c>
      <c r="AW360" s="13" t="s">
        <v>33</v>
      </c>
      <c r="AX360" s="13" t="s">
        <v>80</v>
      </c>
      <c r="AY360" s="210" t="s">
        <v>155</v>
      </c>
    </row>
    <row r="361" spans="1:65" s="2" customFormat="1" ht="24.2" customHeight="1">
      <c r="A361" s="36"/>
      <c r="B361" s="37"/>
      <c r="C361" s="222" t="s">
        <v>463</v>
      </c>
      <c r="D361" s="222" t="s">
        <v>179</v>
      </c>
      <c r="E361" s="223" t="s">
        <v>1536</v>
      </c>
      <c r="F361" s="224" t="s">
        <v>1537</v>
      </c>
      <c r="G361" s="225" t="s">
        <v>233</v>
      </c>
      <c r="H361" s="226">
        <v>2.31</v>
      </c>
      <c r="I361" s="227"/>
      <c r="J361" s="228">
        <f>ROUND(I361*H361,2)</f>
        <v>0</v>
      </c>
      <c r="K361" s="224" t="s">
        <v>162</v>
      </c>
      <c r="L361" s="229"/>
      <c r="M361" s="230" t="s">
        <v>19</v>
      </c>
      <c r="N361" s="231" t="s">
        <v>43</v>
      </c>
      <c r="O361" s="66"/>
      <c r="P361" s="189">
        <f>O361*H361</f>
        <v>0</v>
      </c>
      <c r="Q361" s="189">
        <v>3.0000000000000001E-5</v>
      </c>
      <c r="R361" s="189">
        <f>Q361*H361</f>
        <v>6.9300000000000004E-5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182</v>
      </c>
      <c r="AT361" s="191" t="s">
        <v>179</v>
      </c>
      <c r="AU361" s="191" t="s">
        <v>82</v>
      </c>
      <c r="AY361" s="19" t="s">
        <v>155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163</v>
      </c>
      <c r="BM361" s="191" t="s">
        <v>1538</v>
      </c>
    </row>
    <row r="362" spans="1:65" s="2" customFormat="1" ht="19.5">
      <c r="A362" s="36"/>
      <c r="B362" s="37"/>
      <c r="C362" s="38"/>
      <c r="D362" s="193" t="s">
        <v>165</v>
      </c>
      <c r="E362" s="38"/>
      <c r="F362" s="194" t="s">
        <v>1537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165</v>
      </c>
      <c r="AU362" s="19" t="s">
        <v>82</v>
      </c>
    </row>
    <row r="363" spans="1:65" s="13" customFormat="1">
      <c r="B363" s="200"/>
      <c r="C363" s="201"/>
      <c r="D363" s="193" t="s">
        <v>169</v>
      </c>
      <c r="E363" s="202" t="s">
        <v>19</v>
      </c>
      <c r="F363" s="203" t="s">
        <v>1539</v>
      </c>
      <c r="G363" s="201"/>
      <c r="H363" s="204">
        <v>2.2000000000000002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169</v>
      </c>
      <c r="AU363" s="210" t="s">
        <v>82</v>
      </c>
      <c r="AV363" s="13" t="s">
        <v>82</v>
      </c>
      <c r="AW363" s="13" t="s">
        <v>33</v>
      </c>
      <c r="AX363" s="13" t="s">
        <v>80</v>
      </c>
      <c r="AY363" s="210" t="s">
        <v>155</v>
      </c>
    </row>
    <row r="364" spans="1:65" s="13" customFormat="1">
      <c r="B364" s="200"/>
      <c r="C364" s="201"/>
      <c r="D364" s="193" t="s">
        <v>169</v>
      </c>
      <c r="E364" s="201"/>
      <c r="F364" s="203" t="s">
        <v>1540</v>
      </c>
      <c r="G364" s="201"/>
      <c r="H364" s="204">
        <v>2.31</v>
      </c>
      <c r="I364" s="205"/>
      <c r="J364" s="201"/>
      <c r="K364" s="201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169</v>
      </c>
      <c r="AU364" s="210" t="s">
        <v>82</v>
      </c>
      <c r="AV364" s="13" t="s">
        <v>82</v>
      </c>
      <c r="AW364" s="13" t="s">
        <v>4</v>
      </c>
      <c r="AX364" s="13" t="s">
        <v>80</v>
      </c>
      <c r="AY364" s="210" t="s">
        <v>155</v>
      </c>
    </row>
    <row r="365" spans="1:65" s="2" customFormat="1" ht="24.2" customHeight="1">
      <c r="A365" s="36"/>
      <c r="B365" s="37"/>
      <c r="C365" s="222" t="s">
        <v>467</v>
      </c>
      <c r="D365" s="222" t="s">
        <v>179</v>
      </c>
      <c r="E365" s="223" t="s">
        <v>1541</v>
      </c>
      <c r="F365" s="224" t="s">
        <v>1542</v>
      </c>
      <c r="G365" s="225" t="s">
        <v>233</v>
      </c>
      <c r="H365" s="226">
        <v>49.664999999999999</v>
      </c>
      <c r="I365" s="227"/>
      <c r="J365" s="228">
        <f>ROUND(I365*H365,2)</f>
        <v>0</v>
      </c>
      <c r="K365" s="224" t="s">
        <v>162</v>
      </c>
      <c r="L365" s="229"/>
      <c r="M365" s="230" t="s">
        <v>19</v>
      </c>
      <c r="N365" s="231" t="s">
        <v>43</v>
      </c>
      <c r="O365" s="66"/>
      <c r="P365" s="189">
        <f>O365*H365</f>
        <v>0</v>
      </c>
      <c r="Q365" s="189">
        <v>1.2E-4</v>
      </c>
      <c r="R365" s="189">
        <f>Q365*H365</f>
        <v>5.9598000000000003E-3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182</v>
      </c>
      <c r="AT365" s="191" t="s">
        <v>179</v>
      </c>
      <c r="AU365" s="191" t="s">
        <v>82</v>
      </c>
      <c r="AY365" s="19" t="s">
        <v>155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163</v>
      </c>
      <c r="BM365" s="191" t="s">
        <v>1543</v>
      </c>
    </row>
    <row r="366" spans="1:65" s="2" customFormat="1" ht="19.5">
      <c r="A366" s="36"/>
      <c r="B366" s="37"/>
      <c r="C366" s="38"/>
      <c r="D366" s="193" t="s">
        <v>165</v>
      </c>
      <c r="E366" s="38"/>
      <c r="F366" s="194" t="s">
        <v>1542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165</v>
      </c>
      <c r="AU366" s="19" t="s">
        <v>82</v>
      </c>
    </row>
    <row r="367" spans="1:65" s="15" customFormat="1">
      <c r="B367" s="232"/>
      <c r="C367" s="233"/>
      <c r="D367" s="193" t="s">
        <v>169</v>
      </c>
      <c r="E367" s="234" t="s">
        <v>19</v>
      </c>
      <c r="F367" s="235" t="s">
        <v>1544</v>
      </c>
      <c r="G367" s="233"/>
      <c r="H367" s="234" t="s">
        <v>19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169</v>
      </c>
      <c r="AU367" s="241" t="s">
        <v>82</v>
      </c>
      <c r="AV367" s="15" t="s">
        <v>80</v>
      </c>
      <c r="AW367" s="15" t="s">
        <v>33</v>
      </c>
      <c r="AX367" s="15" t="s">
        <v>72</v>
      </c>
      <c r="AY367" s="241" t="s">
        <v>155</v>
      </c>
    </row>
    <row r="368" spans="1:65" s="13" customFormat="1">
      <c r="B368" s="200"/>
      <c r="C368" s="201"/>
      <c r="D368" s="193" t="s">
        <v>169</v>
      </c>
      <c r="E368" s="202" t="s">
        <v>19</v>
      </c>
      <c r="F368" s="203" t="s">
        <v>1545</v>
      </c>
      <c r="G368" s="201"/>
      <c r="H368" s="204">
        <v>56.3</v>
      </c>
      <c r="I368" s="205"/>
      <c r="J368" s="201"/>
      <c r="K368" s="201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169</v>
      </c>
      <c r="AU368" s="210" t="s">
        <v>82</v>
      </c>
      <c r="AV368" s="13" t="s">
        <v>82</v>
      </c>
      <c r="AW368" s="13" t="s">
        <v>33</v>
      </c>
      <c r="AX368" s="13" t="s">
        <v>72</v>
      </c>
      <c r="AY368" s="210" t="s">
        <v>155</v>
      </c>
    </row>
    <row r="369" spans="1:65" s="13" customFormat="1">
      <c r="B369" s="200"/>
      <c r="C369" s="201"/>
      <c r="D369" s="193" t="s">
        <v>169</v>
      </c>
      <c r="E369" s="202" t="s">
        <v>19</v>
      </c>
      <c r="F369" s="203" t="s">
        <v>1546</v>
      </c>
      <c r="G369" s="201"/>
      <c r="H369" s="204">
        <v>-9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169</v>
      </c>
      <c r="AU369" s="210" t="s">
        <v>82</v>
      </c>
      <c r="AV369" s="13" t="s">
        <v>82</v>
      </c>
      <c r="AW369" s="13" t="s">
        <v>33</v>
      </c>
      <c r="AX369" s="13" t="s">
        <v>72</v>
      </c>
      <c r="AY369" s="210" t="s">
        <v>155</v>
      </c>
    </row>
    <row r="370" spans="1:65" s="14" customFormat="1">
      <c r="B370" s="211"/>
      <c r="C370" s="212"/>
      <c r="D370" s="193" t="s">
        <v>169</v>
      </c>
      <c r="E370" s="213" t="s">
        <v>19</v>
      </c>
      <c r="F370" s="214" t="s">
        <v>178</v>
      </c>
      <c r="G370" s="212"/>
      <c r="H370" s="215">
        <v>47.3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169</v>
      </c>
      <c r="AU370" s="221" t="s">
        <v>82</v>
      </c>
      <c r="AV370" s="14" t="s">
        <v>163</v>
      </c>
      <c r="AW370" s="14" t="s">
        <v>33</v>
      </c>
      <c r="AX370" s="14" t="s">
        <v>80</v>
      </c>
      <c r="AY370" s="221" t="s">
        <v>155</v>
      </c>
    </row>
    <row r="371" spans="1:65" s="13" customFormat="1">
      <c r="B371" s="200"/>
      <c r="C371" s="201"/>
      <c r="D371" s="193" t="s">
        <v>169</v>
      </c>
      <c r="E371" s="201"/>
      <c r="F371" s="203" t="s">
        <v>1547</v>
      </c>
      <c r="G371" s="201"/>
      <c r="H371" s="204">
        <v>49.664999999999999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169</v>
      </c>
      <c r="AU371" s="210" t="s">
        <v>82</v>
      </c>
      <c r="AV371" s="13" t="s">
        <v>82</v>
      </c>
      <c r="AW371" s="13" t="s">
        <v>4</v>
      </c>
      <c r="AX371" s="13" t="s">
        <v>80</v>
      </c>
      <c r="AY371" s="210" t="s">
        <v>155</v>
      </c>
    </row>
    <row r="372" spans="1:65" s="2" customFormat="1" ht="24.2" customHeight="1">
      <c r="A372" s="36"/>
      <c r="B372" s="37"/>
      <c r="C372" s="222" t="s">
        <v>471</v>
      </c>
      <c r="D372" s="222" t="s">
        <v>179</v>
      </c>
      <c r="E372" s="223" t="s">
        <v>1548</v>
      </c>
      <c r="F372" s="224" t="s">
        <v>1549</v>
      </c>
      <c r="G372" s="225" t="s">
        <v>233</v>
      </c>
      <c r="H372" s="226">
        <v>9.4499999999999993</v>
      </c>
      <c r="I372" s="227"/>
      <c r="J372" s="228">
        <f>ROUND(I372*H372,2)</f>
        <v>0</v>
      </c>
      <c r="K372" s="224" t="s">
        <v>162</v>
      </c>
      <c r="L372" s="229"/>
      <c r="M372" s="230" t="s">
        <v>19</v>
      </c>
      <c r="N372" s="231" t="s">
        <v>43</v>
      </c>
      <c r="O372" s="66"/>
      <c r="P372" s="189">
        <f>O372*H372</f>
        <v>0</v>
      </c>
      <c r="Q372" s="189">
        <v>2.0000000000000001E-4</v>
      </c>
      <c r="R372" s="189">
        <f>Q372*H372</f>
        <v>1.89E-3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182</v>
      </c>
      <c r="AT372" s="191" t="s">
        <v>179</v>
      </c>
      <c r="AU372" s="191" t="s">
        <v>82</v>
      </c>
      <c r="AY372" s="19" t="s">
        <v>155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163</v>
      </c>
      <c r="BM372" s="191" t="s">
        <v>1550</v>
      </c>
    </row>
    <row r="373" spans="1:65" s="2" customFormat="1" ht="19.5">
      <c r="A373" s="36"/>
      <c r="B373" s="37"/>
      <c r="C373" s="38"/>
      <c r="D373" s="193" t="s">
        <v>165</v>
      </c>
      <c r="E373" s="38"/>
      <c r="F373" s="194" t="s">
        <v>1549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165</v>
      </c>
      <c r="AU373" s="19" t="s">
        <v>82</v>
      </c>
    </row>
    <row r="374" spans="1:65" s="15" customFormat="1">
      <c r="B374" s="232"/>
      <c r="C374" s="233"/>
      <c r="D374" s="193" t="s">
        <v>169</v>
      </c>
      <c r="E374" s="234" t="s">
        <v>19</v>
      </c>
      <c r="F374" s="235" t="s">
        <v>1063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169</v>
      </c>
      <c r="AU374" s="241" t="s">
        <v>82</v>
      </c>
      <c r="AV374" s="15" t="s">
        <v>80</v>
      </c>
      <c r="AW374" s="15" t="s">
        <v>33</v>
      </c>
      <c r="AX374" s="15" t="s">
        <v>72</v>
      </c>
      <c r="AY374" s="241" t="s">
        <v>155</v>
      </c>
    </row>
    <row r="375" spans="1:65" s="13" customFormat="1">
      <c r="B375" s="200"/>
      <c r="C375" s="201"/>
      <c r="D375" s="193" t="s">
        <v>169</v>
      </c>
      <c r="E375" s="202" t="s">
        <v>19</v>
      </c>
      <c r="F375" s="203" t="s">
        <v>243</v>
      </c>
      <c r="G375" s="201"/>
      <c r="H375" s="204">
        <v>9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169</v>
      </c>
      <c r="AU375" s="210" t="s">
        <v>82</v>
      </c>
      <c r="AV375" s="13" t="s">
        <v>82</v>
      </c>
      <c r="AW375" s="13" t="s">
        <v>33</v>
      </c>
      <c r="AX375" s="13" t="s">
        <v>80</v>
      </c>
      <c r="AY375" s="210" t="s">
        <v>155</v>
      </c>
    </row>
    <row r="376" spans="1:65" s="13" customFormat="1">
      <c r="B376" s="200"/>
      <c r="C376" s="201"/>
      <c r="D376" s="193" t="s">
        <v>169</v>
      </c>
      <c r="E376" s="201"/>
      <c r="F376" s="203" t="s">
        <v>1551</v>
      </c>
      <c r="G376" s="201"/>
      <c r="H376" s="204">
        <v>9.4499999999999993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169</v>
      </c>
      <c r="AU376" s="210" t="s">
        <v>82</v>
      </c>
      <c r="AV376" s="13" t="s">
        <v>82</v>
      </c>
      <c r="AW376" s="13" t="s">
        <v>4</v>
      </c>
      <c r="AX376" s="13" t="s">
        <v>80</v>
      </c>
      <c r="AY376" s="210" t="s">
        <v>155</v>
      </c>
    </row>
    <row r="377" spans="1:65" s="2" customFormat="1" ht="24.2" customHeight="1">
      <c r="A377" s="36"/>
      <c r="B377" s="37"/>
      <c r="C377" s="180" t="s">
        <v>476</v>
      </c>
      <c r="D377" s="180" t="s">
        <v>158</v>
      </c>
      <c r="E377" s="181" t="s">
        <v>1552</v>
      </c>
      <c r="F377" s="182" t="s">
        <v>1553</v>
      </c>
      <c r="G377" s="183" t="s">
        <v>202</v>
      </c>
      <c r="H377" s="184">
        <v>43.573999999999998</v>
      </c>
      <c r="I377" s="185"/>
      <c r="J377" s="186">
        <f>ROUND(I377*H377,2)</f>
        <v>0</v>
      </c>
      <c r="K377" s="182" t="s">
        <v>162</v>
      </c>
      <c r="L377" s="41"/>
      <c r="M377" s="187" t="s">
        <v>19</v>
      </c>
      <c r="N377" s="188" t="s">
        <v>43</v>
      </c>
      <c r="O377" s="66"/>
      <c r="P377" s="189">
        <f>O377*H377</f>
        <v>0</v>
      </c>
      <c r="Q377" s="189">
        <v>2.0000000000000001E-4</v>
      </c>
      <c r="R377" s="189">
        <f>Q377*H377</f>
        <v>8.7148E-3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163</v>
      </c>
      <c r="AT377" s="191" t="s">
        <v>158</v>
      </c>
      <c r="AU377" s="191" t="s">
        <v>82</v>
      </c>
      <c r="AY377" s="19" t="s">
        <v>155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163</v>
      </c>
      <c r="BM377" s="191" t="s">
        <v>1554</v>
      </c>
    </row>
    <row r="378" spans="1:65" s="2" customFormat="1" ht="19.5">
      <c r="A378" s="36"/>
      <c r="B378" s="37"/>
      <c r="C378" s="38"/>
      <c r="D378" s="193" t="s">
        <v>165</v>
      </c>
      <c r="E378" s="38"/>
      <c r="F378" s="194" t="s">
        <v>1555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165</v>
      </c>
      <c r="AU378" s="19" t="s">
        <v>82</v>
      </c>
    </row>
    <row r="379" spans="1:65" s="2" customFormat="1">
      <c r="A379" s="36"/>
      <c r="B379" s="37"/>
      <c r="C379" s="38"/>
      <c r="D379" s="198" t="s">
        <v>167</v>
      </c>
      <c r="E379" s="38"/>
      <c r="F379" s="199" t="s">
        <v>1556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167</v>
      </c>
      <c r="AU379" s="19" t="s">
        <v>82</v>
      </c>
    </row>
    <row r="380" spans="1:65" s="15" customFormat="1">
      <c r="B380" s="232"/>
      <c r="C380" s="233"/>
      <c r="D380" s="193" t="s">
        <v>169</v>
      </c>
      <c r="E380" s="234" t="s">
        <v>19</v>
      </c>
      <c r="F380" s="235" t="s">
        <v>1525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169</v>
      </c>
      <c r="AU380" s="241" t="s">
        <v>82</v>
      </c>
      <c r="AV380" s="15" t="s">
        <v>80</v>
      </c>
      <c r="AW380" s="15" t="s">
        <v>33</v>
      </c>
      <c r="AX380" s="15" t="s">
        <v>72</v>
      </c>
      <c r="AY380" s="241" t="s">
        <v>155</v>
      </c>
    </row>
    <row r="381" spans="1:65" s="13" customFormat="1">
      <c r="B381" s="200"/>
      <c r="C381" s="201"/>
      <c r="D381" s="193" t="s">
        <v>169</v>
      </c>
      <c r="E381" s="202" t="s">
        <v>19</v>
      </c>
      <c r="F381" s="203" t="s">
        <v>1526</v>
      </c>
      <c r="G381" s="201"/>
      <c r="H381" s="204">
        <v>12.54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169</v>
      </c>
      <c r="AU381" s="210" t="s">
        <v>82</v>
      </c>
      <c r="AV381" s="13" t="s">
        <v>82</v>
      </c>
      <c r="AW381" s="13" t="s">
        <v>33</v>
      </c>
      <c r="AX381" s="13" t="s">
        <v>72</v>
      </c>
      <c r="AY381" s="210" t="s">
        <v>155</v>
      </c>
    </row>
    <row r="382" spans="1:65" s="13" customFormat="1">
      <c r="B382" s="200"/>
      <c r="C382" s="201"/>
      <c r="D382" s="193" t="s">
        <v>169</v>
      </c>
      <c r="E382" s="202" t="s">
        <v>19</v>
      </c>
      <c r="F382" s="203" t="s">
        <v>1527</v>
      </c>
      <c r="G382" s="201"/>
      <c r="H382" s="204">
        <v>23.2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169</v>
      </c>
      <c r="AU382" s="210" t="s">
        <v>82</v>
      </c>
      <c r="AV382" s="13" t="s">
        <v>82</v>
      </c>
      <c r="AW382" s="13" t="s">
        <v>33</v>
      </c>
      <c r="AX382" s="13" t="s">
        <v>72</v>
      </c>
      <c r="AY382" s="210" t="s">
        <v>155</v>
      </c>
    </row>
    <row r="383" spans="1:65" s="13" customFormat="1">
      <c r="B383" s="200"/>
      <c r="C383" s="201"/>
      <c r="D383" s="193" t="s">
        <v>169</v>
      </c>
      <c r="E383" s="202" t="s">
        <v>19</v>
      </c>
      <c r="F383" s="203" t="s">
        <v>1528</v>
      </c>
      <c r="G383" s="201"/>
      <c r="H383" s="204">
        <v>0.26600000000000001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169</v>
      </c>
      <c r="AU383" s="210" t="s">
        <v>82</v>
      </c>
      <c r="AV383" s="13" t="s">
        <v>82</v>
      </c>
      <c r="AW383" s="13" t="s">
        <v>33</v>
      </c>
      <c r="AX383" s="13" t="s">
        <v>72</v>
      </c>
      <c r="AY383" s="210" t="s">
        <v>155</v>
      </c>
    </row>
    <row r="384" spans="1:65" s="13" customFormat="1">
      <c r="B384" s="200"/>
      <c r="C384" s="201"/>
      <c r="D384" s="193" t="s">
        <v>169</v>
      </c>
      <c r="E384" s="202" t="s">
        <v>19</v>
      </c>
      <c r="F384" s="203" t="s">
        <v>1529</v>
      </c>
      <c r="G384" s="201"/>
      <c r="H384" s="204">
        <v>7.5679999999999996</v>
      </c>
      <c r="I384" s="205"/>
      <c r="J384" s="201"/>
      <c r="K384" s="201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169</v>
      </c>
      <c r="AU384" s="210" t="s">
        <v>82</v>
      </c>
      <c r="AV384" s="13" t="s">
        <v>82</v>
      </c>
      <c r="AW384" s="13" t="s">
        <v>33</v>
      </c>
      <c r="AX384" s="13" t="s">
        <v>72</v>
      </c>
      <c r="AY384" s="210" t="s">
        <v>155</v>
      </c>
    </row>
    <row r="385" spans="1:65" s="14" customFormat="1">
      <c r="B385" s="211"/>
      <c r="C385" s="212"/>
      <c r="D385" s="193" t="s">
        <v>169</v>
      </c>
      <c r="E385" s="213" t="s">
        <v>19</v>
      </c>
      <c r="F385" s="214" t="s">
        <v>178</v>
      </c>
      <c r="G385" s="212"/>
      <c r="H385" s="215">
        <v>43.573999999999998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169</v>
      </c>
      <c r="AU385" s="221" t="s">
        <v>82</v>
      </c>
      <c r="AV385" s="14" t="s">
        <v>163</v>
      </c>
      <c r="AW385" s="14" t="s">
        <v>33</v>
      </c>
      <c r="AX385" s="14" t="s">
        <v>80</v>
      </c>
      <c r="AY385" s="221" t="s">
        <v>155</v>
      </c>
    </row>
    <row r="386" spans="1:65" s="2" customFormat="1" ht="24.2" customHeight="1">
      <c r="A386" s="36"/>
      <c r="B386" s="37"/>
      <c r="C386" s="180" t="s">
        <v>485</v>
      </c>
      <c r="D386" s="180" t="s">
        <v>158</v>
      </c>
      <c r="E386" s="181" t="s">
        <v>1557</v>
      </c>
      <c r="F386" s="182" t="s">
        <v>1558</v>
      </c>
      <c r="G386" s="183" t="s">
        <v>202</v>
      </c>
      <c r="H386" s="184">
        <v>43.573999999999998</v>
      </c>
      <c r="I386" s="185"/>
      <c r="J386" s="186">
        <f>ROUND(I386*H386,2)</f>
        <v>0</v>
      </c>
      <c r="K386" s="182" t="s">
        <v>162</v>
      </c>
      <c r="L386" s="41"/>
      <c r="M386" s="187" t="s">
        <v>19</v>
      </c>
      <c r="N386" s="188" t="s">
        <v>43</v>
      </c>
      <c r="O386" s="66"/>
      <c r="P386" s="189">
        <f>O386*H386</f>
        <v>0</v>
      </c>
      <c r="Q386" s="189">
        <v>5.7000000000000002E-3</v>
      </c>
      <c r="R386" s="189">
        <f>Q386*H386</f>
        <v>0.2483718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163</v>
      </c>
      <c r="AT386" s="191" t="s">
        <v>158</v>
      </c>
      <c r="AU386" s="191" t="s">
        <v>82</v>
      </c>
      <c r="AY386" s="19" t="s">
        <v>155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9" t="s">
        <v>80</v>
      </c>
      <c r="BK386" s="192">
        <f>ROUND(I386*H386,2)</f>
        <v>0</v>
      </c>
      <c r="BL386" s="19" t="s">
        <v>163</v>
      </c>
      <c r="BM386" s="191" t="s">
        <v>1559</v>
      </c>
    </row>
    <row r="387" spans="1:65" s="2" customFormat="1" ht="19.5">
      <c r="A387" s="36"/>
      <c r="B387" s="37"/>
      <c r="C387" s="38"/>
      <c r="D387" s="193" t="s">
        <v>165</v>
      </c>
      <c r="E387" s="38"/>
      <c r="F387" s="194" t="s">
        <v>1560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165</v>
      </c>
      <c r="AU387" s="19" t="s">
        <v>82</v>
      </c>
    </row>
    <row r="388" spans="1:65" s="2" customFormat="1">
      <c r="A388" s="36"/>
      <c r="B388" s="37"/>
      <c r="C388" s="38"/>
      <c r="D388" s="198" t="s">
        <v>167</v>
      </c>
      <c r="E388" s="38"/>
      <c r="F388" s="199" t="s">
        <v>1561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167</v>
      </c>
      <c r="AU388" s="19" t="s">
        <v>82</v>
      </c>
    </row>
    <row r="389" spans="1:65" s="15" customFormat="1">
      <c r="B389" s="232"/>
      <c r="C389" s="233"/>
      <c r="D389" s="193" t="s">
        <v>169</v>
      </c>
      <c r="E389" s="234" t="s">
        <v>19</v>
      </c>
      <c r="F389" s="235" t="s">
        <v>1525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169</v>
      </c>
      <c r="AU389" s="241" t="s">
        <v>82</v>
      </c>
      <c r="AV389" s="15" t="s">
        <v>80</v>
      </c>
      <c r="AW389" s="15" t="s">
        <v>33</v>
      </c>
      <c r="AX389" s="15" t="s">
        <v>72</v>
      </c>
      <c r="AY389" s="241" t="s">
        <v>155</v>
      </c>
    </row>
    <row r="390" spans="1:65" s="13" customFormat="1">
      <c r="B390" s="200"/>
      <c r="C390" s="201"/>
      <c r="D390" s="193" t="s">
        <v>169</v>
      </c>
      <c r="E390" s="202" t="s">
        <v>19</v>
      </c>
      <c r="F390" s="203" t="s">
        <v>1526</v>
      </c>
      <c r="G390" s="201"/>
      <c r="H390" s="204">
        <v>12.54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169</v>
      </c>
      <c r="AU390" s="210" t="s">
        <v>82</v>
      </c>
      <c r="AV390" s="13" t="s">
        <v>82</v>
      </c>
      <c r="AW390" s="13" t="s">
        <v>33</v>
      </c>
      <c r="AX390" s="13" t="s">
        <v>72</v>
      </c>
      <c r="AY390" s="210" t="s">
        <v>155</v>
      </c>
    </row>
    <row r="391" spans="1:65" s="13" customFormat="1">
      <c r="B391" s="200"/>
      <c r="C391" s="201"/>
      <c r="D391" s="193" t="s">
        <v>169</v>
      </c>
      <c r="E391" s="202" t="s">
        <v>19</v>
      </c>
      <c r="F391" s="203" t="s">
        <v>1527</v>
      </c>
      <c r="G391" s="201"/>
      <c r="H391" s="204">
        <v>23.2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169</v>
      </c>
      <c r="AU391" s="210" t="s">
        <v>82</v>
      </c>
      <c r="AV391" s="13" t="s">
        <v>82</v>
      </c>
      <c r="AW391" s="13" t="s">
        <v>33</v>
      </c>
      <c r="AX391" s="13" t="s">
        <v>72</v>
      </c>
      <c r="AY391" s="210" t="s">
        <v>155</v>
      </c>
    </row>
    <row r="392" spans="1:65" s="13" customFormat="1">
      <c r="B392" s="200"/>
      <c r="C392" s="201"/>
      <c r="D392" s="193" t="s">
        <v>169</v>
      </c>
      <c r="E392" s="202" t="s">
        <v>19</v>
      </c>
      <c r="F392" s="203" t="s">
        <v>1528</v>
      </c>
      <c r="G392" s="201"/>
      <c r="H392" s="204">
        <v>0.26600000000000001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169</v>
      </c>
      <c r="AU392" s="210" t="s">
        <v>82</v>
      </c>
      <c r="AV392" s="13" t="s">
        <v>82</v>
      </c>
      <c r="AW392" s="13" t="s">
        <v>33</v>
      </c>
      <c r="AX392" s="13" t="s">
        <v>72</v>
      </c>
      <c r="AY392" s="210" t="s">
        <v>155</v>
      </c>
    </row>
    <row r="393" spans="1:65" s="13" customFormat="1">
      <c r="B393" s="200"/>
      <c r="C393" s="201"/>
      <c r="D393" s="193" t="s">
        <v>169</v>
      </c>
      <c r="E393" s="202" t="s">
        <v>19</v>
      </c>
      <c r="F393" s="203" t="s">
        <v>1529</v>
      </c>
      <c r="G393" s="201"/>
      <c r="H393" s="204">
        <v>7.5679999999999996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169</v>
      </c>
      <c r="AU393" s="210" t="s">
        <v>82</v>
      </c>
      <c r="AV393" s="13" t="s">
        <v>82</v>
      </c>
      <c r="AW393" s="13" t="s">
        <v>33</v>
      </c>
      <c r="AX393" s="13" t="s">
        <v>72</v>
      </c>
      <c r="AY393" s="210" t="s">
        <v>155</v>
      </c>
    </row>
    <row r="394" spans="1:65" s="14" customFormat="1">
      <c r="B394" s="211"/>
      <c r="C394" s="212"/>
      <c r="D394" s="193" t="s">
        <v>169</v>
      </c>
      <c r="E394" s="213" t="s">
        <v>19</v>
      </c>
      <c r="F394" s="214" t="s">
        <v>178</v>
      </c>
      <c r="G394" s="212"/>
      <c r="H394" s="215">
        <v>43.573999999999998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169</v>
      </c>
      <c r="AU394" s="221" t="s">
        <v>82</v>
      </c>
      <c r="AV394" s="14" t="s">
        <v>163</v>
      </c>
      <c r="AW394" s="14" t="s">
        <v>33</v>
      </c>
      <c r="AX394" s="14" t="s">
        <v>80</v>
      </c>
      <c r="AY394" s="221" t="s">
        <v>155</v>
      </c>
    </row>
    <row r="395" spans="1:65" s="2" customFormat="1" ht="24.2" customHeight="1">
      <c r="A395" s="36"/>
      <c r="B395" s="37"/>
      <c r="C395" s="180" t="s">
        <v>491</v>
      </c>
      <c r="D395" s="180" t="s">
        <v>158</v>
      </c>
      <c r="E395" s="181" t="s">
        <v>1562</v>
      </c>
      <c r="F395" s="182" t="s">
        <v>1563</v>
      </c>
      <c r="G395" s="183" t="s">
        <v>233</v>
      </c>
      <c r="H395" s="184">
        <v>47.3</v>
      </c>
      <c r="I395" s="185"/>
      <c r="J395" s="186">
        <f>ROUND(I395*H395,2)</f>
        <v>0</v>
      </c>
      <c r="K395" s="182" t="s">
        <v>851</v>
      </c>
      <c r="L395" s="41"/>
      <c r="M395" s="187" t="s">
        <v>19</v>
      </c>
      <c r="N395" s="188" t="s">
        <v>43</v>
      </c>
      <c r="O395" s="66"/>
      <c r="P395" s="189">
        <f>O395*H395</f>
        <v>0</v>
      </c>
      <c r="Q395" s="189">
        <v>2.3000000000000001E-4</v>
      </c>
      <c r="R395" s="189">
        <f>Q395*H395</f>
        <v>1.0879E-2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163</v>
      </c>
      <c r="AT395" s="191" t="s">
        <v>158</v>
      </c>
      <c r="AU395" s="191" t="s">
        <v>82</v>
      </c>
      <c r="AY395" s="19" t="s">
        <v>155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163</v>
      </c>
      <c r="BM395" s="191" t="s">
        <v>1564</v>
      </c>
    </row>
    <row r="396" spans="1:65" s="2" customFormat="1">
      <c r="A396" s="36"/>
      <c r="B396" s="37"/>
      <c r="C396" s="38"/>
      <c r="D396" s="193" t="s">
        <v>165</v>
      </c>
      <c r="E396" s="38"/>
      <c r="F396" s="194" t="s">
        <v>1565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165</v>
      </c>
      <c r="AU396" s="19" t="s">
        <v>82</v>
      </c>
    </row>
    <row r="397" spans="1:65" s="15" customFormat="1">
      <c r="B397" s="232"/>
      <c r="C397" s="233"/>
      <c r="D397" s="193" t="s">
        <v>169</v>
      </c>
      <c r="E397" s="234" t="s">
        <v>19</v>
      </c>
      <c r="F397" s="235" t="s">
        <v>1566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169</v>
      </c>
      <c r="AU397" s="241" t="s">
        <v>82</v>
      </c>
      <c r="AV397" s="15" t="s">
        <v>80</v>
      </c>
      <c r="AW397" s="15" t="s">
        <v>33</v>
      </c>
      <c r="AX397" s="15" t="s">
        <v>72</v>
      </c>
      <c r="AY397" s="241" t="s">
        <v>155</v>
      </c>
    </row>
    <row r="398" spans="1:65" s="13" customFormat="1">
      <c r="B398" s="200"/>
      <c r="C398" s="201"/>
      <c r="D398" s="193" t="s">
        <v>169</v>
      </c>
      <c r="E398" s="202" t="s">
        <v>19</v>
      </c>
      <c r="F398" s="203" t="s">
        <v>1567</v>
      </c>
      <c r="G398" s="201"/>
      <c r="H398" s="204">
        <v>47.3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169</v>
      </c>
      <c r="AU398" s="210" t="s">
        <v>82</v>
      </c>
      <c r="AV398" s="13" t="s">
        <v>82</v>
      </c>
      <c r="AW398" s="13" t="s">
        <v>33</v>
      </c>
      <c r="AX398" s="13" t="s">
        <v>80</v>
      </c>
      <c r="AY398" s="210" t="s">
        <v>155</v>
      </c>
    </row>
    <row r="399" spans="1:65" s="2" customFormat="1" ht="24.2" customHeight="1">
      <c r="A399" s="36"/>
      <c r="B399" s="37"/>
      <c r="C399" s="180" t="s">
        <v>515</v>
      </c>
      <c r="D399" s="180" t="s">
        <v>158</v>
      </c>
      <c r="E399" s="181" t="s">
        <v>1568</v>
      </c>
      <c r="F399" s="182" t="s">
        <v>1569</v>
      </c>
      <c r="G399" s="183" t="s">
        <v>274</v>
      </c>
      <c r="H399" s="184">
        <v>0.312</v>
      </c>
      <c r="I399" s="185"/>
      <c r="J399" s="186">
        <f>ROUND(I399*H399,2)</f>
        <v>0</v>
      </c>
      <c r="K399" s="182" t="s">
        <v>162</v>
      </c>
      <c r="L399" s="41"/>
      <c r="M399" s="187" t="s">
        <v>19</v>
      </c>
      <c r="N399" s="188" t="s">
        <v>43</v>
      </c>
      <c r="O399" s="66"/>
      <c r="P399" s="189">
        <f>O399*H399</f>
        <v>0</v>
      </c>
      <c r="Q399" s="189">
        <v>2.16</v>
      </c>
      <c r="R399" s="189">
        <f>Q399*H399</f>
        <v>0.67392000000000007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163</v>
      </c>
      <c r="AT399" s="191" t="s">
        <v>158</v>
      </c>
      <c r="AU399" s="191" t="s">
        <v>82</v>
      </c>
      <c r="AY399" s="19" t="s">
        <v>155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80</v>
      </c>
      <c r="BK399" s="192">
        <f>ROUND(I399*H399,2)</f>
        <v>0</v>
      </c>
      <c r="BL399" s="19" t="s">
        <v>163</v>
      </c>
      <c r="BM399" s="191" t="s">
        <v>1570</v>
      </c>
    </row>
    <row r="400" spans="1:65" s="2" customFormat="1" ht="19.5">
      <c r="A400" s="36"/>
      <c r="B400" s="37"/>
      <c r="C400" s="38"/>
      <c r="D400" s="193" t="s">
        <v>165</v>
      </c>
      <c r="E400" s="38"/>
      <c r="F400" s="194" t="s">
        <v>1571</v>
      </c>
      <c r="G400" s="38"/>
      <c r="H400" s="38"/>
      <c r="I400" s="195"/>
      <c r="J400" s="38"/>
      <c r="K400" s="38"/>
      <c r="L400" s="41"/>
      <c r="M400" s="196"/>
      <c r="N400" s="197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165</v>
      </c>
      <c r="AU400" s="19" t="s">
        <v>82</v>
      </c>
    </row>
    <row r="401" spans="1:65" s="2" customFormat="1">
      <c r="A401" s="36"/>
      <c r="B401" s="37"/>
      <c r="C401" s="38"/>
      <c r="D401" s="198" t="s">
        <v>167</v>
      </c>
      <c r="E401" s="38"/>
      <c r="F401" s="199" t="s">
        <v>1572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167</v>
      </c>
      <c r="AU401" s="19" t="s">
        <v>82</v>
      </c>
    </row>
    <row r="402" spans="1:65" s="15" customFormat="1">
      <c r="B402" s="232"/>
      <c r="C402" s="233"/>
      <c r="D402" s="193" t="s">
        <v>169</v>
      </c>
      <c r="E402" s="234" t="s">
        <v>19</v>
      </c>
      <c r="F402" s="235" t="s">
        <v>1466</v>
      </c>
      <c r="G402" s="233"/>
      <c r="H402" s="234" t="s">
        <v>19</v>
      </c>
      <c r="I402" s="236"/>
      <c r="J402" s="233"/>
      <c r="K402" s="233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169</v>
      </c>
      <c r="AU402" s="241" t="s">
        <v>82</v>
      </c>
      <c r="AV402" s="15" t="s">
        <v>80</v>
      </c>
      <c r="AW402" s="15" t="s">
        <v>33</v>
      </c>
      <c r="AX402" s="15" t="s">
        <v>72</v>
      </c>
      <c r="AY402" s="241" t="s">
        <v>155</v>
      </c>
    </row>
    <row r="403" spans="1:65" s="13" customFormat="1">
      <c r="B403" s="200"/>
      <c r="C403" s="201"/>
      <c r="D403" s="193" t="s">
        <v>169</v>
      </c>
      <c r="E403" s="202" t="s">
        <v>19</v>
      </c>
      <c r="F403" s="203" t="s">
        <v>1573</v>
      </c>
      <c r="G403" s="201"/>
      <c r="H403" s="204">
        <v>0.312</v>
      </c>
      <c r="I403" s="205"/>
      <c r="J403" s="201"/>
      <c r="K403" s="201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169</v>
      </c>
      <c r="AU403" s="210" t="s">
        <v>82</v>
      </c>
      <c r="AV403" s="13" t="s">
        <v>82</v>
      </c>
      <c r="AW403" s="13" t="s">
        <v>33</v>
      </c>
      <c r="AX403" s="13" t="s">
        <v>80</v>
      </c>
      <c r="AY403" s="210" t="s">
        <v>155</v>
      </c>
    </row>
    <row r="404" spans="1:65" s="2" customFormat="1" ht="24.2" customHeight="1">
      <c r="A404" s="36"/>
      <c r="B404" s="37"/>
      <c r="C404" s="180" t="s">
        <v>522</v>
      </c>
      <c r="D404" s="180" t="s">
        <v>158</v>
      </c>
      <c r="E404" s="181" t="s">
        <v>1574</v>
      </c>
      <c r="F404" s="182" t="s">
        <v>1575</v>
      </c>
      <c r="G404" s="183" t="s">
        <v>202</v>
      </c>
      <c r="H404" s="184">
        <v>13.02</v>
      </c>
      <c r="I404" s="185"/>
      <c r="J404" s="186">
        <f>ROUND(I404*H404,2)</f>
        <v>0</v>
      </c>
      <c r="K404" s="182" t="s">
        <v>162</v>
      </c>
      <c r="L404" s="41"/>
      <c r="M404" s="187" t="s">
        <v>19</v>
      </c>
      <c r="N404" s="188" t="s">
        <v>43</v>
      </c>
      <c r="O404" s="66"/>
      <c r="P404" s="189">
        <f>O404*H404</f>
        <v>0</v>
      </c>
      <c r="Q404" s="189">
        <v>0.26140999999999998</v>
      </c>
      <c r="R404" s="189">
        <f>Q404*H404</f>
        <v>3.4035581999999995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163</v>
      </c>
      <c r="AT404" s="191" t="s">
        <v>158</v>
      </c>
      <c r="AU404" s="191" t="s">
        <v>82</v>
      </c>
      <c r="AY404" s="19" t="s">
        <v>155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80</v>
      </c>
      <c r="BK404" s="192">
        <f>ROUND(I404*H404,2)</f>
        <v>0</v>
      </c>
      <c r="BL404" s="19" t="s">
        <v>163</v>
      </c>
      <c r="BM404" s="191" t="s">
        <v>1576</v>
      </c>
    </row>
    <row r="405" spans="1:65" s="2" customFormat="1" ht="19.5">
      <c r="A405" s="36"/>
      <c r="B405" s="37"/>
      <c r="C405" s="38"/>
      <c r="D405" s="193" t="s">
        <v>165</v>
      </c>
      <c r="E405" s="38"/>
      <c r="F405" s="194" t="s">
        <v>1577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165</v>
      </c>
      <c r="AU405" s="19" t="s">
        <v>82</v>
      </c>
    </row>
    <row r="406" spans="1:65" s="2" customFormat="1">
      <c r="A406" s="36"/>
      <c r="B406" s="37"/>
      <c r="C406" s="38"/>
      <c r="D406" s="198" t="s">
        <v>167</v>
      </c>
      <c r="E406" s="38"/>
      <c r="F406" s="199" t="s">
        <v>1578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167</v>
      </c>
      <c r="AU406" s="19" t="s">
        <v>82</v>
      </c>
    </row>
    <row r="407" spans="1:65" s="13" customFormat="1">
      <c r="B407" s="200"/>
      <c r="C407" s="201"/>
      <c r="D407" s="193" t="s">
        <v>169</v>
      </c>
      <c r="E407" s="202" t="s">
        <v>19</v>
      </c>
      <c r="F407" s="203" t="s">
        <v>1579</v>
      </c>
      <c r="G407" s="201"/>
      <c r="H407" s="204">
        <v>13.02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169</v>
      </c>
      <c r="AU407" s="210" t="s">
        <v>82</v>
      </c>
      <c r="AV407" s="13" t="s">
        <v>82</v>
      </c>
      <c r="AW407" s="13" t="s">
        <v>33</v>
      </c>
      <c r="AX407" s="13" t="s">
        <v>80</v>
      </c>
      <c r="AY407" s="210" t="s">
        <v>155</v>
      </c>
    </row>
    <row r="408" spans="1:65" s="12" customFormat="1" ht="22.9" customHeight="1">
      <c r="B408" s="164"/>
      <c r="C408" s="165"/>
      <c r="D408" s="166" t="s">
        <v>71</v>
      </c>
      <c r="E408" s="178" t="s">
        <v>182</v>
      </c>
      <c r="F408" s="178" t="s">
        <v>1580</v>
      </c>
      <c r="G408" s="165"/>
      <c r="H408" s="165"/>
      <c r="I408" s="168"/>
      <c r="J408" s="179">
        <f>BK408</f>
        <v>0</v>
      </c>
      <c r="K408" s="165"/>
      <c r="L408" s="170"/>
      <c r="M408" s="171"/>
      <c r="N408" s="172"/>
      <c r="O408" s="172"/>
      <c r="P408" s="173">
        <f>SUM(P409:P520)</f>
        <v>0</v>
      </c>
      <c r="Q408" s="172"/>
      <c r="R408" s="173">
        <f>SUM(R409:R520)</f>
        <v>0.98501739999999993</v>
      </c>
      <c r="S408" s="172"/>
      <c r="T408" s="174">
        <f>SUM(T409:T520)</f>
        <v>0.2</v>
      </c>
      <c r="AR408" s="175" t="s">
        <v>80</v>
      </c>
      <c r="AT408" s="176" t="s">
        <v>71</v>
      </c>
      <c r="AU408" s="176" t="s">
        <v>80</v>
      </c>
      <c r="AY408" s="175" t="s">
        <v>155</v>
      </c>
      <c r="BK408" s="177">
        <f>SUM(BK409:BK520)</f>
        <v>0</v>
      </c>
    </row>
    <row r="409" spans="1:65" s="2" customFormat="1" ht="24.2" customHeight="1">
      <c r="A409" s="36"/>
      <c r="B409" s="37"/>
      <c r="C409" s="180" t="s">
        <v>534</v>
      </c>
      <c r="D409" s="180" t="s">
        <v>158</v>
      </c>
      <c r="E409" s="181" t="s">
        <v>1581</v>
      </c>
      <c r="F409" s="182" t="s">
        <v>1582</v>
      </c>
      <c r="G409" s="183" t="s">
        <v>233</v>
      </c>
      <c r="H409" s="184">
        <v>8.5</v>
      </c>
      <c r="I409" s="185"/>
      <c r="J409" s="186">
        <f>ROUND(I409*H409,2)</f>
        <v>0</v>
      </c>
      <c r="K409" s="182" t="s">
        <v>162</v>
      </c>
      <c r="L409" s="41"/>
      <c r="M409" s="187" t="s">
        <v>19</v>
      </c>
      <c r="N409" s="188" t="s">
        <v>43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163</v>
      </c>
      <c r="AT409" s="191" t="s">
        <v>158</v>
      </c>
      <c r="AU409" s="191" t="s">
        <v>82</v>
      </c>
      <c r="AY409" s="19" t="s">
        <v>155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80</v>
      </c>
      <c r="BK409" s="192">
        <f>ROUND(I409*H409,2)</f>
        <v>0</v>
      </c>
      <c r="BL409" s="19" t="s">
        <v>163</v>
      </c>
      <c r="BM409" s="191" t="s">
        <v>1583</v>
      </c>
    </row>
    <row r="410" spans="1:65" s="2" customFormat="1" ht="19.5">
      <c r="A410" s="36"/>
      <c r="B410" s="37"/>
      <c r="C410" s="38"/>
      <c r="D410" s="193" t="s">
        <v>165</v>
      </c>
      <c r="E410" s="38"/>
      <c r="F410" s="194" t="s">
        <v>1584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165</v>
      </c>
      <c r="AU410" s="19" t="s">
        <v>82</v>
      </c>
    </row>
    <row r="411" spans="1:65" s="2" customFormat="1">
      <c r="A411" s="36"/>
      <c r="B411" s="37"/>
      <c r="C411" s="38"/>
      <c r="D411" s="198" t="s">
        <v>167</v>
      </c>
      <c r="E411" s="38"/>
      <c r="F411" s="199" t="s">
        <v>1585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167</v>
      </c>
      <c r="AU411" s="19" t="s">
        <v>82</v>
      </c>
    </row>
    <row r="412" spans="1:65" s="15" customFormat="1">
      <c r="B412" s="232"/>
      <c r="C412" s="233"/>
      <c r="D412" s="193" t="s">
        <v>169</v>
      </c>
      <c r="E412" s="234" t="s">
        <v>19</v>
      </c>
      <c r="F412" s="235" t="s">
        <v>1586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169</v>
      </c>
      <c r="AU412" s="241" t="s">
        <v>82</v>
      </c>
      <c r="AV412" s="15" t="s">
        <v>80</v>
      </c>
      <c r="AW412" s="15" t="s">
        <v>33</v>
      </c>
      <c r="AX412" s="15" t="s">
        <v>72</v>
      </c>
      <c r="AY412" s="241" t="s">
        <v>155</v>
      </c>
    </row>
    <row r="413" spans="1:65" s="13" customFormat="1">
      <c r="B413" s="200"/>
      <c r="C413" s="201"/>
      <c r="D413" s="193" t="s">
        <v>169</v>
      </c>
      <c r="E413" s="202" t="s">
        <v>19</v>
      </c>
      <c r="F413" s="203" t="s">
        <v>1429</v>
      </c>
      <c r="G413" s="201"/>
      <c r="H413" s="204">
        <v>8.5</v>
      </c>
      <c r="I413" s="205"/>
      <c r="J413" s="201"/>
      <c r="K413" s="201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169</v>
      </c>
      <c r="AU413" s="210" t="s">
        <v>82</v>
      </c>
      <c r="AV413" s="13" t="s">
        <v>82</v>
      </c>
      <c r="AW413" s="13" t="s">
        <v>33</v>
      </c>
      <c r="AX413" s="13" t="s">
        <v>80</v>
      </c>
      <c r="AY413" s="210" t="s">
        <v>155</v>
      </c>
    </row>
    <row r="414" spans="1:65" s="2" customFormat="1" ht="37.9" customHeight="1">
      <c r="A414" s="36"/>
      <c r="B414" s="37"/>
      <c r="C414" s="222" t="s">
        <v>541</v>
      </c>
      <c r="D414" s="222" t="s">
        <v>179</v>
      </c>
      <c r="E414" s="223" t="s">
        <v>1587</v>
      </c>
      <c r="F414" s="224" t="s">
        <v>1588</v>
      </c>
      <c r="G414" s="225" t="s">
        <v>233</v>
      </c>
      <c r="H414" s="226">
        <v>8.5850000000000009</v>
      </c>
      <c r="I414" s="227"/>
      <c r="J414" s="228">
        <f>ROUND(I414*H414,2)</f>
        <v>0</v>
      </c>
      <c r="K414" s="224" t="s">
        <v>162</v>
      </c>
      <c r="L414" s="229"/>
      <c r="M414" s="230" t="s">
        <v>19</v>
      </c>
      <c r="N414" s="231" t="s">
        <v>43</v>
      </c>
      <c r="O414" s="66"/>
      <c r="P414" s="189">
        <f>O414*H414</f>
        <v>0</v>
      </c>
      <c r="Q414" s="189">
        <v>9.2000000000000003E-4</v>
      </c>
      <c r="R414" s="189">
        <f>Q414*H414</f>
        <v>7.8982000000000011E-3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182</v>
      </c>
      <c r="AT414" s="191" t="s">
        <v>179</v>
      </c>
      <c r="AU414" s="191" t="s">
        <v>82</v>
      </c>
      <c r="AY414" s="19" t="s">
        <v>155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80</v>
      </c>
      <c r="BK414" s="192">
        <f>ROUND(I414*H414,2)</f>
        <v>0</v>
      </c>
      <c r="BL414" s="19" t="s">
        <v>163</v>
      </c>
      <c r="BM414" s="191" t="s">
        <v>1589</v>
      </c>
    </row>
    <row r="415" spans="1:65" s="2" customFormat="1" ht="19.5">
      <c r="A415" s="36"/>
      <c r="B415" s="37"/>
      <c r="C415" s="38"/>
      <c r="D415" s="193" t="s">
        <v>165</v>
      </c>
      <c r="E415" s="38"/>
      <c r="F415" s="194" t="s">
        <v>1588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165</v>
      </c>
      <c r="AU415" s="19" t="s">
        <v>82</v>
      </c>
    </row>
    <row r="416" spans="1:65" s="13" customFormat="1">
      <c r="B416" s="200"/>
      <c r="C416" s="201"/>
      <c r="D416" s="193" t="s">
        <v>169</v>
      </c>
      <c r="E416" s="202" t="s">
        <v>19</v>
      </c>
      <c r="F416" s="203" t="s">
        <v>1429</v>
      </c>
      <c r="G416" s="201"/>
      <c r="H416" s="204">
        <v>8.5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169</v>
      </c>
      <c r="AU416" s="210" t="s">
        <v>82</v>
      </c>
      <c r="AV416" s="13" t="s">
        <v>82</v>
      </c>
      <c r="AW416" s="13" t="s">
        <v>33</v>
      </c>
      <c r="AX416" s="13" t="s">
        <v>80</v>
      </c>
      <c r="AY416" s="210" t="s">
        <v>155</v>
      </c>
    </row>
    <row r="417" spans="1:65" s="13" customFormat="1">
      <c r="B417" s="200"/>
      <c r="C417" s="201"/>
      <c r="D417" s="193" t="s">
        <v>169</v>
      </c>
      <c r="E417" s="201"/>
      <c r="F417" s="203" t="s">
        <v>1590</v>
      </c>
      <c r="G417" s="201"/>
      <c r="H417" s="204">
        <v>8.5850000000000009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169</v>
      </c>
      <c r="AU417" s="210" t="s">
        <v>82</v>
      </c>
      <c r="AV417" s="13" t="s">
        <v>82</v>
      </c>
      <c r="AW417" s="13" t="s">
        <v>4</v>
      </c>
      <c r="AX417" s="13" t="s">
        <v>80</v>
      </c>
      <c r="AY417" s="210" t="s">
        <v>155</v>
      </c>
    </row>
    <row r="418" spans="1:65" s="2" customFormat="1" ht="33" customHeight="1">
      <c r="A418" s="36"/>
      <c r="B418" s="37"/>
      <c r="C418" s="180" t="s">
        <v>550</v>
      </c>
      <c r="D418" s="180" t="s">
        <v>158</v>
      </c>
      <c r="E418" s="181" t="s">
        <v>1591</v>
      </c>
      <c r="F418" s="182" t="s">
        <v>1592</v>
      </c>
      <c r="G418" s="183" t="s">
        <v>233</v>
      </c>
      <c r="H418" s="184">
        <v>8</v>
      </c>
      <c r="I418" s="185"/>
      <c r="J418" s="186">
        <f>ROUND(I418*H418,2)</f>
        <v>0</v>
      </c>
      <c r="K418" s="182" t="s">
        <v>162</v>
      </c>
      <c r="L418" s="41"/>
      <c r="M418" s="187" t="s">
        <v>19</v>
      </c>
      <c r="N418" s="188" t="s">
        <v>43</v>
      </c>
      <c r="O418" s="66"/>
      <c r="P418" s="189">
        <f>O418*H418</f>
        <v>0</v>
      </c>
      <c r="Q418" s="189">
        <v>1.0000000000000001E-5</v>
      </c>
      <c r="R418" s="189">
        <f>Q418*H418</f>
        <v>8.0000000000000007E-5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163</v>
      </c>
      <c r="AT418" s="191" t="s">
        <v>158</v>
      </c>
      <c r="AU418" s="191" t="s">
        <v>82</v>
      </c>
      <c r="AY418" s="19" t="s">
        <v>155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80</v>
      </c>
      <c r="BK418" s="192">
        <f>ROUND(I418*H418,2)</f>
        <v>0</v>
      </c>
      <c r="BL418" s="19" t="s">
        <v>163</v>
      </c>
      <c r="BM418" s="191" t="s">
        <v>1593</v>
      </c>
    </row>
    <row r="419" spans="1:65" s="2" customFormat="1" ht="29.25">
      <c r="A419" s="36"/>
      <c r="B419" s="37"/>
      <c r="C419" s="38"/>
      <c r="D419" s="193" t="s">
        <v>165</v>
      </c>
      <c r="E419" s="38"/>
      <c r="F419" s="194" t="s">
        <v>1594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165</v>
      </c>
      <c r="AU419" s="19" t="s">
        <v>82</v>
      </c>
    </row>
    <row r="420" spans="1:65" s="2" customFormat="1">
      <c r="A420" s="36"/>
      <c r="B420" s="37"/>
      <c r="C420" s="38"/>
      <c r="D420" s="198" t="s">
        <v>167</v>
      </c>
      <c r="E420" s="38"/>
      <c r="F420" s="199" t="s">
        <v>1595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167</v>
      </c>
      <c r="AU420" s="19" t="s">
        <v>82</v>
      </c>
    </row>
    <row r="421" spans="1:65" s="2" customFormat="1" ht="16.5" customHeight="1">
      <c r="A421" s="36"/>
      <c r="B421" s="37"/>
      <c r="C421" s="222" t="s">
        <v>559</v>
      </c>
      <c r="D421" s="222" t="s">
        <v>179</v>
      </c>
      <c r="E421" s="223" t="s">
        <v>1596</v>
      </c>
      <c r="F421" s="224" t="s">
        <v>1597</v>
      </c>
      <c r="G421" s="225" t="s">
        <v>233</v>
      </c>
      <c r="H421" s="226">
        <v>8.24</v>
      </c>
      <c r="I421" s="227"/>
      <c r="J421" s="228">
        <f>ROUND(I421*H421,2)</f>
        <v>0</v>
      </c>
      <c r="K421" s="224" t="s">
        <v>162</v>
      </c>
      <c r="L421" s="229"/>
      <c r="M421" s="230" t="s">
        <v>19</v>
      </c>
      <c r="N421" s="231" t="s">
        <v>43</v>
      </c>
      <c r="O421" s="66"/>
      <c r="P421" s="189">
        <f>O421*H421</f>
        <v>0</v>
      </c>
      <c r="Q421" s="189">
        <v>1.5399999999999999E-3</v>
      </c>
      <c r="R421" s="189">
        <f>Q421*H421</f>
        <v>1.2689599999999999E-2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182</v>
      </c>
      <c r="AT421" s="191" t="s">
        <v>179</v>
      </c>
      <c r="AU421" s="191" t="s">
        <v>82</v>
      </c>
      <c r="AY421" s="19" t="s">
        <v>155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163</v>
      </c>
      <c r="BM421" s="191" t="s">
        <v>1598</v>
      </c>
    </row>
    <row r="422" spans="1:65" s="2" customFormat="1">
      <c r="A422" s="36"/>
      <c r="B422" s="37"/>
      <c r="C422" s="38"/>
      <c r="D422" s="193" t="s">
        <v>165</v>
      </c>
      <c r="E422" s="38"/>
      <c r="F422" s="194" t="s">
        <v>1597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165</v>
      </c>
      <c r="AU422" s="19" t="s">
        <v>82</v>
      </c>
    </row>
    <row r="423" spans="1:65" s="13" customFormat="1">
      <c r="B423" s="200"/>
      <c r="C423" s="201"/>
      <c r="D423" s="193" t="s">
        <v>169</v>
      </c>
      <c r="E423" s="202" t="s">
        <v>19</v>
      </c>
      <c r="F423" s="203" t="s">
        <v>182</v>
      </c>
      <c r="G423" s="201"/>
      <c r="H423" s="204">
        <v>8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169</v>
      </c>
      <c r="AU423" s="210" t="s">
        <v>82</v>
      </c>
      <c r="AV423" s="13" t="s">
        <v>82</v>
      </c>
      <c r="AW423" s="13" t="s">
        <v>33</v>
      </c>
      <c r="AX423" s="13" t="s">
        <v>80</v>
      </c>
      <c r="AY423" s="210" t="s">
        <v>155</v>
      </c>
    </row>
    <row r="424" spans="1:65" s="13" customFormat="1">
      <c r="B424" s="200"/>
      <c r="C424" s="201"/>
      <c r="D424" s="193" t="s">
        <v>169</v>
      </c>
      <c r="E424" s="201"/>
      <c r="F424" s="203" t="s">
        <v>1599</v>
      </c>
      <c r="G424" s="201"/>
      <c r="H424" s="204">
        <v>8.24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169</v>
      </c>
      <c r="AU424" s="210" t="s">
        <v>82</v>
      </c>
      <c r="AV424" s="13" t="s">
        <v>82</v>
      </c>
      <c r="AW424" s="13" t="s">
        <v>4</v>
      </c>
      <c r="AX424" s="13" t="s">
        <v>80</v>
      </c>
      <c r="AY424" s="210" t="s">
        <v>155</v>
      </c>
    </row>
    <row r="425" spans="1:65" s="2" customFormat="1" ht="33" customHeight="1">
      <c r="A425" s="36"/>
      <c r="B425" s="37"/>
      <c r="C425" s="180" t="s">
        <v>568</v>
      </c>
      <c r="D425" s="180" t="s">
        <v>158</v>
      </c>
      <c r="E425" s="181" t="s">
        <v>1600</v>
      </c>
      <c r="F425" s="182" t="s">
        <v>1601</v>
      </c>
      <c r="G425" s="183" t="s">
        <v>233</v>
      </c>
      <c r="H425" s="184">
        <v>48</v>
      </c>
      <c r="I425" s="185"/>
      <c r="J425" s="186">
        <f>ROUND(I425*H425,2)</f>
        <v>0</v>
      </c>
      <c r="K425" s="182" t="s">
        <v>162</v>
      </c>
      <c r="L425" s="41"/>
      <c r="M425" s="187" t="s">
        <v>19</v>
      </c>
      <c r="N425" s="188" t="s">
        <v>43</v>
      </c>
      <c r="O425" s="66"/>
      <c r="P425" s="189">
        <f>O425*H425</f>
        <v>0</v>
      </c>
      <c r="Q425" s="189">
        <v>1.0000000000000001E-5</v>
      </c>
      <c r="R425" s="189">
        <f>Q425*H425</f>
        <v>4.8000000000000007E-4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163</v>
      </c>
      <c r="AT425" s="191" t="s">
        <v>158</v>
      </c>
      <c r="AU425" s="191" t="s">
        <v>82</v>
      </c>
      <c r="AY425" s="19" t="s">
        <v>155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163</v>
      </c>
      <c r="BM425" s="191" t="s">
        <v>1602</v>
      </c>
    </row>
    <row r="426" spans="1:65" s="2" customFormat="1" ht="29.25">
      <c r="A426" s="36"/>
      <c r="B426" s="37"/>
      <c r="C426" s="38"/>
      <c r="D426" s="193" t="s">
        <v>165</v>
      </c>
      <c r="E426" s="38"/>
      <c r="F426" s="194" t="s">
        <v>1603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165</v>
      </c>
      <c r="AU426" s="19" t="s">
        <v>82</v>
      </c>
    </row>
    <row r="427" spans="1:65" s="2" customFormat="1">
      <c r="A427" s="36"/>
      <c r="B427" s="37"/>
      <c r="C427" s="38"/>
      <c r="D427" s="198" t="s">
        <v>167</v>
      </c>
      <c r="E427" s="38"/>
      <c r="F427" s="199" t="s">
        <v>1604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167</v>
      </c>
      <c r="AU427" s="19" t="s">
        <v>82</v>
      </c>
    </row>
    <row r="428" spans="1:65" s="2" customFormat="1" ht="16.5" customHeight="1">
      <c r="A428" s="36"/>
      <c r="B428" s="37"/>
      <c r="C428" s="222" t="s">
        <v>576</v>
      </c>
      <c r="D428" s="222" t="s">
        <v>179</v>
      </c>
      <c r="E428" s="223" t="s">
        <v>1605</v>
      </c>
      <c r="F428" s="224" t="s">
        <v>1606</v>
      </c>
      <c r="G428" s="225" t="s">
        <v>233</v>
      </c>
      <c r="H428" s="226">
        <v>49.44</v>
      </c>
      <c r="I428" s="227"/>
      <c r="J428" s="228">
        <f>ROUND(I428*H428,2)</f>
        <v>0</v>
      </c>
      <c r="K428" s="224" t="s">
        <v>162</v>
      </c>
      <c r="L428" s="229"/>
      <c r="M428" s="230" t="s">
        <v>19</v>
      </c>
      <c r="N428" s="231" t="s">
        <v>43</v>
      </c>
      <c r="O428" s="66"/>
      <c r="P428" s="189">
        <f>O428*H428</f>
        <v>0</v>
      </c>
      <c r="Q428" s="189">
        <v>2.5899999999999999E-3</v>
      </c>
      <c r="R428" s="189">
        <f>Q428*H428</f>
        <v>0.12804959999999999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182</v>
      </c>
      <c r="AT428" s="191" t="s">
        <v>179</v>
      </c>
      <c r="AU428" s="191" t="s">
        <v>82</v>
      </c>
      <c r="AY428" s="19" t="s">
        <v>155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163</v>
      </c>
      <c r="BM428" s="191" t="s">
        <v>1607</v>
      </c>
    </row>
    <row r="429" spans="1:65" s="2" customFormat="1">
      <c r="A429" s="36"/>
      <c r="B429" s="37"/>
      <c r="C429" s="38"/>
      <c r="D429" s="193" t="s">
        <v>165</v>
      </c>
      <c r="E429" s="38"/>
      <c r="F429" s="194" t="s">
        <v>1606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165</v>
      </c>
      <c r="AU429" s="19" t="s">
        <v>82</v>
      </c>
    </row>
    <row r="430" spans="1:65" s="13" customFormat="1">
      <c r="B430" s="200"/>
      <c r="C430" s="201"/>
      <c r="D430" s="193" t="s">
        <v>169</v>
      </c>
      <c r="E430" s="202" t="s">
        <v>19</v>
      </c>
      <c r="F430" s="203" t="s">
        <v>559</v>
      </c>
      <c r="G430" s="201"/>
      <c r="H430" s="204">
        <v>48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169</v>
      </c>
      <c r="AU430" s="210" t="s">
        <v>82</v>
      </c>
      <c r="AV430" s="13" t="s">
        <v>82</v>
      </c>
      <c r="AW430" s="13" t="s">
        <v>33</v>
      </c>
      <c r="AX430" s="13" t="s">
        <v>80</v>
      </c>
      <c r="AY430" s="210" t="s">
        <v>155</v>
      </c>
    </row>
    <row r="431" spans="1:65" s="13" customFormat="1">
      <c r="B431" s="200"/>
      <c r="C431" s="201"/>
      <c r="D431" s="193" t="s">
        <v>169</v>
      </c>
      <c r="E431" s="201"/>
      <c r="F431" s="203" t="s">
        <v>1608</v>
      </c>
      <c r="G431" s="201"/>
      <c r="H431" s="204">
        <v>49.44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169</v>
      </c>
      <c r="AU431" s="210" t="s">
        <v>82</v>
      </c>
      <c r="AV431" s="13" t="s">
        <v>82</v>
      </c>
      <c r="AW431" s="13" t="s">
        <v>4</v>
      </c>
      <c r="AX431" s="13" t="s">
        <v>80</v>
      </c>
      <c r="AY431" s="210" t="s">
        <v>155</v>
      </c>
    </row>
    <row r="432" spans="1:65" s="2" customFormat="1" ht="24.2" customHeight="1">
      <c r="A432" s="36"/>
      <c r="B432" s="37"/>
      <c r="C432" s="180" t="s">
        <v>582</v>
      </c>
      <c r="D432" s="180" t="s">
        <v>158</v>
      </c>
      <c r="E432" s="181" t="s">
        <v>1609</v>
      </c>
      <c r="F432" s="182" t="s">
        <v>1610</v>
      </c>
      <c r="G432" s="183" t="s">
        <v>425</v>
      </c>
      <c r="H432" s="184">
        <v>4</v>
      </c>
      <c r="I432" s="185"/>
      <c r="J432" s="186">
        <f>ROUND(I432*H432,2)</f>
        <v>0</v>
      </c>
      <c r="K432" s="182" t="s">
        <v>162</v>
      </c>
      <c r="L432" s="41"/>
      <c r="M432" s="187" t="s">
        <v>19</v>
      </c>
      <c r="N432" s="188" t="s">
        <v>43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163</v>
      </c>
      <c r="AT432" s="191" t="s">
        <v>158</v>
      </c>
      <c r="AU432" s="191" t="s">
        <v>82</v>
      </c>
      <c r="AY432" s="19" t="s">
        <v>155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80</v>
      </c>
      <c r="BK432" s="192">
        <f>ROUND(I432*H432,2)</f>
        <v>0</v>
      </c>
      <c r="BL432" s="19" t="s">
        <v>163</v>
      </c>
      <c r="BM432" s="191" t="s">
        <v>1611</v>
      </c>
    </row>
    <row r="433" spans="1:65" s="2" customFormat="1" ht="29.25">
      <c r="A433" s="36"/>
      <c r="B433" s="37"/>
      <c r="C433" s="38"/>
      <c r="D433" s="193" t="s">
        <v>165</v>
      </c>
      <c r="E433" s="38"/>
      <c r="F433" s="194" t="s">
        <v>1612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165</v>
      </c>
      <c r="AU433" s="19" t="s">
        <v>82</v>
      </c>
    </row>
    <row r="434" spans="1:65" s="2" customFormat="1">
      <c r="A434" s="36"/>
      <c r="B434" s="37"/>
      <c r="C434" s="38"/>
      <c r="D434" s="198" t="s">
        <v>167</v>
      </c>
      <c r="E434" s="38"/>
      <c r="F434" s="199" t="s">
        <v>1613</v>
      </c>
      <c r="G434" s="38"/>
      <c r="H434" s="38"/>
      <c r="I434" s="195"/>
      <c r="J434" s="38"/>
      <c r="K434" s="38"/>
      <c r="L434" s="41"/>
      <c r="M434" s="196"/>
      <c r="N434" s="197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167</v>
      </c>
      <c r="AU434" s="19" t="s">
        <v>82</v>
      </c>
    </row>
    <row r="435" spans="1:65" s="13" customFormat="1">
      <c r="B435" s="200"/>
      <c r="C435" s="201"/>
      <c r="D435" s="193" t="s">
        <v>169</v>
      </c>
      <c r="E435" s="202" t="s">
        <v>19</v>
      </c>
      <c r="F435" s="203" t="s">
        <v>1614</v>
      </c>
      <c r="G435" s="201"/>
      <c r="H435" s="204">
        <v>4</v>
      </c>
      <c r="I435" s="205"/>
      <c r="J435" s="201"/>
      <c r="K435" s="201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169</v>
      </c>
      <c r="AU435" s="210" t="s">
        <v>82</v>
      </c>
      <c r="AV435" s="13" t="s">
        <v>82</v>
      </c>
      <c r="AW435" s="13" t="s">
        <v>33</v>
      </c>
      <c r="AX435" s="13" t="s">
        <v>80</v>
      </c>
      <c r="AY435" s="210" t="s">
        <v>155</v>
      </c>
    </row>
    <row r="436" spans="1:65" s="2" customFormat="1" ht="24.2" customHeight="1">
      <c r="A436" s="36"/>
      <c r="B436" s="37"/>
      <c r="C436" s="222" t="s">
        <v>592</v>
      </c>
      <c r="D436" s="222" t="s">
        <v>179</v>
      </c>
      <c r="E436" s="223" t="s">
        <v>1615</v>
      </c>
      <c r="F436" s="224" t="s">
        <v>1616</v>
      </c>
      <c r="G436" s="225" t="s">
        <v>425</v>
      </c>
      <c r="H436" s="226">
        <v>4</v>
      </c>
      <c r="I436" s="227"/>
      <c r="J436" s="228">
        <f>ROUND(I436*H436,2)</f>
        <v>0</v>
      </c>
      <c r="K436" s="224" t="s">
        <v>162</v>
      </c>
      <c r="L436" s="229"/>
      <c r="M436" s="230" t="s">
        <v>19</v>
      </c>
      <c r="N436" s="231" t="s">
        <v>43</v>
      </c>
      <c r="O436" s="66"/>
      <c r="P436" s="189">
        <f>O436*H436</f>
        <v>0</v>
      </c>
      <c r="Q436" s="189">
        <v>1.5E-3</v>
      </c>
      <c r="R436" s="189">
        <f>Q436*H436</f>
        <v>6.0000000000000001E-3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182</v>
      </c>
      <c r="AT436" s="191" t="s">
        <v>179</v>
      </c>
      <c r="AU436" s="191" t="s">
        <v>82</v>
      </c>
      <c r="AY436" s="19" t="s">
        <v>155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163</v>
      </c>
      <c r="BM436" s="191" t="s">
        <v>1617</v>
      </c>
    </row>
    <row r="437" spans="1:65" s="2" customFormat="1" ht="19.5">
      <c r="A437" s="36"/>
      <c r="B437" s="37"/>
      <c r="C437" s="38"/>
      <c r="D437" s="193" t="s">
        <v>165</v>
      </c>
      <c r="E437" s="38"/>
      <c r="F437" s="194" t="s">
        <v>1616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165</v>
      </c>
      <c r="AU437" s="19" t="s">
        <v>82</v>
      </c>
    </row>
    <row r="438" spans="1:65" s="2" customFormat="1" ht="33" customHeight="1">
      <c r="A438" s="36"/>
      <c r="B438" s="37"/>
      <c r="C438" s="180" t="s">
        <v>603</v>
      </c>
      <c r="D438" s="180" t="s">
        <v>158</v>
      </c>
      <c r="E438" s="181" t="s">
        <v>1618</v>
      </c>
      <c r="F438" s="182" t="s">
        <v>1619</v>
      </c>
      <c r="G438" s="183" t="s">
        <v>425</v>
      </c>
      <c r="H438" s="184">
        <v>10</v>
      </c>
      <c r="I438" s="185"/>
      <c r="J438" s="186">
        <f>ROUND(I438*H438,2)</f>
        <v>0</v>
      </c>
      <c r="K438" s="182" t="s">
        <v>162</v>
      </c>
      <c r="L438" s="41"/>
      <c r="M438" s="187" t="s">
        <v>19</v>
      </c>
      <c r="N438" s="188" t="s">
        <v>43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163</v>
      </c>
      <c r="AT438" s="191" t="s">
        <v>158</v>
      </c>
      <c r="AU438" s="191" t="s">
        <v>82</v>
      </c>
      <c r="AY438" s="19" t="s">
        <v>155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9" t="s">
        <v>80</v>
      </c>
      <c r="BK438" s="192">
        <f>ROUND(I438*H438,2)</f>
        <v>0</v>
      </c>
      <c r="BL438" s="19" t="s">
        <v>163</v>
      </c>
      <c r="BM438" s="191" t="s">
        <v>1620</v>
      </c>
    </row>
    <row r="439" spans="1:65" s="2" customFormat="1" ht="19.5">
      <c r="A439" s="36"/>
      <c r="B439" s="37"/>
      <c r="C439" s="38"/>
      <c r="D439" s="193" t="s">
        <v>165</v>
      </c>
      <c r="E439" s="38"/>
      <c r="F439" s="194" t="s">
        <v>1621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165</v>
      </c>
      <c r="AU439" s="19" t="s">
        <v>82</v>
      </c>
    </row>
    <row r="440" spans="1:65" s="2" customFormat="1">
      <c r="A440" s="36"/>
      <c r="B440" s="37"/>
      <c r="C440" s="38"/>
      <c r="D440" s="198" t="s">
        <v>167</v>
      </c>
      <c r="E440" s="38"/>
      <c r="F440" s="199" t="s">
        <v>1622</v>
      </c>
      <c r="G440" s="38"/>
      <c r="H440" s="38"/>
      <c r="I440" s="195"/>
      <c r="J440" s="38"/>
      <c r="K440" s="38"/>
      <c r="L440" s="41"/>
      <c r="M440" s="196"/>
      <c r="N440" s="197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167</v>
      </c>
      <c r="AU440" s="19" t="s">
        <v>82</v>
      </c>
    </row>
    <row r="441" spans="1:65" s="15" customFormat="1">
      <c r="B441" s="232"/>
      <c r="C441" s="233"/>
      <c r="D441" s="193" t="s">
        <v>169</v>
      </c>
      <c r="E441" s="234" t="s">
        <v>19</v>
      </c>
      <c r="F441" s="235" t="s">
        <v>1623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169</v>
      </c>
      <c r="AU441" s="241" t="s">
        <v>82</v>
      </c>
      <c r="AV441" s="15" t="s">
        <v>80</v>
      </c>
      <c r="AW441" s="15" t="s">
        <v>33</v>
      </c>
      <c r="AX441" s="15" t="s">
        <v>72</v>
      </c>
      <c r="AY441" s="241" t="s">
        <v>155</v>
      </c>
    </row>
    <row r="442" spans="1:65" s="13" customFormat="1">
      <c r="B442" s="200"/>
      <c r="C442" s="201"/>
      <c r="D442" s="193" t="s">
        <v>169</v>
      </c>
      <c r="E442" s="202" t="s">
        <v>19</v>
      </c>
      <c r="F442" s="203" t="s">
        <v>222</v>
      </c>
      <c r="G442" s="201"/>
      <c r="H442" s="204">
        <v>7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169</v>
      </c>
      <c r="AU442" s="210" t="s">
        <v>82</v>
      </c>
      <c r="AV442" s="13" t="s">
        <v>82</v>
      </c>
      <c r="AW442" s="13" t="s">
        <v>33</v>
      </c>
      <c r="AX442" s="13" t="s">
        <v>72</v>
      </c>
      <c r="AY442" s="210" t="s">
        <v>155</v>
      </c>
    </row>
    <row r="443" spans="1:65" s="15" customFormat="1">
      <c r="B443" s="232"/>
      <c r="C443" s="233"/>
      <c r="D443" s="193" t="s">
        <v>169</v>
      </c>
      <c r="E443" s="234" t="s">
        <v>19</v>
      </c>
      <c r="F443" s="235" t="s">
        <v>1624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169</v>
      </c>
      <c r="AU443" s="241" t="s">
        <v>82</v>
      </c>
      <c r="AV443" s="15" t="s">
        <v>80</v>
      </c>
      <c r="AW443" s="15" t="s">
        <v>33</v>
      </c>
      <c r="AX443" s="15" t="s">
        <v>72</v>
      </c>
      <c r="AY443" s="241" t="s">
        <v>155</v>
      </c>
    </row>
    <row r="444" spans="1:65" s="13" customFormat="1">
      <c r="B444" s="200"/>
      <c r="C444" s="201"/>
      <c r="D444" s="193" t="s">
        <v>169</v>
      </c>
      <c r="E444" s="202" t="s">
        <v>19</v>
      </c>
      <c r="F444" s="203" t="s">
        <v>156</v>
      </c>
      <c r="G444" s="201"/>
      <c r="H444" s="204">
        <v>3</v>
      </c>
      <c r="I444" s="205"/>
      <c r="J444" s="201"/>
      <c r="K444" s="201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169</v>
      </c>
      <c r="AU444" s="210" t="s">
        <v>82</v>
      </c>
      <c r="AV444" s="13" t="s">
        <v>82</v>
      </c>
      <c r="AW444" s="13" t="s">
        <v>33</v>
      </c>
      <c r="AX444" s="13" t="s">
        <v>72</v>
      </c>
      <c r="AY444" s="210" t="s">
        <v>155</v>
      </c>
    </row>
    <row r="445" spans="1:65" s="14" customFormat="1">
      <c r="B445" s="211"/>
      <c r="C445" s="212"/>
      <c r="D445" s="193" t="s">
        <v>169</v>
      </c>
      <c r="E445" s="213" t="s">
        <v>19</v>
      </c>
      <c r="F445" s="214" t="s">
        <v>178</v>
      </c>
      <c r="G445" s="212"/>
      <c r="H445" s="215">
        <v>10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169</v>
      </c>
      <c r="AU445" s="221" t="s">
        <v>82</v>
      </c>
      <c r="AV445" s="14" t="s">
        <v>163</v>
      </c>
      <c r="AW445" s="14" t="s">
        <v>33</v>
      </c>
      <c r="AX445" s="14" t="s">
        <v>80</v>
      </c>
      <c r="AY445" s="221" t="s">
        <v>155</v>
      </c>
    </row>
    <row r="446" spans="1:65" s="2" customFormat="1" ht="16.5" customHeight="1">
      <c r="A446" s="36"/>
      <c r="B446" s="37"/>
      <c r="C446" s="222" t="s">
        <v>609</v>
      </c>
      <c r="D446" s="222" t="s">
        <v>179</v>
      </c>
      <c r="E446" s="223" t="s">
        <v>1625</v>
      </c>
      <c r="F446" s="224" t="s">
        <v>1626</v>
      </c>
      <c r="G446" s="225" t="s">
        <v>425</v>
      </c>
      <c r="H446" s="226">
        <v>7</v>
      </c>
      <c r="I446" s="227"/>
      <c r="J446" s="228">
        <f>ROUND(I446*H446,2)</f>
        <v>0</v>
      </c>
      <c r="K446" s="224" t="s">
        <v>162</v>
      </c>
      <c r="L446" s="229"/>
      <c r="M446" s="230" t="s">
        <v>19</v>
      </c>
      <c r="N446" s="231" t="s">
        <v>43</v>
      </c>
      <c r="O446" s="66"/>
      <c r="P446" s="189">
        <f>O446*H446</f>
        <v>0</v>
      </c>
      <c r="Q446" s="189">
        <v>3.5E-4</v>
      </c>
      <c r="R446" s="189">
        <f>Q446*H446</f>
        <v>2.4499999999999999E-3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182</v>
      </c>
      <c r="AT446" s="191" t="s">
        <v>179</v>
      </c>
      <c r="AU446" s="191" t="s">
        <v>82</v>
      </c>
      <c r="AY446" s="19" t="s">
        <v>155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163</v>
      </c>
      <c r="BM446" s="191" t="s">
        <v>1627</v>
      </c>
    </row>
    <row r="447" spans="1:65" s="2" customFormat="1">
      <c r="A447" s="36"/>
      <c r="B447" s="37"/>
      <c r="C447" s="38"/>
      <c r="D447" s="193" t="s">
        <v>165</v>
      </c>
      <c r="E447" s="38"/>
      <c r="F447" s="194" t="s">
        <v>1626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165</v>
      </c>
      <c r="AU447" s="19" t="s">
        <v>82</v>
      </c>
    </row>
    <row r="448" spans="1:65" s="2" customFormat="1" ht="16.5" customHeight="1">
      <c r="A448" s="36"/>
      <c r="B448" s="37"/>
      <c r="C448" s="222" t="s">
        <v>615</v>
      </c>
      <c r="D448" s="222" t="s">
        <v>179</v>
      </c>
      <c r="E448" s="223" t="s">
        <v>1628</v>
      </c>
      <c r="F448" s="224" t="s">
        <v>1629</v>
      </c>
      <c r="G448" s="225" t="s">
        <v>425</v>
      </c>
      <c r="H448" s="226">
        <v>3</v>
      </c>
      <c r="I448" s="227"/>
      <c r="J448" s="228">
        <f>ROUND(I448*H448,2)</f>
        <v>0</v>
      </c>
      <c r="K448" s="224" t="s">
        <v>162</v>
      </c>
      <c r="L448" s="229"/>
      <c r="M448" s="230" t="s">
        <v>19</v>
      </c>
      <c r="N448" s="231" t="s">
        <v>43</v>
      </c>
      <c r="O448" s="66"/>
      <c r="P448" s="189">
        <f>O448*H448</f>
        <v>0</v>
      </c>
      <c r="Q448" s="189">
        <v>2.5999999999999998E-4</v>
      </c>
      <c r="R448" s="189">
        <f>Q448*H448</f>
        <v>7.7999999999999988E-4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182</v>
      </c>
      <c r="AT448" s="191" t="s">
        <v>179</v>
      </c>
      <c r="AU448" s="191" t="s">
        <v>82</v>
      </c>
      <c r="AY448" s="19" t="s">
        <v>155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80</v>
      </c>
      <c r="BK448" s="192">
        <f>ROUND(I448*H448,2)</f>
        <v>0</v>
      </c>
      <c r="BL448" s="19" t="s">
        <v>163</v>
      </c>
      <c r="BM448" s="191" t="s">
        <v>1630</v>
      </c>
    </row>
    <row r="449" spans="1:65" s="2" customFormat="1">
      <c r="A449" s="36"/>
      <c r="B449" s="37"/>
      <c r="C449" s="38"/>
      <c r="D449" s="193" t="s">
        <v>165</v>
      </c>
      <c r="E449" s="38"/>
      <c r="F449" s="194" t="s">
        <v>1629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165</v>
      </c>
      <c r="AU449" s="19" t="s">
        <v>82</v>
      </c>
    </row>
    <row r="450" spans="1:65" s="15" customFormat="1">
      <c r="B450" s="232"/>
      <c r="C450" s="233"/>
      <c r="D450" s="193" t="s">
        <v>169</v>
      </c>
      <c r="E450" s="234" t="s">
        <v>19</v>
      </c>
      <c r="F450" s="235" t="s">
        <v>1631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169</v>
      </c>
      <c r="AU450" s="241" t="s">
        <v>82</v>
      </c>
      <c r="AV450" s="15" t="s">
        <v>80</v>
      </c>
      <c r="AW450" s="15" t="s">
        <v>33</v>
      </c>
      <c r="AX450" s="15" t="s">
        <v>72</v>
      </c>
      <c r="AY450" s="241" t="s">
        <v>155</v>
      </c>
    </row>
    <row r="451" spans="1:65" s="13" customFormat="1">
      <c r="B451" s="200"/>
      <c r="C451" s="201"/>
      <c r="D451" s="193" t="s">
        <v>169</v>
      </c>
      <c r="E451" s="202" t="s">
        <v>19</v>
      </c>
      <c r="F451" s="203" t="s">
        <v>156</v>
      </c>
      <c r="G451" s="201"/>
      <c r="H451" s="204">
        <v>3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169</v>
      </c>
      <c r="AU451" s="210" t="s">
        <v>82</v>
      </c>
      <c r="AV451" s="13" t="s">
        <v>82</v>
      </c>
      <c r="AW451" s="13" t="s">
        <v>33</v>
      </c>
      <c r="AX451" s="13" t="s">
        <v>80</v>
      </c>
      <c r="AY451" s="210" t="s">
        <v>155</v>
      </c>
    </row>
    <row r="452" spans="1:65" s="2" customFormat="1" ht="33" customHeight="1">
      <c r="A452" s="36"/>
      <c r="B452" s="37"/>
      <c r="C452" s="180" t="s">
        <v>622</v>
      </c>
      <c r="D452" s="180" t="s">
        <v>158</v>
      </c>
      <c r="E452" s="181" t="s">
        <v>1632</v>
      </c>
      <c r="F452" s="182" t="s">
        <v>1633</v>
      </c>
      <c r="G452" s="183" t="s">
        <v>425</v>
      </c>
      <c r="H452" s="184">
        <v>3</v>
      </c>
      <c r="I452" s="185"/>
      <c r="J452" s="186">
        <f>ROUND(I452*H452,2)</f>
        <v>0</v>
      </c>
      <c r="K452" s="182" t="s">
        <v>162</v>
      </c>
      <c r="L452" s="41"/>
      <c r="M452" s="187" t="s">
        <v>19</v>
      </c>
      <c r="N452" s="188" t="s">
        <v>43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163</v>
      </c>
      <c r="AT452" s="191" t="s">
        <v>158</v>
      </c>
      <c r="AU452" s="191" t="s">
        <v>82</v>
      </c>
      <c r="AY452" s="19" t="s">
        <v>155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9" t="s">
        <v>80</v>
      </c>
      <c r="BK452" s="192">
        <f>ROUND(I452*H452,2)</f>
        <v>0</v>
      </c>
      <c r="BL452" s="19" t="s">
        <v>163</v>
      </c>
      <c r="BM452" s="191" t="s">
        <v>1634</v>
      </c>
    </row>
    <row r="453" spans="1:65" s="2" customFormat="1" ht="19.5">
      <c r="A453" s="36"/>
      <c r="B453" s="37"/>
      <c r="C453" s="38"/>
      <c r="D453" s="193" t="s">
        <v>165</v>
      </c>
      <c r="E453" s="38"/>
      <c r="F453" s="194" t="s">
        <v>1635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165</v>
      </c>
      <c r="AU453" s="19" t="s">
        <v>82</v>
      </c>
    </row>
    <row r="454" spans="1:65" s="2" customFormat="1">
      <c r="A454" s="36"/>
      <c r="B454" s="37"/>
      <c r="C454" s="38"/>
      <c r="D454" s="198" t="s">
        <v>167</v>
      </c>
      <c r="E454" s="38"/>
      <c r="F454" s="199" t="s">
        <v>1636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167</v>
      </c>
      <c r="AU454" s="19" t="s">
        <v>82</v>
      </c>
    </row>
    <row r="455" spans="1:65" s="2" customFormat="1" ht="16.5" customHeight="1">
      <c r="A455" s="36"/>
      <c r="B455" s="37"/>
      <c r="C455" s="222" t="s">
        <v>630</v>
      </c>
      <c r="D455" s="222" t="s">
        <v>179</v>
      </c>
      <c r="E455" s="223" t="s">
        <v>1637</v>
      </c>
      <c r="F455" s="224" t="s">
        <v>1638</v>
      </c>
      <c r="G455" s="225" t="s">
        <v>425</v>
      </c>
      <c r="H455" s="226">
        <v>2</v>
      </c>
      <c r="I455" s="227"/>
      <c r="J455" s="228">
        <f>ROUND(I455*H455,2)</f>
        <v>0</v>
      </c>
      <c r="K455" s="224" t="s">
        <v>162</v>
      </c>
      <c r="L455" s="229"/>
      <c r="M455" s="230" t="s">
        <v>19</v>
      </c>
      <c r="N455" s="231" t="s">
        <v>43</v>
      </c>
      <c r="O455" s="66"/>
      <c r="P455" s="189">
        <f>O455*H455</f>
        <v>0</v>
      </c>
      <c r="Q455" s="189">
        <v>6.4999999999999997E-4</v>
      </c>
      <c r="R455" s="189">
        <f>Q455*H455</f>
        <v>1.2999999999999999E-3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182</v>
      </c>
      <c r="AT455" s="191" t="s">
        <v>179</v>
      </c>
      <c r="AU455" s="191" t="s">
        <v>82</v>
      </c>
      <c r="AY455" s="19" t="s">
        <v>155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163</v>
      </c>
      <c r="BM455" s="191" t="s">
        <v>1639</v>
      </c>
    </row>
    <row r="456" spans="1:65" s="2" customFormat="1">
      <c r="A456" s="36"/>
      <c r="B456" s="37"/>
      <c r="C456" s="38"/>
      <c r="D456" s="193" t="s">
        <v>165</v>
      </c>
      <c r="E456" s="38"/>
      <c r="F456" s="194" t="s">
        <v>1638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165</v>
      </c>
      <c r="AU456" s="19" t="s">
        <v>82</v>
      </c>
    </row>
    <row r="457" spans="1:65" s="2" customFormat="1" ht="16.5" customHeight="1">
      <c r="A457" s="36"/>
      <c r="B457" s="37"/>
      <c r="C457" s="222" t="s">
        <v>640</v>
      </c>
      <c r="D457" s="222" t="s">
        <v>179</v>
      </c>
      <c r="E457" s="223" t="s">
        <v>1640</v>
      </c>
      <c r="F457" s="224" t="s">
        <v>1641</v>
      </c>
      <c r="G457" s="225" t="s">
        <v>425</v>
      </c>
      <c r="H457" s="226">
        <v>1</v>
      </c>
      <c r="I457" s="227"/>
      <c r="J457" s="228">
        <f>ROUND(I457*H457,2)</f>
        <v>0</v>
      </c>
      <c r="K457" s="224" t="s">
        <v>162</v>
      </c>
      <c r="L457" s="229"/>
      <c r="M457" s="230" t="s">
        <v>19</v>
      </c>
      <c r="N457" s="231" t="s">
        <v>43</v>
      </c>
      <c r="O457" s="66"/>
      <c r="P457" s="189">
        <f>O457*H457</f>
        <v>0</v>
      </c>
      <c r="Q457" s="189">
        <v>4.0999999999999999E-4</v>
      </c>
      <c r="R457" s="189">
        <f>Q457*H457</f>
        <v>4.0999999999999999E-4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182</v>
      </c>
      <c r="AT457" s="191" t="s">
        <v>179</v>
      </c>
      <c r="AU457" s="191" t="s">
        <v>82</v>
      </c>
      <c r="AY457" s="19" t="s">
        <v>155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80</v>
      </c>
      <c r="BK457" s="192">
        <f>ROUND(I457*H457,2)</f>
        <v>0</v>
      </c>
      <c r="BL457" s="19" t="s">
        <v>163</v>
      </c>
      <c r="BM457" s="191" t="s">
        <v>1642</v>
      </c>
    </row>
    <row r="458" spans="1:65" s="2" customFormat="1">
      <c r="A458" s="36"/>
      <c r="B458" s="37"/>
      <c r="C458" s="38"/>
      <c r="D458" s="193" t="s">
        <v>165</v>
      </c>
      <c r="E458" s="38"/>
      <c r="F458" s="194" t="s">
        <v>1641</v>
      </c>
      <c r="G458" s="38"/>
      <c r="H458" s="38"/>
      <c r="I458" s="195"/>
      <c r="J458" s="38"/>
      <c r="K458" s="38"/>
      <c r="L458" s="41"/>
      <c r="M458" s="196"/>
      <c r="N458" s="19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165</v>
      </c>
      <c r="AU458" s="19" t="s">
        <v>82</v>
      </c>
    </row>
    <row r="459" spans="1:65" s="2" customFormat="1" ht="33" customHeight="1">
      <c r="A459" s="36"/>
      <c r="B459" s="37"/>
      <c r="C459" s="180" t="s">
        <v>648</v>
      </c>
      <c r="D459" s="180" t="s">
        <v>158</v>
      </c>
      <c r="E459" s="181" t="s">
        <v>1643</v>
      </c>
      <c r="F459" s="182" t="s">
        <v>1644</v>
      </c>
      <c r="G459" s="183" t="s">
        <v>425</v>
      </c>
      <c r="H459" s="184">
        <v>2</v>
      </c>
      <c r="I459" s="185"/>
      <c r="J459" s="186">
        <f>ROUND(I459*H459,2)</f>
        <v>0</v>
      </c>
      <c r="K459" s="182" t="s">
        <v>162</v>
      </c>
      <c r="L459" s="41"/>
      <c r="M459" s="187" t="s">
        <v>19</v>
      </c>
      <c r="N459" s="188" t="s">
        <v>43</v>
      </c>
      <c r="O459" s="66"/>
      <c r="P459" s="189">
        <f>O459*H459</f>
        <v>0</v>
      </c>
      <c r="Q459" s="189">
        <v>1.0000000000000001E-5</v>
      </c>
      <c r="R459" s="189">
        <f>Q459*H459</f>
        <v>2.0000000000000002E-5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163</v>
      </c>
      <c r="AT459" s="191" t="s">
        <v>158</v>
      </c>
      <c r="AU459" s="191" t="s">
        <v>82</v>
      </c>
      <c r="AY459" s="19" t="s">
        <v>155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163</v>
      </c>
      <c r="BM459" s="191" t="s">
        <v>1645</v>
      </c>
    </row>
    <row r="460" spans="1:65" s="2" customFormat="1" ht="19.5">
      <c r="A460" s="36"/>
      <c r="B460" s="37"/>
      <c r="C460" s="38"/>
      <c r="D460" s="193" t="s">
        <v>165</v>
      </c>
      <c r="E460" s="38"/>
      <c r="F460" s="194" t="s">
        <v>1646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165</v>
      </c>
      <c r="AU460" s="19" t="s">
        <v>82</v>
      </c>
    </row>
    <row r="461" spans="1:65" s="2" customFormat="1">
      <c r="A461" s="36"/>
      <c r="B461" s="37"/>
      <c r="C461" s="38"/>
      <c r="D461" s="198" t="s">
        <v>167</v>
      </c>
      <c r="E461" s="38"/>
      <c r="F461" s="199" t="s">
        <v>1647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167</v>
      </c>
      <c r="AU461" s="19" t="s">
        <v>82</v>
      </c>
    </row>
    <row r="462" spans="1:65" s="2" customFormat="1" ht="24.2" customHeight="1">
      <c r="A462" s="36"/>
      <c r="B462" s="37"/>
      <c r="C462" s="222" t="s">
        <v>484</v>
      </c>
      <c r="D462" s="222" t="s">
        <v>179</v>
      </c>
      <c r="E462" s="223" t="s">
        <v>1648</v>
      </c>
      <c r="F462" s="224" t="s">
        <v>1649</v>
      </c>
      <c r="G462" s="225" t="s">
        <v>425</v>
      </c>
      <c r="H462" s="226">
        <v>2</v>
      </c>
      <c r="I462" s="227"/>
      <c r="J462" s="228">
        <f>ROUND(I462*H462,2)</f>
        <v>0</v>
      </c>
      <c r="K462" s="224" t="s">
        <v>162</v>
      </c>
      <c r="L462" s="229"/>
      <c r="M462" s="230" t="s">
        <v>19</v>
      </c>
      <c r="N462" s="231" t="s">
        <v>43</v>
      </c>
      <c r="O462" s="66"/>
      <c r="P462" s="189">
        <f>O462*H462</f>
        <v>0</v>
      </c>
      <c r="Q462" s="189">
        <v>1.4300000000000001E-3</v>
      </c>
      <c r="R462" s="189">
        <f>Q462*H462</f>
        <v>2.8600000000000001E-3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182</v>
      </c>
      <c r="AT462" s="191" t="s">
        <v>179</v>
      </c>
      <c r="AU462" s="191" t="s">
        <v>82</v>
      </c>
      <c r="AY462" s="19" t="s">
        <v>155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163</v>
      </c>
      <c r="BM462" s="191" t="s">
        <v>1650</v>
      </c>
    </row>
    <row r="463" spans="1:65" s="2" customFormat="1">
      <c r="A463" s="36"/>
      <c r="B463" s="37"/>
      <c r="C463" s="38"/>
      <c r="D463" s="193" t="s">
        <v>165</v>
      </c>
      <c r="E463" s="38"/>
      <c r="F463" s="194" t="s">
        <v>1649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165</v>
      </c>
      <c r="AU463" s="19" t="s">
        <v>82</v>
      </c>
    </row>
    <row r="464" spans="1:65" s="2" customFormat="1" ht="21.75" customHeight="1">
      <c r="A464" s="36"/>
      <c r="B464" s="37"/>
      <c r="C464" s="180" t="s">
        <v>660</v>
      </c>
      <c r="D464" s="180" t="s">
        <v>158</v>
      </c>
      <c r="E464" s="181" t="s">
        <v>1651</v>
      </c>
      <c r="F464" s="182" t="s">
        <v>1652</v>
      </c>
      <c r="G464" s="183" t="s">
        <v>233</v>
      </c>
      <c r="H464" s="184">
        <v>8</v>
      </c>
      <c r="I464" s="185"/>
      <c r="J464" s="186">
        <f>ROUND(I464*H464,2)</f>
        <v>0</v>
      </c>
      <c r="K464" s="182" t="s">
        <v>162</v>
      </c>
      <c r="L464" s="41"/>
      <c r="M464" s="187" t="s">
        <v>19</v>
      </c>
      <c r="N464" s="188" t="s">
        <v>43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163</v>
      </c>
      <c r="AT464" s="191" t="s">
        <v>158</v>
      </c>
      <c r="AU464" s="191" t="s">
        <v>82</v>
      </c>
      <c r="AY464" s="19" t="s">
        <v>155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80</v>
      </c>
      <c r="BK464" s="192">
        <f>ROUND(I464*H464,2)</f>
        <v>0</v>
      </c>
      <c r="BL464" s="19" t="s">
        <v>163</v>
      </c>
      <c r="BM464" s="191" t="s">
        <v>1653</v>
      </c>
    </row>
    <row r="465" spans="1:65" s="2" customFormat="1">
      <c r="A465" s="36"/>
      <c r="B465" s="37"/>
      <c r="C465" s="38"/>
      <c r="D465" s="193" t="s">
        <v>165</v>
      </c>
      <c r="E465" s="38"/>
      <c r="F465" s="194" t="s">
        <v>1654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165</v>
      </c>
      <c r="AU465" s="19" t="s">
        <v>82</v>
      </c>
    </row>
    <row r="466" spans="1:65" s="2" customFormat="1">
      <c r="A466" s="36"/>
      <c r="B466" s="37"/>
      <c r="C466" s="38"/>
      <c r="D466" s="198" t="s">
        <v>167</v>
      </c>
      <c r="E466" s="38"/>
      <c r="F466" s="199" t="s">
        <v>1655</v>
      </c>
      <c r="G466" s="38"/>
      <c r="H466" s="38"/>
      <c r="I466" s="195"/>
      <c r="J466" s="38"/>
      <c r="K466" s="38"/>
      <c r="L466" s="41"/>
      <c r="M466" s="196"/>
      <c r="N466" s="197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167</v>
      </c>
      <c r="AU466" s="19" t="s">
        <v>82</v>
      </c>
    </row>
    <row r="467" spans="1:65" s="2" customFormat="1" ht="21.75" customHeight="1">
      <c r="A467" s="36"/>
      <c r="B467" s="37"/>
      <c r="C467" s="180" t="s">
        <v>668</v>
      </c>
      <c r="D467" s="180" t="s">
        <v>158</v>
      </c>
      <c r="E467" s="181" t="s">
        <v>1656</v>
      </c>
      <c r="F467" s="182" t="s">
        <v>1657</v>
      </c>
      <c r="G467" s="183" t="s">
        <v>233</v>
      </c>
      <c r="H467" s="184">
        <v>48</v>
      </c>
      <c r="I467" s="185"/>
      <c r="J467" s="186">
        <f>ROUND(I467*H467,2)</f>
        <v>0</v>
      </c>
      <c r="K467" s="182" t="s">
        <v>162</v>
      </c>
      <c r="L467" s="41"/>
      <c r="M467" s="187" t="s">
        <v>19</v>
      </c>
      <c r="N467" s="188" t="s">
        <v>43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163</v>
      </c>
      <c r="AT467" s="191" t="s">
        <v>158</v>
      </c>
      <c r="AU467" s="191" t="s">
        <v>82</v>
      </c>
      <c r="AY467" s="19" t="s">
        <v>155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80</v>
      </c>
      <c r="BK467" s="192">
        <f>ROUND(I467*H467,2)</f>
        <v>0</v>
      </c>
      <c r="BL467" s="19" t="s">
        <v>163</v>
      </c>
      <c r="BM467" s="191" t="s">
        <v>1658</v>
      </c>
    </row>
    <row r="468" spans="1:65" s="2" customFormat="1">
      <c r="A468" s="36"/>
      <c r="B468" s="37"/>
      <c r="C468" s="38"/>
      <c r="D468" s="193" t="s">
        <v>165</v>
      </c>
      <c r="E468" s="38"/>
      <c r="F468" s="194" t="s">
        <v>1659</v>
      </c>
      <c r="G468" s="38"/>
      <c r="H468" s="38"/>
      <c r="I468" s="195"/>
      <c r="J468" s="38"/>
      <c r="K468" s="38"/>
      <c r="L468" s="41"/>
      <c r="M468" s="196"/>
      <c r="N468" s="19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165</v>
      </c>
      <c r="AU468" s="19" t="s">
        <v>82</v>
      </c>
    </row>
    <row r="469" spans="1:65" s="2" customFormat="1">
      <c r="A469" s="36"/>
      <c r="B469" s="37"/>
      <c r="C469" s="38"/>
      <c r="D469" s="198" t="s">
        <v>167</v>
      </c>
      <c r="E469" s="38"/>
      <c r="F469" s="199" t="s">
        <v>1660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167</v>
      </c>
      <c r="AU469" s="19" t="s">
        <v>82</v>
      </c>
    </row>
    <row r="470" spans="1:65" s="2" customFormat="1" ht="24.2" customHeight="1">
      <c r="A470" s="36"/>
      <c r="B470" s="37"/>
      <c r="C470" s="180" t="s">
        <v>676</v>
      </c>
      <c r="D470" s="180" t="s">
        <v>158</v>
      </c>
      <c r="E470" s="181" t="s">
        <v>1661</v>
      </c>
      <c r="F470" s="182" t="s">
        <v>1662</v>
      </c>
      <c r="G470" s="183" t="s">
        <v>425</v>
      </c>
      <c r="H470" s="184">
        <v>2</v>
      </c>
      <c r="I470" s="185"/>
      <c r="J470" s="186">
        <f>ROUND(I470*H470,2)</f>
        <v>0</v>
      </c>
      <c r="K470" s="182" t="s">
        <v>162</v>
      </c>
      <c r="L470" s="41"/>
      <c r="M470" s="187" t="s">
        <v>19</v>
      </c>
      <c r="N470" s="188" t="s">
        <v>43</v>
      </c>
      <c r="O470" s="66"/>
      <c r="P470" s="189">
        <f>O470*H470</f>
        <v>0</v>
      </c>
      <c r="Q470" s="189">
        <v>0.04</v>
      </c>
      <c r="R470" s="189">
        <f>Q470*H470</f>
        <v>0.08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163</v>
      </c>
      <c r="AT470" s="191" t="s">
        <v>158</v>
      </c>
      <c r="AU470" s="191" t="s">
        <v>82</v>
      </c>
      <c r="AY470" s="19" t="s">
        <v>155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163</v>
      </c>
      <c r="BM470" s="191" t="s">
        <v>1663</v>
      </c>
    </row>
    <row r="471" spans="1:65" s="2" customFormat="1" ht="29.25">
      <c r="A471" s="36"/>
      <c r="B471" s="37"/>
      <c r="C471" s="38"/>
      <c r="D471" s="193" t="s">
        <v>165</v>
      </c>
      <c r="E471" s="38"/>
      <c r="F471" s="194" t="s">
        <v>1664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165</v>
      </c>
      <c r="AU471" s="19" t="s">
        <v>82</v>
      </c>
    </row>
    <row r="472" spans="1:65" s="2" customFormat="1">
      <c r="A472" s="36"/>
      <c r="B472" s="37"/>
      <c r="C472" s="38"/>
      <c r="D472" s="198" t="s">
        <v>167</v>
      </c>
      <c r="E472" s="38"/>
      <c r="F472" s="199" t="s">
        <v>1665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167</v>
      </c>
      <c r="AU472" s="19" t="s">
        <v>82</v>
      </c>
    </row>
    <row r="473" spans="1:65" s="13" customFormat="1">
      <c r="B473" s="200"/>
      <c r="C473" s="201"/>
      <c r="D473" s="193" t="s">
        <v>169</v>
      </c>
      <c r="E473" s="202" t="s">
        <v>19</v>
      </c>
      <c r="F473" s="203" t="s">
        <v>1666</v>
      </c>
      <c r="G473" s="201"/>
      <c r="H473" s="204">
        <v>2</v>
      </c>
      <c r="I473" s="205"/>
      <c r="J473" s="201"/>
      <c r="K473" s="201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169</v>
      </c>
      <c r="AU473" s="210" t="s">
        <v>82</v>
      </c>
      <c r="AV473" s="13" t="s">
        <v>82</v>
      </c>
      <c r="AW473" s="13" t="s">
        <v>33</v>
      </c>
      <c r="AX473" s="13" t="s">
        <v>80</v>
      </c>
      <c r="AY473" s="210" t="s">
        <v>155</v>
      </c>
    </row>
    <row r="474" spans="1:65" s="2" customFormat="1" ht="24.2" customHeight="1">
      <c r="A474" s="36"/>
      <c r="B474" s="37"/>
      <c r="C474" s="180" t="s">
        <v>682</v>
      </c>
      <c r="D474" s="180" t="s">
        <v>158</v>
      </c>
      <c r="E474" s="181" t="s">
        <v>1667</v>
      </c>
      <c r="F474" s="182" t="s">
        <v>1668</v>
      </c>
      <c r="G474" s="183" t="s">
        <v>425</v>
      </c>
      <c r="H474" s="184">
        <v>4</v>
      </c>
      <c r="I474" s="185"/>
      <c r="J474" s="186">
        <f>ROUND(I474*H474,2)</f>
        <v>0</v>
      </c>
      <c r="K474" s="182" t="s">
        <v>851</v>
      </c>
      <c r="L474" s="41"/>
      <c r="M474" s="187" t="s">
        <v>19</v>
      </c>
      <c r="N474" s="188" t="s">
        <v>43</v>
      </c>
      <c r="O474" s="66"/>
      <c r="P474" s="189">
        <f>O474*H474</f>
        <v>0</v>
      </c>
      <c r="Q474" s="189">
        <v>5.4460000000000001E-2</v>
      </c>
      <c r="R474" s="189">
        <f>Q474*H474</f>
        <v>0.21784000000000001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163</v>
      </c>
      <c r="AT474" s="191" t="s">
        <v>158</v>
      </c>
      <c r="AU474" s="191" t="s">
        <v>82</v>
      </c>
      <c r="AY474" s="19" t="s">
        <v>155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163</v>
      </c>
      <c r="BM474" s="191" t="s">
        <v>1669</v>
      </c>
    </row>
    <row r="475" spans="1:65" s="2" customFormat="1" ht="29.25">
      <c r="A475" s="36"/>
      <c r="B475" s="37"/>
      <c r="C475" s="38"/>
      <c r="D475" s="193" t="s">
        <v>165</v>
      </c>
      <c r="E475" s="38"/>
      <c r="F475" s="194" t="s">
        <v>1670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165</v>
      </c>
      <c r="AU475" s="19" t="s">
        <v>82</v>
      </c>
    </row>
    <row r="476" spans="1:65" s="13" customFormat="1">
      <c r="B476" s="200"/>
      <c r="C476" s="201"/>
      <c r="D476" s="193" t="s">
        <v>169</v>
      </c>
      <c r="E476" s="202" t="s">
        <v>19</v>
      </c>
      <c r="F476" s="203" t="s">
        <v>1671</v>
      </c>
      <c r="G476" s="201"/>
      <c r="H476" s="204">
        <v>4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169</v>
      </c>
      <c r="AU476" s="210" t="s">
        <v>82</v>
      </c>
      <c r="AV476" s="13" t="s">
        <v>82</v>
      </c>
      <c r="AW476" s="13" t="s">
        <v>33</v>
      </c>
      <c r="AX476" s="13" t="s">
        <v>80</v>
      </c>
      <c r="AY476" s="210" t="s">
        <v>155</v>
      </c>
    </row>
    <row r="477" spans="1:65" s="2" customFormat="1" ht="33" customHeight="1">
      <c r="A477" s="36"/>
      <c r="B477" s="37"/>
      <c r="C477" s="180" t="s">
        <v>691</v>
      </c>
      <c r="D477" s="180" t="s">
        <v>158</v>
      </c>
      <c r="E477" s="181" t="s">
        <v>1672</v>
      </c>
      <c r="F477" s="182" t="s">
        <v>1673</v>
      </c>
      <c r="G477" s="183" t="s">
        <v>425</v>
      </c>
      <c r="H477" s="184">
        <v>2</v>
      </c>
      <c r="I477" s="185"/>
      <c r="J477" s="186">
        <f>ROUND(I477*H477,2)</f>
        <v>0</v>
      </c>
      <c r="K477" s="182" t="s">
        <v>162</v>
      </c>
      <c r="L477" s="41"/>
      <c r="M477" s="187" t="s">
        <v>19</v>
      </c>
      <c r="N477" s="188" t="s">
        <v>43</v>
      </c>
      <c r="O477" s="66"/>
      <c r="P477" s="189">
        <f>O477*H477</f>
        <v>0</v>
      </c>
      <c r="Q477" s="189">
        <v>6.1999999999999998E-3</v>
      </c>
      <c r="R477" s="189">
        <f>Q477*H477</f>
        <v>1.24E-2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163</v>
      </c>
      <c r="AT477" s="191" t="s">
        <v>158</v>
      </c>
      <c r="AU477" s="191" t="s">
        <v>82</v>
      </c>
      <c r="AY477" s="19" t="s">
        <v>155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163</v>
      </c>
      <c r="BM477" s="191" t="s">
        <v>1674</v>
      </c>
    </row>
    <row r="478" spans="1:65" s="2" customFormat="1" ht="19.5">
      <c r="A478" s="36"/>
      <c r="B478" s="37"/>
      <c r="C478" s="38"/>
      <c r="D478" s="193" t="s">
        <v>165</v>
      </c>
      <c r="E478" s="38"/>
      <c r="F478" s="194" t="s">
        <v>1675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165</v>
      </c>
      <c r="AU478" s="19" t="s">
        <v>82</v>
      </c>
    </row>
    <row r="479" spans="1:65" s="2" customFormat="1">
      <c r="A479" s="36"/>
      <c r="B479" s="37"/>
      <c r="C479" s="38"/>
      <c r="D479" s="198" t="s">
        <v>167</v>
      </c>
      <c r="E479" s="38"/>
      <c r="F479" s="199" t="s">
        <v>1676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167</v>
      </c>
      <c r="AU479" s="19" t="s">
        <v>82</v>
      </c>
    </row>
    <row r="480" spans="1:65" s="13" customFormat="1">
      <c r="B480" s="200"/>
      <c r="C480" s="201"/>
      <c r="D480" s="193" t="s">
        <v>169</v>
      </c>
      <c r="E480" s="202" t="s">
        <v>19</v>
      </c>
      <c r="F480" s="203" t="s">
        <v>1666</v>
      </c>
      <c r="G480" s="201"/>
      <c r="H480" s="204">
        <v>2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169</v>
      </c>
      <c r="AU480" s="210" t="s">
        <v>82</v>
      </c>
      <c r="AV480" s="13" t="s">
        <v>82</v>
      </c>
      <c r="AW480" s="13" t="s">
        <v>33</v>
      </c>
      <c r="AX480" s="13" t="s">
        <v>80</v>
      </c>
      <c r="AY480" s="210" t="s">
        <v>155</v>
      </c>
    </row>
    <row r="481" spans="1:65" s="2" customFormat="1" ht="33" customHeight="1">
      <c r="A481" s="36"/>
      <c r="B481" s="37"/>
      <c r="C481" s="180" t="s">
        <v>700</v>
      </c>
      <c r="D481" s="180" t="s">
        <v>158</v>
      </c>
      <c r="E481" s="181" t="s">
        <v>1677</v>
      </c>
      <c r="F481" s="182" t="s">
        <v>1678</v>
      </c>
      <c r="G481" s="183" t="s">
        <v>425</v>
      </c>
      <c r="H481" s="184">
        <v>4</v>
      </c>
      <c r="I481" s="185"/>
      <c r="J481" s="186">
        <f>ROUND(I481*H481,2)</f>
        <v>0</v>
      </c>
      <c r="K481" s="182" t="s">
        <v>162</v>
      </c>
      <c r="L481" s="41"/>
      <c r="M481" s="187" t="s">
        <v>19</v>
      </c>
      <c r="N481" s="188" t="s">
        <v>43</v>
      </c>
      <c r="O481" s="66"/>
      <c r="P481" s="189">
        <f>O481*H481</f>
        <v>0</v>
      </c>
      <c r="Q481" s="189">
        <v>1.0279999999999999E-2</v>
      </c>
      <c r="R481" s="189">
        <f>Q481*H481</f>
        <v>4.1119999999999997E-2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163</v>
      </c>
      <c r="AT481" s="191" t="s">
        <v>158</v>
      </c>
      <c r="AU481" s="191" t="s">
        <v>82</v>
      </c>
      <c r="AY481" s="19" t="s">
        <v>155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80</v>
      </c>
      <c r="BK481" s="192">
        <f>ROUND(I481*H481,2)</f>
        <v>0</v>
      </c>
      <c r="BL481" s="19" t="s">
        <v>163</v>
      </c>
      <c r="BM481" s="191" t="s">
        <v>1679</v>
      </c>
    </row>
    <row r="482" spans="1:65" s="2" customFormat="1" ht="19.5">
      <c r="A482" s="36"/>
      <c r="B482" s="37"/>
      <c r="C482" s="38"/>
      <c r="D482" s="193" t="s">
        <v>165</v>
      </c>
      <c r="E482" s="38"/>
      <c r="F482" s="194" t="s">
        <v>1680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165</v>
      </c>
      <c r="AU482" s="19" t="s">
        <v>82</v>
      </c>
    </row>
    <row r="483" spans="1:65" s="2" customFormat="1">
      <c r="A483" s="36"/>
      <c r="B483" s="37"/>
      <c r="C483" s="38"/>
      <c r="D483" s="198" t="s">
        <v>167</v>
      </c>
      <c r="E483" s="38"/>
      <c r="F483" s="199" t="s">
        <v>1681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167</v>
      </c>
      <c r="AU483" s="19" t="s">
        <v>82</v>
      </c>
    </row>
    <row r="484" spans="1:65" s="13" customFormat="1">
      <c r="B484" s="200"/>
      <c r="C484" s="201"/>
      <c r="D484" s="193" t="s">
        <v>169</v>
      </c>
      <c r="E484" s="202" t="s">
        <v>19</v>
      </c>
      <c r="F484" s="203" t="s">
        <v>1671</v>
      </c>
      <c r="G484" s="201"/>
      <c r="H484" s="204">
        <v>4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169</v>
      </c>
      <c r="AU484" s="210" t="s">
        <v>82</v>
      </c>
      <c r="AV484" s="13" t="s">
        <v>82</v>
      </c>
      <c r="AW484" s="13" t="s">
        <v>33</v>
      </c>
      <c r="AX484" s="13" t="s">
        <v>80</v>
      </c>
      <c r="AY484" s="210" t="s">
        <v>155</v>
      </c>
    </row>
    <row r="485" spans="1:65" s="2" customFormat="1" ht="33" customHeight="1">
      <c r="A485" s="36"/>
      <c r="B485" s="37"/>
      <c r="C485" s="180" t="s">
        <v>710</v>
      </c>
      <c r="D485" s="180" t="s">
        <v>158</v>
      </c>
      <c r="E485" s="181" t="s">
        <v>1682</v>
      </c>
      <c r="F485" s="182" t="s">
        <v>1683</v>
      </c>
      <c r="G485" s="183" t="s">
        <v>425</v>
      </c>
      <c r="H485" s="184">
        <v>4</v>
      </c>
      <c r="I485" s="185"/>
      <c r="J485" s="186">
        <f>ROUND(I485*H485,2)</f>
        <v>0</v>
      </c>
      <c r="K485" s="182" t="s">
        <v>162</v>
      </c>
      <c r="L485" s="41"/>
      <c r="M485" s="187" t="s">
        <v>19</v>
      </c>
      <c r="N485" s="188" t="s">
        <v>43</v>
      </c>
      <c r="O485" s="66"/>
      <c r="P485" s="189">
        <f>O485*H485</f>
        <v>0</v>
      </c>
      <c r="Q485" s="189">
        <v>6.4599999999999996E-3</v>
      </c>
      <c r="R485" s="189">
        <f>Q485*H485</f>
        <v>2.5839999999999998E-2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163</v>
      </c>
      <c r="AT485" s="191" t="s">
        <v>158</v>
      </c>
      <c r="AU485" s="191" t="s">
        <v>82</v>
      </c>
      <c r="AY485" s="19" t="s">
        <v>155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163</v>
      </c>
      <c r="BM485" s="191" t="s">
        <v>1684</v>
      </c>
    </row>
    <row r="486" spans="1:65" s="2" customFormat="1" ht="19.5">
      <c r="A486" s="36"/>
      <c r="B486" s="37"/>
      <c r="C486" s="38"/>
      <c r="D486" s="193" t="s">
        <v>165</v>
      </c>
      <c r="E486" s="38"/>
      <c r="F486" s="194" t="s">
        <v>1685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165</v>
      </c>
      <c r="AU486" s="19" t="s">
        <v>82</v>
      </c>
    </row>
    <row r="487" spans="1:65" s="2" customFormat="1">
      <c r="A487" s="36"/>
      <c r="B487" s="37"/>
      <c r="C487" s="38"/>
      <c r="D487" s="198" t="s">
        <v>167</v>
      </c>
      <c r="E487" s="38"/>
      <c r="F487" s="199" t="s">
        <v>1686</v>
      </c>
      <c r="G487" s="38"/>
      <c r="H487" s="38"/>
      <c r="I487" s="195"/>
      <c r="J487" s="38"/>
      <c r="K487" s="38"/>
      <c r="L487" s="41"/>
      <c r="M487" s="196"/>
      <c r="N487" s="197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167</v>
      </c>
      <c r="AU487" s="19" t="s">
        <v>82</v>
      </c>
    </row>
    <row r="488" spans="1:65" s="13" customFormat="1">
      <c r="B488" s="200"/>
      <c r="C488" s="201"/>
      <c r="D488" s="193" t="s">
        <v>169</v>
      </c>
      <c r="E488" s="202" t="s">
        <v>19</v>
      </c>
      <c r="F488" s="203" t="s">
        <v>1671</v>
      </c>
      <c r="G488" s="201"/>
      <c r="H488" s="204">
        <v>4</v>
      </c>
      <c r="I488" s="205"/>
      <c r="J488" s="201"/>
      <c r="K488" s="201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169</v>
      </c>
      <c r="AU488" s="210" t="s">
        <v>82</v>
      </c>
      <c r="AV488" s="13" t="s">
        <v>82</v>
      </c>
      <c r="AW488" s="13" t="s">
        <v>33</v>
      </c>
      <c r="AX488" s="13" t="s">
        <v>80</v>
      </c>
      <c r="AY488" s="210" t="s">
        <v>155</v>
      </c>
    </row>
    <row r="489" spans="1:65" s="2" customFormat="1" ht="33" customHeight="1">
      <c r="A489" s="36"/>
      <c r="B489" s="37"/>
      <c r="C489" s="180" t="s">
        <v>716</v>
      </c>
      <c r="D489" s="180" t="s">
        <v>158</v>
      </c>
      <c r="E489" s="181" t="s">
        <v>1687</v>
      </c>
      <c r="F489" s="182" t="s">
        <v>1688</v>
      </c>
      <c r="G489" s="183" t="s">
        <v>425</v>
      </c>
      <c r="H489" s="184">
        <v>1</v>
      </c>
      <c r="I489" s="185"/>
      <c r="J489" s="186">
        <f>ROUND(I489*H489,2)</f>
        <v>0</v>
      </c>
      <c r="K489" s="182" t="s">
        <v>162</v>
      </c>
      <c r="L489" s="41"/>
      <c r="M489" s="187" t="s">
        <v>19</v>
      </c>
      <c r="N489" s="188" t="s">
        <v>43</v>
      </c>
      <c r="O489" s="66"/>
      <c r="P489" s="189">
        <f>O489*H489</f>
        <v>0</v>
      </c>
      <c r="Q489" s="189">
        <v>3.5349999999999999E-2</v>
      </c>
      <c r="R489" s="189">
        <f>Q489*H489</f>
        <v>3.5349999999999999E-2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163</v>
      </c>
      <c r="AT489" s="191" t="s">
        <v>158</v>
      </c>
      <c r="AU489" s="191" t="s">
        <v>82</v>
      </c>
      <c r="AY489" s="19" t="s">
        <v>155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80</v>
      </c>
      <c r="BK489" s="192">
        <f>ROUND(I489*H489,2)</f>
        <v>0</v>
      </c>
      <c r="BL489" s="19" t="s">
        <v>163</v>
      </c>
      <c r="BM489" s="191" t="s">
        <v>1689</v>
      </c>
    </row>
    <row r="490" spans="1:65" s="2" customFormat="1" ht="29.25">
      <c r="A490" s="36"/>
      <c r="B490" s="37"/>
      <c r="C490" s="38"/>
      <c r="D490" s="193" t="s">
        <v>165</v>
      </c>
      <c r="E490" s="38"/>
      <c r="F490" s="194" t="s">
        <v>1690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165</v>
      </c>
      <c r="AU490" s="19" t="s">
        <v>82</v>
      </c>
    </row>
    <row r="491" spans="1:65" s="2" customFormat="1">
      <c r="A491" s="36"/>
      <c r="B491" s="37"/>
      <c r="C491" s="38"/>
      <c r="D491" s="198" t="s">
        <v>167</v>
      </c>
      <c r="E491" s="38"/>
      <c r="F491" s="199" t="s">
        <v>1691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167</v>
      </c>
      <c r="AU491" s="19" t="s">
        <v>82</v>
      </c>
    </row>
    <row r="492" spans="1:65" s="13" customFormat="1">
      <c r="B492" s="200"/>
      <c r="C492" s="201"/>
      <c r="D492" s="193" t="s">
        <v>169</v>
      </c>
      <c r="E492" s="202" t="s">
        <v>19</v>
      </c>
      <c r="F492" s="203" t="s">
        <v>1692</v>
      </c>
      <c r="G492" s="201"/>
      <c r="H492" s="204">
        <v>1</v>
      </c>
      <c r="I492" s="205"/>
      <c r="J492" s="201"/>
      <c r="K492" s="201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169</v>
      </c>
      <c r="AU492" s="210" t="s">
        <v>82</v>
      </c>
      <c r="AV492" s="13" t="s">
        <v>82</v>
      </c>
      <c r="AW492" s="13" t="s">
        <v>33</v>
      </c>
      <c r="AX492" s="13" t="s">
        <v>80</v>
      </c>
      <c r="AY492" s="210" t="s">
        <v>155</v>
      </c>
    </row>
    <row r="493" spans="1:65" s="2" customFormat="1" ht="33" customHeight="1">
      <c r="A493" s="36"/>
      <c r="B493" s="37"/>
      <c r="C493" s="180" t="s">
        <v>725</v>
      </c>
      <c r="D493" s="180" t="s">
        <v>158</v>
      </c>
      <c r="E493" s="181" t="s">
        <v>1693</v>
      </c>
      <c r="F493" s="182" t="s">
        <v>1694</v>
      </c>
      <c r="G493" s="183" t="s">
        <v>425</v>
      </c>
      <c r="H493" s="184">
        <v>1</v>
      </c>
      <c r="I493" s="185"/>
      <c r="J493" s="186">
        <f>ROUND(I493*H493,2)</f>
        <v>0</v>
      </c>
      <c r="K493" s="182" t="s">
        <v>162</v>
      </c>
      <c r="L493" s="41"/>
      <c r="M493" s="187" t="s">
        <v>19</v>
      </c>
      <c r="N493" s="188" t="s">
        <v>43</v>
      </c>
      <c r="O493" s="66"/>
      <c r="P493" s="189">
        <f>O493*H493</f>
        <v>0</v>
      </c>
      <c r="Q493" s="189">
        <v>3.8379999999999997E-2</v>
      </c>
      <c r="R493" s="189">
        <f>Q493*H493</f>
        <v>3.8379999999999997E-2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163</v>
      </c>
      <c r="AT493" s="191" t="s">
        <v>158</v>
      </c>
      <c r="AU493" s="191" t="s">
        <v>82</v>
      </c>
      <c r="AY493" s="19" t="s">
        <v>155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163</v>
      </c>
      <c r="BM493" s="191" t="s">
        <v>1695</v>
      </c>
    </row>
    <row r="494" spans="1:65" s="2" customFormat="1" ht="19.5">
      <c r="A494" s="36"/>
      <c r="B494" s="37"/>
      <c r="C494" s="38"/>
      <c r="D494" s="193" t="s">
        <v>165</v>
      </c>
      <c r="E494" s="38"/>
      <c r="F494" s="194" t="s">
        <v>1696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165</v>
      </c>
      <c r="AU494" s="19" t="s">
        <v>82</v>
      </c>
    </row>
    <row r="495" spans="1:65" s="2" customFormat="1">
      <c r="A495" s="36"/>
      <c r="B495" s="37"/>
      <c r="C495" s="38"/>
      <c r="D495" s="198" t="s">
        <v>167</v>
      </c>
      <c r="E495" s="38"/>
      <c r="F495" s="199" t="s">
        <v>1697</v>
      </c>
      <c r="G495" s="38"/>
      <c r="H495" s="38"/>
      <c r="I495" s="195"/>
      <c r="J495" s="38"/>
      <c r="K495" s="38"/>
      <c r="L495" s="41"/>
      <c r="M495" s="196"/>
      <c r="N495" s="197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167</v>
      </c>
      <c r="AU495" s="19" t="s">
        <v>82</v>
      </c>
    </row>
    <row r="496" spans="1:65" s="13" customFormat="1">
      <c r="B496" s="200"/>
      <c r="C496" s="201"/>
      <c r="D496" s="193" t="s">
        <v>169</v>
      </c>
      <c r="E496" s="202" t="s">
        <v>19</v>
      </c>
      <c r="F496" s="203" t="s">
        <v>1698</v>
      </c>
      <c r="G496" s="201"/>
      <c r="H496" s="204">
        <v>1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169</v>
      </c>
      <c r="AU496" s="210" t="s">
        <v>82</v>
      </c>
      <c r="AV496" s="13" t="s">
        <v>82</v>
      </c>
      <c r="AW496" s="13" t="s">
        <v>33</v>
      </c>
      <c r="AX496" s="13" t="s">
        <v>80</v>
      </c>
      <c r="AY496" s="210" t="s">
        <v>155</v>
      </c>
    </row>
    <row r="497" spans="1:65" s="2" customFormat="1" ht="24.2" customHeight="1">
      <c r="A497" s="36"/>
      <c r="B497" s="37"/>
      <c r="C497" s="180" t="s">
        <v>731</v>
      </c>
      <c r="D497" s="180" t="s">
        <v>158</v>
      </c>
      <c r="E497" s="181" t="s">
        <v>1699</v>
      </c>
      <c r="F497" s="182" t="s">
        <v>1700</v>
      </c>
      <c r="G497" s="183" t="s">
        <v>425</v>
      </c>
      <c r="H497" s="184">
        <v>1</v>
      </c>
      <c r="I497" s="185"/>
      <c r="J497" s="186">
        <f>ROUND(I497*H497,2)</f>
        <v>0</v>
      </c>
      <c r="K497" s="182" t="s">
        <v>162</v>
      </c>
      <c r="L497" s="41"/>
      <c r="M497" s="187" t="s">
        <v>19</v>
      </c>
      <c r="N497" s="188" t="s">
        <v>43</v>
      </c>
      <c r="O497" s="66"/>
      <c r="P497" s="189">
        <f>O497*H497</f>
        <v>0</v>
      </c>
      <c r="Q497" s="189">
        <v>0.16374</v>
      </c>
      <c r="R497" s="189">
        <f>Q497*H497</f>
        <v>0.16374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163</v>
      </c>
      <c r="AT497" s="191" t="s">
        <v>158</v>
      </c>
      <c r="AU497" s="191" t="s">
        <v>82</v>
      </c>
      <c r="AY497" s="19" t="s">
        <v>155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163</v>
      </c>
      <c r="BM497" s="191" t="s">
        <v>1701</v>
      </c>
    </row>
    <row r="498" spans="1:65" s="2" customFormat="1" ht="29.25">
      <c r="A498" s="36"/>
      <c r="B498" s="37"/>
      <c r="C498" s="38"/>
      <c r="D498" s="193" t="s">
        <v>165</v>
      </c>
      <c r="E498" s="38"/>
      <c r="F498" s="194" t="s">
        <v>1702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165</v>
      </c>
      <c r="AU498" s="19" t="s">
        <v>82</v>
      </c>
    </row>
    <row r="499" spans="1:65" s="2" customFormat="1">
      <c r="A499" s="36"/>
      <c r="B499" s="37"/>
      <c r="C499" s="38"/>
      <c r="D499" s="198" t="s">
        <v>167</v>
      </c>
      <c r="E499" s="38"/>
      <c r="F499" s="199" t="s">
        <v>1703</v>
      </c>
      <c r="G499" s="38"/>
      <c r="H499" s="38"/>
      <c r="I499" s="195"/>
      <c r="J499" s="38"/>
      <c r="K499" s="38"/>
      <c r="L499" s="41"/>
      <c r="M499" s="196"/>
      <c r="N499" s="197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167</v>
      </c>
      <c r="AU499" s="19" t="s">
        <v>82</v>
      </c>
    </row>
    <row r="500" spans="1:65" s="13" customFormat="1">
      <c r="B500" s="200"/>
      <c r="C500" s="201"/>
      <c r="D500" s="193" t="s">
        <v>169</v>
      </c>
      <c r="E500" s="202" t="s">
        <v>19</v>
      </c>
      <c r="F500" s="203" t="s">
        <v>1704</v>
      </c>
      <c r="G500" s="201"/>
      <c r="H500" s="204">
        <v>1</v>
      </c>
      <c r="I500" s="205"/>
      <c r="J500" s="201"/>
      <c r="K500" s="201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169</v>
      </c>
      <c r="AU500" s="210" t="s">
        <v>82</v>
      </c>
      <c r="AV500" s="13" t="s">
        <v>82</v>
      </c>
      <c r="AW500" s="13" t="s">
        <v>33</v>
      </c>
      <c r="AX500" s="13" t="s">
        <v>80</v>
      </c>
      <c r="AY500" s="210" t="s">
        <v>155</v>
      </c>
    </row>
    <row r="501" spans="1:65" s="2" customFormat="1" ht="24.2" customHeight="1">
      <c r="A501" s="36"/>
      <c r="B501" s="37"/>
      <c r="C501" s="180" t="s">
        <v>735</v>
      </c>
      <c r="D501" s="180" t="s">
        <v>158</v>
      </c>
      <c r="E501" s="181" t="s">
        <v>1705</v>
      </c>
      <c r="F501" s="182" t="s">
        <v>1706</v>
      </c>
      <c r="G501" s="183" t="s">
        <v>425</v>
      </c>
      <c r="H501" s="184">
        <v>1</v>
      </c>
      <c r="I501" s="185"/>
      <c r="J501" s="186">
        <f>ROUND(I501*H501,2)</f>
        <v>0</v>
      </c>
      <c r="K501" s="182" t="s">
        <v>162</v>
      </c>
      <c r="L501" s="41"/>
      <c r="M501" s="187" t="s">
        <v>19</v>
      </c>
      <c r="N501" s="188" t="s">
        <v>43</v>
      </c>
      <c r="O501" s="66"/>
      <c r="P501" s="189">
        <f>O501*H501</f>
        <v>0</v>
      </c>
      <c r="Q501" s="189">
        <v>8.2309999999999994E-2</v>
      </c>
      <c r="R501" s="189">
        <f>Q501*H501</f>
        <v>8.2309999999999994E-2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163</v>
      </c>
      <c r="AT501" s="191" t="s">
        <v>158</v>
      </c>
      <c r="AU501" s="191" t="s">
        <v>82</v>
      </c>
      <c r="AY501" s="19" t="s">
        <v>155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163</v>
      </c>
      <c r="BM501" s="191" t="s">
        <v>1707</v>
      </c>
    </row>
    <row r="502" spans="1:65" s="2" customFormat="1" ht="19.5">
      <c r="A502" s="36"/>
      <c r="B502" s="37"/>
      <c r="C502" s="38"/>
      <c r="D502" s="193" t="s">
        <v>165</v>
      </c>
      <c r="E502" s="38"/>
      <c r="F502" s="194" t="s">
        <v>1708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165</v>
      </c>
      <c r="AU502" s="19" t="s">
        <v>82</v>
      </c>
    </row>
    <row r="503" spans="1:65" s="2" customFormat="1">
      <c r="A503" s="36"/>
      <c r="B503" s="37"/>
      <c r="C503" s="38"/>
      <c r="D503" s="198" t="s">
        <v>167</v>
      </c>
      <c r="E503" s="38"/>
      <c r="F503" s="199" t="s">
        <v>1709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167</v>
      </c>
      <c r="AU503" s="19" t="s">
        <v>82</v>
      </c>
    </row>
    <row r="504" spans="1:65" s="13" customFormat="1">
      <c r="B504" s="200"/>
      <c r="C504" s="201"/>
      <c r="D504" s="193" t="s">
        <v>169</v>
      </c>
      <c r="E504" s="202" t="s">
        <v>19</v>
      </c>
      <c r="F504" s="203" t="s">
        <v>1704</v>
      </c>
      <c r="G504" s="201"/>
      <c r="H504" s="204">
        <v>1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169</v>
      </c>
      <c r="AU504" s="210" t="s">
        <v>82</v>
      </c>
      <c r="AV504" s="13" t="s">
        <v>82</v>
      </c>
      <c r="AW504" s="13" t="s">
        <v>33</v>
      </c>
      <c r="AX504" s="13" t="s">
        <v>80</v>
      </c>
      <c r="AY504" s="210" t="s">
        <v>155</v>
      </c>
    </row>
    <row r="505" spans="1:65" s="2" customFormat="1" ht="24.2" customHeight="1">
      <c r="A505" s="36"/>
      <c r="B505" s="37"/>
      <c r="C505" s="180" t="s">
        <v>741</v>
      </c>
      <c r="D505" s="180" t="s">
        <v>158</v>
      </c>
      <c r="E505" s="181" t="s">
        <v>1710</v>
      </c>
      <c r="F505" s="182" t="s">
        <v>1711</v>
      </c>
      <c r="G505" s="183" t="s">
        <v>425</v>
      </c>
      <c r="H505" s="184">
        <v>1</v>
      </c>
      <c r="I505" s="185"/>
      <c r="J505" s="186">
        <f>ROUND(I505*H505,2)</f>
        <v>0</v>
      </c>
      <c r="K505" s="182" t="s">
        <v>162</v>
      </c>
      <c r="L505" s="41"/>
      <c r="M505" s="187" t="s">
        <v>19</v>
      </c>
      <c r="N505" s="188" t="s">
        <v>43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163</v>
      </c>
      <c r="AT505" s="191" t="s">
        <v>158</v>
      </c>
      <c r="AU505" s="191" t="s">
        <v>82</v>
      </c>
      <c r="AY505" s="19" t="s">
        <v>155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163</v>
      </c>
      <c r="BM505" s="191" t="s">
        <v>1712</v>
      </c>
    </row>
    <row r="506" spans="1:65" s="2" customFormat="1" ht="19.5">
      <c r="A506" s="36"/>
      <c r="B506" s="37"/>
      <c r="C506" s="38"/>
      <c r="D506" s="193" t="s">
        <v>165</v>
      </c>
      <c r="E506" s="38"/>
      <c r="F506" s="194" t="s">
        <v>1713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165</v>
      </c>
      <c r="AU506" s="19" t="s">
        <v>82</v>
      </c>
    </row>
    <row r="507" spans="1:65" s="2" customFormat="1">
      <c r="A507" s="36"/>
      <c r="B507" s="37"/>
      <c r="C507" s="38"/>
      <c r="D507" s="198" t="s">
        <v>167</v>
      </c>
      <c r="E507" s="38"/>
      <c r="F507" s="199" t="s">
        <v>1714</v>
      </c>
      <c r="G507" s="38"/>
      <c r="H507" s="38"/>
      <c r="I507" s="195"/>
      <c r="J507" s="38"/>
      <c r="K507" s="38"/>
      <c r="L507" s="41"/>
      <c r="M507" s="196"/>
      <c r="N507" s="197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167</v>
      </c>
      <c r="AU507" s="19" t="s">
        <v>82</v>
      </c>
    </row>
    <row r="508" spans="1:65" s="13" customFormat="1">
      <c r="B508" s="200"/>
      <c r="C508" s="201"/>
      <c r="D508" s="193" t="s">
        <v>169</v>
      </c>
      <c r="E508" s="202" t="s">
        <v>19</v>
      </c>
      <c r="F508" s="203" t="s">
        <v>1704</v>
      </c>
      <c r="G508" s="201"/>
      <c r="H508" s="204">
        <v>1</v>
      </c>
      <c r="I508" s="205"/>
      <c r="J508" s="201"/>
      <c r="K508" s="201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169</v>
      </c>
      <c r="AU508" s="210" t="s">
        <v>82</v>
      </c>
      <c r="AV508" s="13" t="s">
        <v>82</v>
      </c>
      <c r="AW508" s="13" t="s">
        <v>33</v>
      </c>
      <c r="AX508" s="13" t="s">
        <v>80</v>
      </c>
      <c r="AY508" s="210" t="s">
        <v>155</v>
      </c>
    </row>
    <row r="509" spans="1:65" s="2" customFormat="1" ht="33" customHeight="1">
      <c r="A509" s="36"/>
      <c r="B509" s="37"/>
      <c r="C509" s="180" t="s">
        <v>759</v>
      </c>
      <c r="D509" s="180" t="s">
        <v>158</v>
      </c>
      <c r="E509" s="181" t="s">
        <v>1715</v>
      </c>
      <c r="F509" s="182" t="s">
        <v>1716</v>
      </c>
      <c r="G509" s="183" t="s">
        <v>425</v>
      </c>
      <c r="H509" s="184">
        <v>1</v>
      </c>
      <c r="I509" s="185"/>
      <c r="J509" s="186">
        <f>ROUND(I509*H509,2)</f>
        <v>0</v>
      </c>
      <c r="K509" s="182" t="s">
        <v>162</v>
      </c>
      <c r="L509" s="41"/>
      <c r="M509" s="187" t="s">
        <v>19</v>
      </c>
      <c r="N509" s="188" t="s">
        <v>43</v>
      </c>
      <c r="O509" s="66"/>
      <c r="P509" s="189">
        <f>O509*H509</f>
        <v>0</v>
      </c>
      <c r="Q509" s="189">
        <v>0.12018</v>
      </c>
      <c r="R509" s="189">
        <f>Q509*H509</f>
        <v>0.12018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163</v>
      </c>
      <c r="AT509" s="191" t="s">
        <v>158</v>
      </c>
      <c r="AU509" s="191" t="s">
        <v>82</v>
      </c>
      <c r="AY509" s="19" t="s">
        <v>155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163</v>
      </c>
      <c r="BM509" s="191" t="s">
        <v>1717</v>
      </c>
    </row>
    <row r="510" spans="1:65" s="2" customFormat="1" ht="29.25">
      <c r="A510" s="36"/>
      <c r="B510" s="37"/>
      <c r="C510" s="38"/>
      <c r="D510" s="193" t="s">
        <v>165</v>
      </c>
      <c r="E510" s="38"/>
      <c r="F510" s="194" t="s">
        <v>1718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165</v>
      </c>
      <c r="AU510" s="19" t="s">
        <v>82</v>
      </c>
    </row>
    <row r="511" spans="1:65" s="2" customFormat="1">
      <c r="A511" s="36"/>
      <c r="B511" s="37"/>
      <c r="C511" s="38"/>
      <c r="D511" s="198" t="s">
        <v>167</v>
      </c>
      <c r="E511" s="38"/>
      <c r="F511" s="199" t="s">
        <v>1719</v>
      </c>
      <c r="G511" s="38"/>
      <c r="H511" s="38"/>
      <c r="I511" s="195"/>
      <c r="J511" s="38"/>
      <c r="K511" s="38"/>
      <c r="L511" s="41"/>
      <c r="M511" s="196"/>
      <c r="N511" s="197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167</v>
      </c>
      <c r="AU511" s="19" t="s">
        <v>82</v>
      </c>
    </row>
    <row r="512" spans="1:65" s="13" customFormat="1">
      <c r="B512" s="200"/>
      <c r="C512" s="201"/>
      <c r="D512" s="193" t="s">
        <v>169</v>
      </c>
      <c r="E512" s="202" t="s">
        <v>19</v>
      </c>
      <c r="F512" s="203" t="s">
        <v>1704</v>
      </c>
      <c r="G512" s="201"/>
      <c r="H512" s="204">
        <v>1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169</v>
      </c>
      <c r="AU512" s="210" t="s">
        <v>82</v>
      </c>
      <c r="AV512" s="13" t="s">
        <v>82</v>
      </c>
      <c r="AW512" s="13" t="s">
        <v>33</v>
      </c>
      <c r="AX512" s="13" t="s">
        <v>80</v>
      </c>
      <c r="AY512" s="210" t="s">
        <v>155</v>
      </c>
    </row>
    <row r="513" spans="1:65" s="2" customFormat="1" ht="21.75" customHeight="1">
      <c r="A513" s="36"/>
      <c r="B513" s="37"/>
      <c r="C513" s="180" t="s">
        <v>765</v>
      </c>
      <c r="D513" s="180" t="s">
        <v>158</v>
      </c>
      <c r="E513" s="181" t="s">
        <v>1720</v>
      </c>
      <c r="F513" s="182" t="s">
        <v>1721</v>
      </c>
      <c r="G513" s="183" t="s">
        <v>425</v>
      </c>
      <c r="H513" s="184">
        <v>2</v>
      </c>
      <c r="I513" s="185"/>
      <c r="J513" s="186">
        <f>ROUND(I513*H513,2)</f>
        <v>0</v>
      </c>
      <c r="K513" s="182" t="s">
        <v>162</v>
      </c>
      <c r="L513" s="41"/>
      <c r="M513" s="187" t="s">
        <v>19</v>
      </c>
      <c r="N513" s="188" t="s">
        <v>43</v>
      </c>
      <c r="O513" s="66"/>
      <c r="P513" s="189">
        <f>O513*H513</f>
        <v>0</v>
      </c>
      <c r="Q513" s="189">
        <v>6.2E-4</v>
      </c>
      <c r="R513" s="189">
        <f>Q513*H513</f>
        <v>1.24E-3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163</v>
      </c>
      <c r="AT513" s="191" t="s">
        <v>158</v>
      </c>
      <c r="AU513" s="191" t="s">
        <v>82</v>
      </c>
      <c r="AY513" s="19" t="s">
        <v>155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163</v>
      </c>
      <c r="BM513" s="191" t="s">
        <v>1722</v>
      </c>
    </row>
    <row r="514" spans="1:65" s="2" customFormat="1" ht="19.5">
      <c r="A514" s="36"/>
      <c r="B514" s="37"/>
      <c r="C514" s="38"/>
      <c r="D514" s="193" t="s">
        <v>165</v>
      </c>
      <c r="E514" s="38"/>
      <c r="F514" s="194" t="s">
        <v>1723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165</v>
      </c>
      <c r="AU514" s="19" t="s">
        <v>82</v>
      </c>
    </row>
    <row r="515" spans="1:65" s="2" customFormat="1">
      <c r="A515" s="36"/>
      <c r="B515" s="37"/>
      <c r="C515" s="38"/>
      <c r="D515" s="198" t="s">
        <v>167</v>
      </c>
      <c r="E515" s="38"/>
      <c r="F515" s="199" t="s">
        <v>1724</v>
      </c>
      <c r="G515" s="38"/>
      <c r="H515" s="38"/>
      <c r="I515" s="195"/>
      <c r="J515" s="38"/>
      <c r="K515" s="38"/>
      <c r="L515" s="41"/>
      <c r="M515" s="196"/>
      <c r="N515" s="197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167</v>
      </c>
      <c r="AU515" s="19" t="s">
        <v>82</v>
      </c>
    </row>
    <row r="516" spans="1:65" s="13" customFormat="1">
      <c r="B516" s="200"/>
      <c r="C516" s="201"/>
      <c r="D516" s="193" t="s">
        <v>169</v>
      </c>
      <c r="E516" s="202" t="s">
        <v>19</v>
      </c>
      <c r="F516" s="203" t="s">
        <v>1725</v>
      </c>
      <c r="G516" s="201"/>
      <c r="H516" s="204">
        <v>2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169</v>
      </c>
      <c r="AU516" s="210" t="s">
        <v>82</v>
      </c>
      <c r="AV516" s="13" t="s">
        <v>82</v>
      </c>
      <c r="AW516" s="13" t="s">
        <v>33</v>
      </c>
      <c r="AX516" s="13" t="s">
        <v>80</v>
      </c>
      <c r="AY516" s="210" t="s">
        <v>155</v>
      </c>
    </row>
    <row r="517" spans="1:65" s="2" customFormat="1" ht="21.75" customHeight="1">
      <c r="A517" s="36"/>
      <c r="B517" s="37"/>
      <c r="C517" s="222" t="s">
        <v>483</v>
      </c>
      <c r="D517" s="222" t="s">
        <v>179</v>
      </c>
      <c r="E517" s="223" t="s">
        <v>1726</v>
      </c>
      <c r="F517" s="224" t="s">
        <v>1727</v>
      </c>
      <c r="G517" s="225" t="s">
        <v>425</v>
      </c>
      <c r="H517" s="226">
        <v>9</v>
      </c>
      <c r="I517" s="227"/>
      <c r="J517" s="228">
        <f>ROUND(I517*H517,2)</f>
        <v>0</v>
      </c>
      <c r="K517" s="224" t="s">
        <v>162</v>
      </c>
      <c r="L517" s="229"/>
      <c r="M517" s="230" t="s">
        <v>19</v>
      </c>
      <c r="N517" s="231" t="s">
        <v>43</v>
      </c>
      <c r="O517" s="66"/>
      <c r="P517" s="189">
        <f>O517*H517</f>
        <v>0</v>
      </c>
      <c r="Q517" s="189">
        <v>4.0000000000000002E-4</v>
      </c>
      <c r="R517" s="189">
        <f>Q517*H517</f>
        <v>3.6000000000000003E-3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182</v>
      </c>
      <c r="AT517" s="191" t="s">
        <v>179</v>
      </c>
      <c r="AU517" s="191" t="s">
        <v>82</v>
      </c>
      <c r="AY517" s="19" t="s">
        <v>155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163</v>
      </c>
      <c r="BM517" s="191" t="s">
        <v>1728</v>
      </c>
    </row>
    <row r="518" spans="1:65" s="2" customFormat="1">
      <c r="A518" s="36"/>
      <c r="B518" s="37"/>
      <c r="C518" s="38"/>
      <c r="D518" s="193" t="s">
        <v>165</v>
      </c>
      <c r="E518" s="38"/>
      <c r="F518" s="194" t="s">
        <v>1727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165</v>
      </c>
      <c r="AU518" s="19" t="s">
        <v>82</v>
      </c>
    </row>
    <row r="519" spans="1:65" s="2" customFormat="1" ht="33" customHeight="1">
      <c r="A519" s="36"/>
      <c r="B519" s="37"/>
      <c r="C519" s="180" t="s">
        <v>780</v>
      </c>
      <c r="D519" s="180" t="s">
        <v>158</v>
      </c>
      <c r="E519" s="181" t="s">
        <v>1729</v>
      </c>
      <c r="F519" s="182" t="s">
        <v>1730</v>
      </c>
      <c r="G519" s="183" t="s">
        <v>425</v>
      </c>
      <c r="H519" s="184">
        <v>1</v>
      </c>
      <c r="I519" s="185"/>
      <c r="J519" s="186">
        <f>ROUND(I519*H519,2)</f>
        <v>0</v>
      </c>
      <c r="K519" s="182" t="s">
        <v>851</v>
      </c>
      <c r="L519" s="41"/>
      <c r="M519" s="187" t="s">
        <v>19</v>
      </c>
      <c r="N519" s="188" t="s">
        <v>43</v>
      </c>
      <c r="O519" s="66"/>
      <c r="P519" s="189">
        <f>O519*H519</f>
        <v>0</v>
      </c>
      <c r="Q519" s="189">
        <v>0</v>
      </c>
      <c r="R519" s="189">
        <f>Q519*H519</f>
        <v>0</v>
      </c>
      <c r="S519" s="189">
        <v>0.2</v>
      </c>
      <c r="T519" s="190">
        <f>S519*H519</f>
        <v>0.2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163</v>
      </c>
      <c r="AT519" s="191" t="s">
        <v>158</v>
      </c>
      <c r="AU519" s="191" t="s">
        <v>82</v>
      </c>
      <c r="AY519" s="19" t="s">
        <v>155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80</v>
      </c>
      <c r="BK519" s="192">
        <f>ROUND(I519*H519,2)</f>
        <v>0</v>
      </c>
      <c r="BL519" s="19" t="s">
        <v>163</v>
      </c>
      <c r="BM519" s="191" t="s">
        <v>1731</v>
      </c>
    </row>
    <row r="520" spans="1:65" s="2" customFormat="1" ht="19.5">
      <c r="A520" s="36"/>
      <c r="B520" s="37"/>
      <c r="C520" s="38"/>
      <c r="D520" s="193" t="s">
        <v>165</v>
      </c>
      <c r="E520" s="38"/>
      <c r="F520" s="194" t="s">
        <v>1730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165</v>
      </c>
      <c r="AU520" s="19" t="s">
        <v>82</v>
      </c>
    </row>
    <row r="521" spans="1:65" s="12" customFormat="1" ht="22.9" customHeight="1">
      <c r="B521" s="164"/>
      <c r="C521" s="165"/>
      <c r="D521" s="166" t="s">
        <v>71</v>
      </c>
      <c r="E521" s="178" t="s">
        <v>243</v>
      </c>
      <c r="F521" s="178" t="s">
        <v>475</v>
      </c>
      <c r="G521" s="165"/>
      <c r="H521" s="165"/>
      <c r="I521" s="168"/>
      <c r="J521" s="179">
        <f>BK521</f>
        <v>0</v>
      </c>
      <c r="K521" s="165"/>
      <c r="L521" s="170"/>
      <c r="M521" s="171"/>
      <c r="N521" s="172"/>
      <c r="O521" s="172"/>
      <c r="P521" s="173">
        <f>SUM(P522:P579)</f>
        <v>0</v>
      </c>
      <c r="Q521" s="172"/>
      <c r="R521" s="173">
        <f>SUM(R522:R579)</f>
        <v>20.955358919999998</v>
      </c>
      <c r="S521" s="172"/>
      <c r="T521" s="174">
        <f>SUM(T522:T579)</f>
        <v>112.52600000000001</v>
      </c>
      <c r="AR521" s="175" t="s">
        <v>80</v>
      </c>
      <c r="AT521" s="176" t="s">
        <v>71</v>
      </c>
      <c r="AU521" s="176" t="s">
        <v>80</v>
      </c>
      <c r="AY521" s="175" t="s">
        <v>155</v>
      </c>
      <c r="BK521" s="177">
        <f>SUM(BK522:BK579)</f>
        <v>0</v>
      </c>
    </row>
    <row r="522" spans="1:65" s="2" customFormat="1" ht="33" customHeight="1">
      <c r="A522" s="36"/>
      <c r="B522" s="37"/>
      <c r="C522" s="180" t="s">
        <v>786</v>
      </c>
      <c r="D522" s="180" t="s">
        <v>158</v>
      </c>
      <c r="E522" s="181" t="s">
        <v>1732</v>
      </c>
      <c r="F522" s="182" t="s">
        <v>1733</v>
      </c>
      <c r="G522" s="183" t="s">
        <v>233</v>
      </c>
      <c r="H522" s="184">
        <v>80.8</v>
      </c>
      <c r="I522" s="185"/>
      <c r="J522" s="186">
        <f>ROUND(I522*H522,2)</f>
        <v>0</v>
      </c>
      <c r="K522" s="182" t="s">
        <v>162</v>
      </c>
      <c r="L522" s="41"/>
      <c r="M522" s="187" t="s">
        <v>19</v>
      </c>
      <c r="N522" s="188" t="s">
        <v>43</v>
      </c>
      <c r="O522" s="66"/>
      <c r="P522" s="189">
        <f>O522*H522</f>
        <v>0</v>
      </c>
      <c r="Q522" s="189">
        <v>0.1295</v>
      </c>
      <c r="R522" s="189">
        <f>Q522*H522</f>
        <v>10.4636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163</v>
      </c>
      <c r="AT522" s="191" t="s">
        <v>158</v>
      </c>
      <c r="AU522" s="191" t="s">
        <v>82</v>
      </c>
      <c r="AY522" s="19" t="s">
        <v>155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163</v>
      </c>
      <c r="BM522" s="191" t="s">
        <v>1734</v>
      </c>
    </row>
    <row r="523" spans="1:65" s="2" customFormat="1" ht="29.25">
      <c r="A523" s="36"/>
      <c r="B523" s="37"/>
      <c r="C523" s="38"/>
      <c r="D523" s="193" t="s">
        <v>165</v>
      </c>
      <c r="E523" s="38"/>
      <c r="F523" s="194" t="s">
        <v>1735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165</v>
      </c>
      <c r="AU523" s="19" t="s">
        <v>82</v>
      </c>
    </row>
    <row r="524" spans="1:65" s="2" customFormat="1">
      <c r="A524" s="36"/>
      <c r="B524" s="37"/>
      <c r="C524" s="38"/>
      <c r="D524" s="198" t="s">
        <v>167</v>
      </c>
      <c r="E524" s="38"/>
      <c r="F524" s="199" t="s">
        <v>1736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167</v>
      </c>
      <c r="AU524" s="19" t="s">
        <v>82</v>
      </c>
    </row>
    <row r="525" spans="1:65" s="13" customFormat="1">
      <c r="B525" s="200"/>
      <c r="C525" s="201"/>
      <c r="D525" s="193" t="s">
        <v>169</v>
      </c>
      <c r="E525" s="202" t="s">
        <v>19</v>
      </c>
      <c r="F525" s="203" t="s">
        <v>1737</v>
      </c>
      <c r="G525" s="201"/>
      <c r="H525" s="204">
        <v>9.5</v>
      </c>
      <c r="I525" s="205"/>
      <c r="J525" s="201"/>
      <c r="K525" s="201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169</v>
      </c>
      <c r="AU525" s="210" t="s">
        <v>82</v>
      </c>
      <c r="AV525" s="13" t="s">
        <v>82</v>
      </c>
      <c r="AW525" s="13" t="s">
        <v>33</v>
      </c>
      <c r="AX525" s="13" t="s">
        <v>72</v>
      </c>
      <c r="AY525" s="210" t="s">
        <v>155</v>
      </c>
    </row>
    <row r="526" spans="1:65" s="13" customFormat="1">
      <c r="B526" s="200"/>
      <c r="C526" s="201"/>
      <c r="D526" s="193" t="s">
        <v>169</v>
      </c>
      <c r="E526" s="202" t="s">
        <v>19</v>
      </c>
      <c r="F526" s="203" t="s">
        <v>1738</v>
      </c>
      <c r="G526" s="201"/>
      <c r="H526" s="204">
        <v>21.4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169</v>
      </c>
      <c r="AU526" s="210" t="s">
        <v>82</v>
      </c>
      <c r="AV526" s="13" t="s">
        <v>82</v>
      </c>
      <c r="AW526" s="13" t="s">
        <v>33</v>
      </c>
      <c r="AX526" s="13" t="s">
        <v>72</v>
      </c>
      <c r="AY526" s="210" t="s">
        <v>155</v>
      </c>
    </row>
    <row r="527" spans="1:65" s="13" customFormat="1">
      <c r="B527" s="200"/>
      <c r="C527" s="201"/>
      <c r="D527" s="193" t="s">
        <v>169</v>
      </c>
      <c r="E527" s="202" t="s">
        <v>19</v>
      </c>
      <c r="F527" s="203" t="s">
        <v>1739</v>
      </c>
      <c r="G527" s="201"/>
      <c r="H527" s="204">
        <v>49.9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169</v>
      </c>
      <c r="AU527" s="210" t="s">
        <v>82</v>
      </c>
      <c r="AV527" s="13" t="s">
        <v>82</v>
      </c>
      <c r="AW527" s="13" t="s">
        <v>33</v>
      </c>
      <c r="AX527" s="13" t="s">
        <v>72</v>
      </c>
      <c r="AY527" s="210" t="s">
        <v>155</v>
      </c>
    </row>
    <row r="528" spans="1:65" s="14" customFormat="1">
      <c r="B528" s="211"/>
      <c r="C528" s="212"/>
      <c r="D528" s="193" t="s">
        <v>169</v>
      </c>
      <c r="E528" s="213" t="s">
        <v>19</v>
      </c>
      <c r="F528" s="214" t="s">
        <v>178</v>
      </c>
      <c r="G528" s="212"/>
      <c r="H528" s="215">
        <v>80.8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169</v>
      </c>
      <c r="AU528" s="221" t="s">
        <v>82</v>
      </c>
      <c r="AV528" s="14" t="s">
        <v>163</v>
      </c>
      <c r="AW528" s="14" t="s">
        <v>33</v>
      </c>
      <c r="AX528" s="14" t="s">
        <v>80</v>
      </c>
      <c r="AY528" s="221" t="s">
        <v>155</v>
      </c>
    </row>
    <row r="529" spans="1:65" s="2" customFormat="1" ht="16.5" customHeight="1">
      <c r="A529" s="36"/>
      <c r="B529" s="37"/>
      <c r="C529" s="222" t="s">
        <v>794</v>
      </c>
      <c r="D529" s="222" t="s">
        <v>179</v>
      </c>
      <c r="E529" s="223" t="s">
        <v>1740</v>
      </c>
      <c r="F529" s="224" t="s">
        <v>1741</v>
      </c>
      <c r="G529" s="225" t="s">
        <v>233</v>
      </c>
      <c r="H529" s="226">
        <v>82.415999999999997</v>
      </c>
      <c r="I529" s="227"/>
      <c r="J529" s="228">
        <f>ROUND(I529*H529,2)</f>
        <v>0</v>
      </c>
      <c r="K529" s="224" t="s">
        <v>162</v>
      </c>
      <c r="L529" s="229"/>
      <c r="M529" s="230" t="s">
        <v>19</v>
      </c>
      <c r="N529" s="231" t="s">
        <v>43</v>
      </c>
      <c r="O529" s="66"/>
      <c r="P529" s="189">
        <f>O529*H529</f>
        <v>0</v>
      </c>
      <c r="Q529" s="189">
        <v>5.6120000000000003E-2</v>
      </c>
      <c r="R529" s="189">
        <f>Q529*H529</f>
        <v>4.6251859199999998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182</v>
      </c>
      <c r="AT529" s="191" t="s">
        <v>179</v>
      </c>
      <c r="AU529" s="191" t="s">
        <v>82</v>
      </c>
      <c r="AY529" s="19" t="s">
        <v>155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80</v>
      </c>
      <c r="BK529" s="192">
        <f>ROUND(I529*H529,2)</f>
        <v>0</v>
      </c>
      <c r="BL529" s="19" t="s">
        <v>163</v>
      </c>
      <c r="BM529" s="191" t="s">
        <v>1742</v>
      </c>
    </row>
    <row r="530" spans="1:65" s="2" customFormat="1">
      <c r="A530" s="36"/>
      <c r="B530" s="37"/>
      <c r="C530" s="38"/>
      <c r="D530" s="193" t="s">
        <v>165</v>
      </c>
      <c r="E530" s="38"/>
      <c r="F530" s="194" t="s">
        <v>1741</v>
      </c>
      <c r="G530" s="38"/>
      <c r="H530" s="38"/>
      <c r="I530" s="195"/>
      <c r="J530" s="38"/>
      <c r="K530" s="38"/>
      <c r="L530" s="41"/>
      <c r="M530" s="196"/>
      <c r="N530" s="19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165</v>
      </c>
      <c r="AU530" s="19" t="s">
        <v>82</v>
      </c>
    </row>
    <row r="531" spans="1:65" s="13" customFormat="1">
      <c r="B531" s="200"/>
      <c r="C531" s="201"/>
      <c r="D531" s="193" t="s">
        <v>169</v>
      </c>
      <c r="E531" s="202" t="s">
        <v>19</v>
      </c>
      <c r="F531" s="203" t="s">
        <v>1743</v>
      </c>
      <c r="G531" s="201"/>
      <c r="H531" s="204">
        <v>80.8</v>
      </c>
      <c r="I531" s="205"/>
      <c r="J531" s="201"/>
      <c r="K531" s="201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169</v>
      </c>
      <c r="AU531" s="210" t="s">
        <v>82</v>
      </c>
      <c r="AV531" s="13" t="s">
        <v>82</v>
      </c>
      <c r="AW531" s="13" t="s">
        <v>33</v>
      </c>
      <c r="AX531" s="13" t="s">
        <v>80</v>
      </c>
      <c r="AY531" s="210" t="s">
        <v>155</v>
      </c>
    </row>
    <row r="532" spans="1:65" s="13" customFormat="1">
      <c r="B532" s="200"/>
      <c r="C532" s="201"/>
      <c r="D532" s="193" t="s">
        <v>169</v>
      </c>
      <c r="E532" s="201"/>
      <c r="F532" s="203" t="s">
        <v>1744</v>
      </c>
      <c r="G532" s="201"/>
      <c r="H532" s="204">
        <v>82.415999999999997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169</v>
      </c>
      <c r="AU532" s="210" t="s">
        <v>82</v>
      </c>
      <c r="AV532" s="13" t="s">
        <v>82</v>
      </c>
      <c r="AW532" s="13" t="s">
        <v>4</v>
      </c>
      <c r="AX532" s="13" t="s">
        <v>80</v>
      </c>
      <c r="AY532" s="210" t="s">
        <v>155</v>
      </c>
    </row>
    <row r="533" spans="1:65" s="2" customFormat="1" ht="16.5" customHeight="1">
      <c r="A533" s="36"/>
      <c r="B533" s="37"/>
      <c r="C533" s="180" t="s">
        <v>800</v>
      </c>
      <c r="D533" s="180" t="s">
        <v>158</v>
      </c>
      <c r="E533" s="181" t="s">
        <v>1745</v>
      </c>
      <c r="F533" s="182" t="s">
        <v>1746</v>
      </c>
      <c r="G533" s="183" t="s">
        <v>274</v>
      </c>
      <c r="H533" s="184">
        <v>30.149000000000001</v>
      </c>
      <c r="I533" s="185"/>
      <c r="J533" s="186">
        <f>ROUND(I533*H533,2)</f>
        <v>0</v>
      </c>
      <c r="K533" s="182" t="s">
        <v>162</v>
      </c>
      <c r="L533" s="41"/>
      <c r="M533" s="187" t="s">
        <v>19</v>
      </c>
      <c r="N533" s="188" t="s">
        <v>43</v>
      </c>
      <c r="O533" s="66"/>
      <c r="P533" s="189">
        <f>O533*H533</f>
        <v>0</v>
      </c>
      <c r="Q533" s="189">
        <v>0</v>
      </c>
      <c r="R533" s="189">
        <f>Q533*H533</f>
        <v>0</v>
      </c>
      <c r="S533" s="189">
        <v>2</v>
      </c>
      <c r="T533" s="190">
        <f>S533*H533</f>
        <v>60.298000000000002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163</v>
      </c>
      <c r="AT533" s="191" t="s">
        <v>158</v>
      </c>
      <c r="AU533" s="191" t="s">
        <v>82</v>
      </c>
      <c r="AY533" s="19" t="s">
        <v>155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80</v>
      </c>
      <c r="BK533" s="192">
        <f>ROUND(I533*H533,2)</f>
        <v>0</v>
      </c>
      <c r="BL533" s="19" t="s">
        <v>163</v>
      </c>
      <c r="BM533" s="191" t="s">
        <v>1747</v>
      </c>
    </row>
    <row r="534" spans="1:65" s="2" customFormat="1">
      <c r="A534" s="36"/>
      <c r="B534" s="37"/>
      <c r="C534" s="38"/>
      <c r="D534" s="193" t="s">
        <v>165</v>
      </c>
      <c r="E534" s="38"/>
      <c r="F534" s="194" t="s">
        <v>1748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165</v>
      </c>
      <c r="AU534" s="19" t="s">
        <v>82</v>
      </c>
    </row>
    <row r="535" spans="1:65" s="2" customFormat="1">
      <c r="A535" s="36"/>
      <c r="B535" s="37"/>
      <c r="C535" s="38"/>
      <c r="D535" s="198" t="s">
        <v>167</v>
      </c>
      <c r="E535" s="38"/>
      <c r="F535" s="199" t="s">
        <v>1749</v>
      </c>
      <c r="G535" s="38"/>
      <c r="H535" s="38"/>
      <c r="I535" s="195"/>
      <c r="J535" s="38"/>
      <c r="K535" s="38"/>
      <c r="L535" s="41"/>
      <c r="M535" s="196"/>
      <c r="N535" s="197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167</v>
      </c>
      <c r="AU535" s="19" t="s">
        <v>82</v>
      </c>
    </row>
    <row r="536" spans="1:65" s="15" customFormat="1">
      <c r="B536" s="232"/>
      <c r="C536" s="233"/>
      <c r="D536" s="193" t="s">
        <v>169</v>
      </c>
      <c r="E536" s="234" t="s">
        <v>19</v>
      </c>
      <c r="F536" s="235" t="s">
        <v>1750</v>
      </c>
      <c r="G536" s="233"/>
      <c r="H536" s="234" t="s">
        <v>19</v>
      </c>
      <c r="I536" s="236"/>
      <c r="J536" s="233"/>
      <c r="K536" s="233"/>
      <c r="L536" s="237"/>
      <c r="M536" s="238"/>
      <c r="N536" s="239"/>
      <c r="O536" s="239"/>
      <c r="P536" s="239"/>
      <c r="Q536" s="239"/>
      <c r="R536" s="239"/>
      <c r="S536" s="239"/>
      <c r="T536" s="240"/>
      <c r="AT536" s="241" t="s">
        <v>169</v>
      </c>
      <c r="AU536" s="241" t="s">
        <v>82</v>
      </c>
      <c r="AV536" s="15" t="s">
        <v>80</v>
      </c>
      <c r="AW536" s="15" t="s">
        <v>33</v>
      </c>
      <c r="AX536" s="15" t="s">
        <v>72</v>
      </c>
      <c r="AY536" s="241" t="s">
        <v>155</v>
      </c>
    </row>
    <row r="537" spans="1:65" s="13" customFormat="1">
      <c r="B537" s="200"/>
      <c r="C537" s="201"/>
      <c r="D537" s="193" t="s">
        <v>169</v>
      </c>
      <c r="E537" s="202" t="s">
        <v>19</v>
      </c>
      <c r="F537" s="203" t="s">
        <v>1751</v>
      </c>
      <c r="G537" s="201"/>
      <c r="H537" s="204">
        <v>1.08</v>
      </c>
      <c r="I537" s="205"/>
      <c r="J537" s="201"/>
      <c r="K537" s="201"/>
      <c r="L537" s="206"/>
      <c r="M537" s="207"/>
      <c r="N537" s="208"/>
      <c r="O537" s="208"/>
      <c r="P537" s="208"/>
      <c r="Q537" s="208"/>
      <c r="R537" s="208"/>
      <c r="S537" s="208"/>
      <c r="T537" s="209"/>
      <c r="AT537" s="210" t="s">
        <v>169</v>
      </c>
      <c r="AU537" s="210" t="s">
        <v>82</v>
      </c>
      <c r="AV537" s="13" t="s">
        <v>82</v>
      </c>
      <c r="AW537" s="13" t="s">
        <v>33</v>
      </c>
      <c r="AX537" s="13" t="s">
        <v>72</v>
      </c>
      <c r="AY537" s="210" t="s">
        <v>155</v>
      </c>
    </row>
    <row r="538" spans="1:65" s="15" customFormat="1">
      <c r="B538" s="232"/>
      <c r="C538" s="233"/>
      <c r="D538" s="193" t="s">
        <v>169</v>
      </c>
      <c r="E538" s="234" t="s">
        <v>19</v>
      </c>
      <c r="F538" s="235" t="s">
        <v>1752</v>
      </c>
      <c r="G538" s="233"/>
      <c r="H538" s="234" t="s">
        <v>19</v>
      </c>
      <c r="I538" s="236"/>
      <c r="J538" s="233"/>
      <c r="K538" s="233"/>
      <c r="L538" s="237"/>
      <c r="M538" s="238"/>
      <c r="N538" s="239"/>
      <c r="O538" s="239"/>
      <c r="P538" s="239"/>
      <c r="Q538" s="239"/>
      <c r="R538" s="239"/>
      <c r="S538" s="239"/>
      <c r="T538" s="240"/>
      <c r="AT538" s="241" t="s">
        <v>169</v>
      </c>
      <c r="AU538" s="241" t="s">
        <v>82</v>
      </c>
      <c r="AV538" s="15" t="s">
        <v>80</v>
      </c>
      <c r="AW538" s="15" t="s">
        <v>33</v>
      </c>
      <c r="AX538" s="15" t="s">
        <v>72</v>
      </c>
      <c r="AY538" s="241" t="s">
        <v>155</v>
      </c>
    </row>
    <row r="539" spans="1:65" s="13" customFormat="1">
      <c r="B539" s="200"/>
      <c r="C539" s="201"/>
      <c r="D539" s="193" t="s">
        <v>169</v>
      </c>
      <c r="E539" s="202" t="s">
        <v>19</v>
      </c>
      <c r="F539" s="203" t="s">
        <v>1753</v>
      </c>
      <c r="G539" s="201"/>
      <c r="H539" s="204">
        <v>1.2</v>
      </c>
      <c r="I539" s="205"/>
      <c r="J539" s="201"/>
      <c r="K539" s="201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169</v>
      </c>
      <c r="AU539" s="210" t="s">
        <v>82</v>
      </c>
      <c r="AV539" s="13" t="s">
        <v>82</v>
      </c>
      <c r="AW539" s="13" t="s">
        <v>33</v>
      </c>
      <c r="AX539" s="13" t="s">
        <v>72</v>
      </c>
      <c r="AY539" s="210" t="s">
        <v>155</v>
      </c>
    </row>
    <row r="540" spans="1:65" s="15" customFormat="1">
      <c r="B540" s="232"/>
      <c r="C540" s="233"/>
      <c r="D540" s="193" t="s">
        <v>169</v>
      </c>
      <c r="E540" s="234" t="s">
        <v>19</v>
      </c>
      <c r="F540" s="235" t="s">
        <v>1754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169</v>
      </c>
      <c r="AU540" s="241" t="s">
        <v>82</v>
      </c>
      <c r="AV540" s="15" t="s">
        <v>80</v>
      </c>
      <c r="AW540" s="15" t="s">
        <v>33</v>
      </c>
      <c r="AX540" s="15" t="s">
        <v>72</v>
      </c>
      <c r="AY540" s="241" t="s">
        <v>155</v>
      </c>
    </row>
    <row r="541" spans="1:65" s="13" customFormat="1">
      <c r="B541" s="200"/>
      <c r="C541" s="201"/>
      <c r="D541" s="193" t="s">
        <v>169</v>
      </c>
      <c r="E541" s="202" t="s">
        <v>19</v>
      </c>
      <c r="F541" s="203" t="s">
        <v>1755</v>
      </c>
      <c r="G541" s="201"/>
      <c r="H541" s="204">
        <v>27.869</v>
      </c>
      <c r="I541" s="205"/>
      <c r="J541" s="201"/>
      <c r="K541" s="201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169</v>
      </c>
      <c r="AU541" s="210" t="s">
        <v>82</v>
      </c>
      <c r="AV541" s="13" t="s">
        <v>82</v>
      </c>
      <c r="AW541" s="13" t="s">
        <v>33</v>
      </c>
      <c r="AX541" s="13" t="s">
        <v>72</v>
      </c>
      <c r="AY541" s="210" t="s">
        <v>155</v>
      </c>
    </row>
    <row r="542" spans="1:65" s="14" customFormat="1">
      <c r="B542" s="211"/>
      <c r="C542" s="212"/>
      <c r="D542" s="193" t="s">
        <v>169</v>
      </c>
      <c r="E542" s="213" t="s">
        <v>19</v>
      </c>
      <c r="F542" s="214" t="s">
        <v>178</v>
      </c>
      <c r="G542" s="212"/>
      <c r="H542" s="215">
        <v>30.149000000000001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169</v>
      </c>
      <c r="AU542" s="221" t="s">
        <v>82</v>
      </c>
      <c r="AV542" s="14" t="s">
        <v>163</v>
      </c>
      <c r="AW542" s="14" t="s">
        <v>33</v>
      </c>
      <c r="AX542" s="14" t="s">
        <v>80</v>
      </c>
      <c r="AY542" s="221" t="s">
        <v>155</v>
      </c>
    </row>
    <row r="543" spans="1:65" s="2" customFormat="1" ht="16.5" customHeight="1">
      <c r="A543" s="36"/>
      <c r="B543" s="37"/>
      <c r="C543" s="180" t="s">
        <v>804</v>
      </c>
      <c r="D543" s="180" t="s">
        <v>158</v>
      </c>
      <c r="E543" s="181" t="s">
        <v>1756</v>
      </c>
      <c r="F543" s="182" t="s">
        <v>1757</v>
      </c>
      <c r="G543" s="183" t="s">
        <v>274</v>
      </c>
      <c r="H543" s="184">
        <v>19.2</v>
      </c>
      <c r="I543" s="185"/>
      <c r="J543" s="186">
        <f>ROUND(I543*H543,2)</f>
        <v>0</v>
      </c>
      <c r="K543" s="182" t="s">
        <v>162</v>
      </c>
      <c r="L543" s="41"/>
      <c r="M543" s="187" t="s">
        <v>19</v>
      </c>
      <c r="N543" s="188" t="s">
        <v>43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2.4</v>
      </c>
      <c r="T543" s="190">
        <f>S543*H543</f>
        <v>46.08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163</v>
      </c>
      <c r="AT543" s="191" t="s">
        <v>158</v>
      </c>
      <c r="AU543" s="191" t="s">
        <v>82</v>
      </c>
      <c r="AY543" s="19" t="s">
        <v>155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9" t="s">
        <v>80</v>
      </c>
      <c r="BK543" s="192">
        <f>ROUND(I543*H543,2)</f>
        <v>0</v>
      </c>
      <c r="BL543" s="19" t="s">
        <v>163</v>
      </c>
      <c r="BM543" s="191" t="s">
        <v>1758</v>
      </c>
    </row>
    <row r="544" spans="1:65" s="2" customFormat="1">
      <c r="A544" s="36"/>
      <c r="B544" s="37"/>
      <c r="C544" s="38"/>
      <c r="D544" s="193" t="s">
        <v>165</v>
      </c>
      <c r="E544" s="38"/>
      <c r="F544" s="194" t="s">
        <v>1759</v>
      </c>
      <c r="G544" s="38"/>
      <c r="H544" s="38"/>
      <c r="I544" s="195"/>
      <c r="J544" s="38"/>
      <c r="K544" s="38"/>
      <c r="L544" s="41"/>
      <c r="M544" s="196"/>
      <c r="N544" s="197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165</v>
      </c>
      <c r="AU544" s="19" t="s">
        <v>82</v>
      </c>
    </row>
    <row r="545" spans="1:65" s="2" customFormat="1">
      <c r="A545" s="36"/>
      <c r="B545" s="37"/>
      <c r="C545" s="38"/>
      <c r="D545" s="198" t="s">
        <v>167</v>
      </c>
      <c r="E545" s="38"/>
      <c r="F545" s="199" t="s">
        <v>1760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167</v>
      </c>
      <c r="AU545" s="19" t="s">
        <v>82</v>
      </c>
    </row>
    <row r="546" spans="1:65" s="15" customFormat="1">
      <c r="B546" s="232"/>
      <c r="C546" s="233"/>
      <c r="D546" s="193" t="s">
        <v>169</v>
      </c>
      <c r="E546" s="234" t="s">
        <v>19</v>
      </c>
      <c r="F546" s="235" t="s">
        <v>1761</v>
      </c>
      <c r="G546" s="233"/>
      <c r="H546" s="234" t="s">
        <v>19</v>
      </c>
      <c r="I546" s="236"/>
      <c r="J546" s="233"/>
      <c r="K546" s="233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169</v>
      </c>
      <c r="AU546" s="241" t="s">
        <v>82</v>
      </c>
      <c r="AV546" s="15" t="s">
        <v>80</v>
      </c>
      <c r="AW546" s="15" t="s">
        <v>33</v>
      </c>
      <c r="AX546" s="15" t="s">
        <v>72</v>
      </c>
      <c r="AY546" s="241" t="s">
        <v>155</v>
      </c>
    </row>
    <row r="547" spans="1:65" s="13" customFormat="1">
      <c r="B547" s="200"/>
      <c r="C547" s="201"/>
      <c r="D547" s="193" t="s">
        <v>169</v>
      </c>
      <c r="E547" s="202" t="s">
        <v>19</v>
      </c>
      <c r="F547" s="203" t="s">
        <v>1762</v>
      </c>
      <c r="G547" s="201"/>
      <c r="H547" s="204">
        <v>3.84</v>
      </c>
      <c r="I547" s="205"/>
      <c r="J547" s="201"/>
      <c r="K547" s="201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169</v>
      </c>
      <c r="AU547" s="210" t="s">
        <v>82</v>
      </c>
      <c r="AV547" s="13" t="s">
        <v>82</v>
      </c>
      <c r="AW547" s="13" t="s">
        <v>33</v>
      </c>
      <c r="AX547" s="13" t="s">
        <v>72</v>
      </c>
      <c r="AY547" s="210" t="s">
        <v>155</v>
      </c>
    </row>
    <row r="548" spans="1:65" s="13" customFormat="1">
      <c r="B548" s="200"/>
      <c r="C548" s="201"/>
      <c r="D548" s="193" t="s">
        <v>169</v>
      </c>
      <c r="E548" s="202" t="s">
        <v>19</v>
      </c>
      <c r="F548" s="203" t="s">
        <v>1763</v>
      </c>
      <c r="G548" s="201"/>
      <c r="H548" s="204">
        <v>7.68</v>
      </c>
      <c r="I548" s="205"/>
      <c r="J548" s="201"/>
      <c r="K548" s="201"/>
      <c r="L548" s="206"/>
      <c r="M548" s="207"/>
      <c r="N548" s="208"/>
      <c r="O548" s="208"/>
      <c r="P548" s="208"/>
      <c r="Q548" s="208"/>
      <c r="R548" s="208"/>
      <c r="S548" s="208"/>
      <c r="T548" s="209"/>
      <c r="AT548" s="210" t="s">
        <v>169</v>
      </c>
      <c r="AU548" s="210" t="s">
        <v>82</v>
      </c>
      <c r="AV548" s="13" t="s">
        <v>82</v>
      </c>
      <c r="AW548" s="13" t="s">
        <v>33</v>
      </c>
      <c r="AX548" s="13" t="s">
        <v>72</v>
      </c>
      <c r="AY548" s="210" t="s">
        <v>155</v>
      </c>
    </row>
    <row r="549" spans="1:65" s="13" customFormat="1">
      <c r="B549" s="200"/>
      <c r="C549" s="201"/>
      <c r="D549" s="193" t="s">
        <v>169</v>
      </c>
      <c r="E549" s="202" t="s">
        <v>19</v>
      </c>
      <c r="F549" s="203" t="s">
        <v>1763</v>
      </c>
      <c r="G549" s="201"/>
      <c r="H549" s="204">
        <v>7.68</v>
      </c>
      <c r="I549" s="205"/>
      <c r="J549" s="201"/>
      <c r="K549" s="201"/>
      <c r="L549" s="206"/>
      <c r="M549" s="207"/>
      <c r="N549" s="208"/>
      <c r="O549" s="208"/>
      <c r="P549" s="208"/>
      <c r="Q549" s="208"/>
      <c r="R549" s="208"/>
      <c r="S549" s="208"/>
      <c r="T549" s="209"/>
      <c r="AT549" s="210" t="s">
        <v>169</v>
      </c>
      <c r="AU549" s="210" t="s">
        <v>82</v>
      </c>
      <c r="AV549" s="13" t="s">
        <v>82</v>
      </c>
      <c r="AW549" s="13" t="s">
        <v>33</v>
      </c>
      <c r="AX549" s="13" t="s">
        <v>72</v>
      </c>
      <c r="AY549" s="210" t="s">
        <v>155</v>
      </c>
    </row>
    <row r="550" spans="1:65" s="14" customFormat="1">
      <c r="B550" s="211"/>
      <c r="C550" s="212"/>
      <c r="D550" s="193" t="s">
        <v>169</v>
      </c>
      <c r="E550" s="213" t="s">
        <v>19</v>
      </c>
      <c r="F550" s="214" t="s">
        <v>178</v>
      </c>
      <c r="G550" s="212"/>
      <c r="H550" s="215">
        <v>19.2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169</v>
      </c>
      <c r="AU550" s="221" t="s">
        <v>82</v>
      </c>
      <c r="AV550" s="14" t="s">
        <v>163</v>
      </c>
      <c r="AW550" s="14" t="s">
        <v>33</v>
      </c>
      <c r="AX550" s="14" t="s">
        <v>80</v>
      </c>
      <c r="AY550" s="221" t="s">
        <v>155</v>
      </c>
    </row>
    <row r="551" spans="1:65" s="2" customFormat="1" ht="16.5" customHeight="1">
      <c r="A551" s="36"/>
      <c r="B551" s="37"/>
      <c r="C551" s="180" t="s">
        <v>808</v>
      </c>
      <c r="D551" s="180" t="s">
        <v>158</v>
      </c>
      <c r="E551" s="181" t="s">
        <v>1764</v>
      </c>
      <c r="F551" s="182" t="s">
        <v>1765</v>
      </c>
      <c r="G551" s="183" t="s">
        <v>233</v>
      </c>
      <c r="H551" s="184">
        <v>47.3</v>
      </c>
      <c r="I551" s="185"/>
      <c r="J551" s="186">
        <f>ROUND(I551*H551,2)</f>
        <v>0</v>
      </c>
      <c r="K551" s="182" t="s">
        <v>851</v>
      </c>
      <c r="L551" s="41"/>
      <c r="M551" s="187" t="s">
        <v>19</v>
      </c>
      <c r="N551" s="188" t="s">
        <v>43</v>
      </c>
      <c r="O551" s="66"/>
      <c r="P551" s="189">
        <f>O551*H551</f>
        <v>0</v>
      </c>
      <c r="Q551" s="189">
        <v>5.0000000000000002E-5</v>
      </c>
      <c r="R551" s="189">
        <f>Q551*H551</f>
        <v>2.3649999999999999E-3</v>
      </c>
      <c r="S551" s="189">
        <v>5.0000000000000001E-3</v>
      </c>
      <c r="T551" s="190">
        <f>S551*H551</f>
        <v>0.23649999999999999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163</v>
      </c>
      <c r="AT551" s="191" t="s">
        <v>158</v>
      </c>
      <c r="AU551" s="191" t="s">
        <v>82</v>
      </c>
      <c r="AY551" s="19" t="s">
        <v>155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9" t="s">
        <v>80</v>
      </c>
      <c r="BK551" s="192">
        <f>ROUND(I551*H551,2)</f>
        <v>0</v>
      </c>
      <c r="BL551" s="19" t="s">
        <v>163</v>
      </c>
      <c r="BM551" s="191" t="s">
        <v>1766</v>
      </c>
    </row>
    <row r="552" spans="1:65" s="2" customFormat="1">
      <c r="A552" s="36"/>
      <c r="B552" s="37"/>
      <c r="C552" s="38"/>
      <c r="D552" s="193" t="s">
        <v>165</v>
      </c>
      <c r="E552" s="38"/>
      <c r="F552" s="194" t="s">
        <v>1767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165</v>
      </c>
      <c r="AU552" s="19" t="s">
        <v>82</v>
      </c>
    </row>
    <row r="553" spans="1:65" s="13" customFormat="1">
      <c r="B553" s="200"/>
      <c r="C553" s="201"/>
      <c r="D553" s="193" t="s">
        <v>169</v>
      </c>
      <c r="E553" s="202" t="s">
        <v>19</v>
      </c>
      <c r="F553" s="203" t="s">
        <v>1768</v>
      </c>
      <c r="G553" s="201"/>
      <c r="H553" s="204">
        <v>56.3</v>
      </c>
      <c r="I553" s="205"/>
      <c r="J553" s="201"/>
      <c r="K553" s="201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169</v>
      </c>
      <c r="AU553" s="210" t="s">
        <v>82</v>
      </c>
      <c r="AV553" s="13" t="s">
        <v>82</v>
      </c>
      <c r="AW553" s="13" t="s">
        <v>33</v>
      </c>
      <c r="AX553" s="13" t="s">
        <v>72</v>
      </c>
      <c r="AY553" s="210" t="s">
        <v>155</v>
      </c>
    </row>
    <row r="554" spans="1:65" s="13" customFormat="1">
      <c r="B554" s="200"/>
      <c r="C554" s="201"/>
      <c r="D554" s="193" t="s">
        <v>169</v>
      </c>
      <c r="E554" s="202" t="s">
        <v>19</v>
      </c>
      <c r="F554" s="203" t="s">
        <v>1546</v>
      </c>
      <c r="G554" s="201"/>
      <c r="H554" s="204">
        <v>-9</v>
      </c>
      <c r="I554" s="205"/>
      <c r="J554" s="201"/>
      <c r="K554" s="201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169</v>
      </c>
      <c r="AU554" s="210" t="s">
        <v>82</v>
      </c>
      <c r="AV554" s="13" t="s">
        <v>82</v>
      </c>
      <c r="AW554" s="13" t="s">
        <v>33</v>
      </c>
      <c r="AX554" s="13" t="s">
        <v>72</v>
      </c>
      <c r="AY554" s="210" t="s">
        <v>155</v>
      </c>
    </row>
    <row r="555" spans="1:65" s="14" customFormat="1">
      <c r="B555" s="211"/>
      <c r="C555" s="212"/>
      <c r="D555" s="193" t="s">
        <v>169</v>
      </c>
      <c r="E555" s="213" t="s">
        <v>19</v>
      </c>
      <c r="F555" s="214" t="s">
        <v>178</v>
      </c>
      <c r="G555" s="212"/>
      <c r="H555" s="215">
        <v>47.3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169</v>
      </c>
      <c r="AU555" s="221" t="s">
        <v>82</v>
      </c>
      <c r="AV555" s="14" t="s">
        <v>163</v>
      </c>
      <c r="AW555" s="14" t="s">
        <v>33</v>
      </c>
      <c r="AX555" s="14" t="s">
        <v>80</v>
      </c>
      <c r="AY555" s="221" t="s">
        <v>155</v>
      </c>
    </row>
    <row r="556" spans="1:65" s="2" customFormat="1" ht="24.2" customHeight="1">
      <c r="A556" s="36"/>
      <c r="B556" s="37"/>
      <c r="C556" s="180" t="s">
        <v>814</v>
      </c>
      <c r="D556" s="180" t="s">
        <v>158</v>
      </c>
      <c r="E556" s="181" t="s">
        <v>1769</v>
      </c>
      <c r="F556" s="182" t="s">
        <v>1770</v>
      </c>
      <c r="G556" s="183" t="s">
        <v>202</v>
      </c>
      <c r="H556" s="184">
        <v>157.63999999999999</v>
      </c>
      <c r="I556" s="185"/>
      <c r="J556" s="186">
        <f>ROUND(I556*H556,2)</f>
        <v>0</v>
      </c>
      <c r="K556" s="182" t="s">
        <v>162</v>
      </c>
      <c r="L556" s="41"/>
      <c r="M556" s="187" t="s">
        <v>19</v>
      </c>
      <c r="N556" s="188" t="s">
        <v>43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163</v>
      </c>
      <c r="AT556" s="191" t="s">
        <v>158</v>
      </c>
      <c r="AU556" s="191" t="s">
        <v>82</v>
      </c>
      <c r="AY556" s="19" t="s">
        <v>155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163</v>
      </c>
      <c r="BM556" s="191" t="s">
        <v>1771</v>
      </c>
    </row>
    <row r="557" spans="1:65" s="2" customFormat="1">
      <c r="A557" s="36"/>
      <c r="B557" s="37"/>
      <c r="C557" s="38"/>
      <c r="D557" s="193" t="s">
        <v>165</v>
      </c>
      <c r="E557" s="38"/>
      <c r="F557" s="194" t="s">
        <v>1770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165</v>
      </c>
      <c r="AU557" s="19" t="s">
        <v>82</v>
      </c>
    </row>
    <row r="558" spans="1:65" s="2" customFormat="1">
      <c r="A558" s="36"/>
      <c r="B558" s="37"/>
      <c r="C558" s="38"/>
      <c r="D558" s="198" t="s">
        <v>167</v>
      </c>
      <c r="E558" s="38"/>
      <c r="F558" s="199" t="s">
        <v>1772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167</v>
      </c>
      <c r="AU558" s="19" t="s">
        <v>82</v>
      </c>
    </row>
    <row r="559" spans="1:65" s="15" customFormat="1">
      <c r="B559" s="232"/>
      <c r="C559" s="233"/>
      <c r="D559" s="193" t="s">
        <v>169</v>
      </c>
      <c r="E559" s="234" t="s">
        <v>19</v>
      </c>
      <c r="F559" s="235" t="s">
        <v>1773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169</v>
      </c>
      <c r="AU559" s="241" t="s">
        <v>82</v>
      </c>
      <c r="AV559" s="15" t="s">
        <v>80</v>
      </c>
      <c r="AW559" s="15" t="s">
        <v>33</v>
      </c>
      <c r="AX559" s="15" t="s">
        <v>72</v>
      </c>
      <c r="AY559" s="241" t="s">
        <v>155</v>
      </c>
    </row>
    <row r="560" spans="1:65" s="13" customFormat="1">
      <c r="B560" s="200"/>
      <c r="C560" s="201"/>
      <c r="D560" s="193" t="s">
        <v>169</v>
      </c>
      <c r="E560" s="202" t="s">
        <v>19</v>
      </c>
      <c r="F560" s="203" t="s">
        <v>1774</v>
      </c>
      <c r="G560" s="201"/>
      <c r="H560" s="204">
        <v>157.63999999999999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169</v>
      </c>
      <c r="AU560" s="210" t="s">
        <v>82</v>
      </c>
      <c r="AV560" s="13" t="s">
        <v>82</v>
      </c>
      <c r="AW560" s="13" t="s">
        <v>33</v>
      </c>
      <c r="AX560" s="13" t="s">
        <v>72</v>
      </c>
      <c r="AY560" s="210" t="s">
        <v>155</v>
      </c>
    </row>
    <row r="561" spans="1:65" s="14" customFormat="1">
      <c r="B561" s="211"/>
      <c r="C561" s="212"/>
      <c r="D561" s="193" t="s">
        <v>169</v>
      </c>
      <c r="E561" s="213" t="s">
        <v>19</v>
      </c>
      <c r="F561" s="214" t="s">
        <v>178</v>
      </c>
      <c r="G561" s="212"/>
      <c r="H561" s="215">
        <v>157.63999999999999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169</v>
      </c>
      <c r="AU561" s="221" t="s">
        <v>82</v>
      </c>
      <c r="AV561" s="14" t="s">
        <v>163</v>
      </c>
      <c r="AW561" s="14" t="s">
        <v>33</v>
      </c>
      <c r="AX561" s="14" t="s">
        <v>80</v>
      </c>
      <c r="AY561" s="221" t="s">
        <v>155</v>
      </c>
    </row>
    <row r="562" spans="1:65" s="2" customFormat="1" ht="24.2" customHeight="1">
      <c r="A562" s="36"/>
      <c r="B562" s="37"/>
      <c r="C562" s="180" t="s">
        <v>818</v>
      </c>
      <c r="D562" s="180" t="s">
        <v>158</v>
      </c>
      <c r="E562" s="181" t="s">
        <v>1775</v>
      </c>
      <c r="F562" s="182" t="s">
        <v>1776</v>
      </c>
      <c r="G562" s="183" t="s">
        <v>202</v>
      </c>
      <c r="H562" s="184">
        <v>157.63999999999999</v>
      </c>
      <c r="I562" s="185"/>
      <c r="J562" s="186">
        <f>ROUND(I562*H562,2)</f>
        <v>0</v>
      </c>
      <c r="K562" s="182" t="s">
        <v>162</v>
      </c>
      <c r="L562" s="41"/>
      <c r="M562" s="187" t="s">
        <v>19</v>
      </c>
      <c r="N562" s="188" t="s">
        <v>43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3.7499999999999999E-2</v>
      </c>
      <c r="T562" s="190">
        <f>S562*H562</f>
        <v>5.9114999999999993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163</v>
      </c>
      <c r="AT562" s="191" t="s">
        <v>158</v>
      </c>
      <c r="AU562" s="191" t="s">
        <v>82</v>
      </c>
      <c r="AY562" s="19" t="s">
        <v>155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163</v>
      </c>
      <c r="BM562" s="191" t="s">
        <v>1777</v>
      </c>
    </row>
    <row r="563" spans="1:65" s="2" customFormat="1" ht="19.5">
      <c r="A563" s="36"/>
      <c r="B563" s="37"/>
      <c r="C563" s="38"/>
      <c r="D563" s="193" t="s">
        <v>165</v>
      </c>
      <c r="E563" s="38"/>
      <c r="F563" s="194" t="s">
        <v>1778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165</v>
      </c>
      <c r="AU563" s="19" t="s">
        <v>82</v>
      </c>
    </row>
    <row r="564" spans="1:65" s="2" customFormat="1">
      <c r="A564" s="36"/>
      <c r="B564" s="37"/>
      <c r="C564" s="38"/>
      <c r="D564" s="198" t="s">
        <v>167</v>
      </c>
      <c r="E564" s="38"/>
      <c r="F564" s="199" t="s">
        <v>1779</v>
      </c>
      <c r="G564" s="38"/>
      <c r="H564" s="38"/>
      <c r="I564" s="195"/>
      <c r="J564" s="38"/>
      <c r="K564" s="38"/>
      <c r="L564" s="41"/>
      <c r="M564" s="196"/>
      <c r="N564" s="197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167</v>
      </c>
      <c r="AU564" s="19" t="s">
        <v>82</v>
      </c>
    </row>
    <row r="565" spans="1:65" s="15" customFormat="1">
      <c r="B565" s="232"/>
      <c r="C565" s="233"/>
      <c r="D565" s="193" t="s">
        <v>169</v>
      </c>
      <c r="E565" s="234" t="s">
        <v>19</v>
      </c>
      <c r="F565" s="235" t="s">
        <v>1773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169</v>
      </c>
      <c r="AU565" s="241" t="s">
        <v>82</v>
      </c>
      <c r="AV565" s="15" t="s">
        <v>80</v>
      </c>
      <c r="AW565" s="15" t="s">
        <v>33</v>
      </c>
      <c r="AX565" s="15" t="s">
        <v>72</v>
      </c>
      <c r="AY565" s="241" t="s">
        <v>155</v>
      </c>
    </row>
    <row r="566" spans="1:65" s="13" customFormat="1">
      <c r="B566" s="200"/>
      <c r="C566" s="201"/>
      <c r="D566" s="193" t="s">
        <v>169</v>
      </c>
      <c r="E566" s="202" t="s">
        <v>19</v>
      </c>
      <c r="F566" s="203" t="s">
        <v>1774</v>
      </c>
      <c r="G566" s="201"/>
      <c r="H566" s="204">
        <v>157.63999999999999</v>
      </c>
      <c r="I566" s="205"/>
      <c r="J566" s="201"/>
      <c r="K566" s="201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169</v>
      </c>
      <c r="AU566" s="210" t="s">
        <v>82</v>
      </c>
      <c r="AV566" s="13" t="s">
        <v>82</v>
      </c>
      <c r="AW566" s="13" t="s">
        <v>33</v>
      </c>
      <c r="AX566" s="13" t="s">
        <v>72</v>
      </c>
      <c r="AY566" s="210" t="s">
        <v>155</v>
      </c>
    </row>
    <row r="567" spans="1:65" s="14" customFormat="1">
      <c r="B567" s="211"/>
      <c r="C567" s="212"/>
      <c r="D567" s="193" t="s">
        <v>169</v>
      </c>
      <c r="E567" s="213" t="s">
        <v>19</v>
      </c>
      <c r="F567" s="214" t="s">
        <v>178</v>
      </c>
      <c r="G567" s="212"/>
      <c r="H567" s="215">
        <v>157.63999999999999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169</v>
      </c>
      <c r="AU567" s="221" t="s">
        <v>82</v>
      </c>
      <c r="AV567" s="14" t="s">
        <v>163</v>
      </c>
      <c r="AW567" s="14" t="s">
        <v>33</v>
      </c>
      <c r="AX567" s="14" t="s">
        <v>80</v>
      </c>
      <c r="AY567" s="221" t="s">
        <v>155</v>
      </c>
    </row>
    <row r="568" spans="1:65" s="2" customFormat="1" ht="24.2" customHeight="1">
      <c r="A568" s="36"/>
      <c r="B568" s="37"/>
      <c r="C568" s="180" t="s">
        <v>824</v>
      </c>
      <c r="D568" s="180" t="s">
        <v>158</v>
      </c>
      <c r="E568" s="181" t="s">
        <v>1780</v>
      </c>
      <c r="F568" s="182" t="s">
        <v>1781</v>
      </c>
      <c r="G568" s="183" t="s">
        <v>202</v>
      </c>
      <c r="H568" s="184">
        <v>157.63999999999999</v>
      </c>
      <c r="I568" s="185"/>
      <c r="J568" s="186">
        <f>ROUND(I568*H568,2)</f>
        <v>0</v>
      </c>
      <c r="K568" s="182" t="s">
        <v>162</v>
      </c>
      <c r="L568" s="41"/>
      <c r="M568" s="187" t="s">
        <v>19</v>
      </c>
      <c r="N568" s="188" t="s">
        <v>43</v>
      </c>
      <c r="O568" s="66"/>
      <c r="P568" s="189">
        <f>O568*H568</f>
        <v>0</v>
      </c>
      <c r="Q568" s="189">
        <v>3.7199999999999997E-2</v>
      </c>
      <c r="R568" s="189">
        <f>Q568*H568</f>
        <v>5.8642079999999988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163</v>
      </c>
      <c r="AT568" s="191" t="s">
        <v>158</v>
      </c>
      <c r="AU568" s="191" t="s">
        <v>82</v>
      </c>
      <c r="AY568" s="19" t="s">
        <v>155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9" t="s">
        <v>80</v>
      </c>
      <c r="BK568" s="192">
        <f>ROUND(I568*H568,2)</f>
        <v>0</v>
      </c>
      <c r="BL568" s="19" t="s">
        <v>163</v>
      </c>
      <c r="BM568" s="191" t="s">
        <v>1782</v>
      </c>
    </row>
    <row r="569" spans="1:65" s="2" customFormat="1" ht="19.5">
      <c r="A569" s="36"/>
      <c r="B569" s="37"/>
      <c r="C569" s="38"/>
      <c r="D569" s="193" t="s">
        <v>165</v>
      </c>
      <c r="E569" s="38"/>
      <c r="F569" s="194" t="s">
        <v>1783</v>
      </c>
      <c r="G569" s="38"/>
      <c r="H569" s="38"/>
      <c r="I569" s="195"/>
      <c r="J569" s="38"/>
      <c r="K569" s="38"/>
      <c r="L569" s="41"/>
      <c r="M569" s="196"/>
      <c r="N569" s="197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165</v>
      </c>
      <c r="AU569" s="19" t="s">
        <v>82</v>
      </c>
    </row>
    <row r="570" spans="1:65" s="2" customFormat="1">
      <c r="A570" s="36"/>
      <c r="B570" s="37"/>
      <c r="C570" s="38"/>
      <c r="D570" s="198" t="s">
        <v>167</v>
      </c>
      <c r="E570" s="38"/>
      <c r="F570" s="199" t="s">
        <v>1784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167</v>
      </c>
      <c r="AU570" s="19" t="s">
        <v>82</v>
      </c>
    </row>
    <row r="571" spans="1:65" s="15" customFormat="1">
      <c r="B571" s="232"/>
      <c r="C571" s="233"/>
      <c r="D571" s="193" t="s">
        <v>169</v>
      </c>
      <c r="E571" s="234" t="s">
        <v>19</v>
      </c>
      <c r="F571" s="235" t="s">
        <v>1773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169</v>
      </c>
      <c r="AU571" s="241" t="s">
        <v>82</v>
      </c>
      <c r="AV571" s="15" t="s">
        <v>80</v>
      </c>
      <c r="AW571" s="15" t="s">
        <v>33</v>
      </c>
      <c r="AX571" s="15" t="s">
        <v>72</v>
      </c>
      <c r="AY571" s="241" t="s">
        <v>155</v>
      </c>
    </row>
    <row r="572" spans="1:65" s="13" customFormat="1">
      <c r="B572" s="200"/>
      <c r="C572" s="201"/>
      <c r="D572" s="193" t="s">
        <v>169</v>
      </c>
      <c r="E572" s="202" t="s">
        <v>19</v>
      </c>
      <c r="F572" s="203" t="s">
        <v>1774</v>
      </c>
      <c r="G572" s="201"/>
      <c r="H572" s="204">
        <v>157.63999999999999</v>
      </c>
      <c r="I572" s="205"/>
      <c r="J572" s="201"/>
      <c r="K572" s="201"/>
      <c r="L572" s="206"/>
      <c r="M572" s="207"/>
      <c r="N572" s="208"/>
      <c r="O572" s="208"/>
      <c r="P572" s="208"/>
      <c r="Q572" s="208"/>
      <c r="R572" s="208"/>
      <c r="S572" s="208"/>
      <c r="T572" s="209"/>
      <c r="AT572" s="210" t="s">
        <v>169</v>
      </c>
      <c r="AU572" s="210" t="s">
        <v>82</v>
      </c>
      <c r="AV572" s="13" t="s">
        <v>82</v>
      </c>
      <c r="AW572" s="13" t="s">
        <v>33</v>
      </c>
      <c r="AX572" s="13" t="s">
        <v>72</v>
      </c>
      <c r="AY572" s="210" t="s">
        <v>155</v>
      </c>
    </row>
    <row r="573" spans="1:65" s="14" customFormat="1">
      <c r="B573" s="211"/>
      <c r="C573" s="212"/>
      <c r="D573" s="193" t="s">
        <v>169</v>
      </c>
      <c r="E573" s="213" t="s">
        <v>19</v>
      </c>
      <c r="F573" s="214" t="s">
        <v>178</v>
      </c>
      <c r="G573" s="212"/>
      <c r="H573" s="215">
        <v>157.63999999999999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169</v>
      </c>
      <c r="AU573" s="221" t="s">
        <v>82</v>
      </c>
      <c r="AV573" s="14" t="s">
        <v>163</v>
      </c>
      <c r="AW573" s="14" t="s">
        <v>33</v>
      </c>
      <c r="AX573" s="14" t="s">
        <v>80</v>
      </c>
      <c r="AY573" s="221" t="s">
        <v>155</v>
      </c>
    </row>
    <row r="574" spans="1:65" s="2" customFormat="1" ht="24.2" customHeight="1">
      <c r="A574" s="36"/>
      <c r="B574" s="37"/>
      <c r="C574" s="180" t="s">
        <v>828</v>
      </c>
      <c r="D574" s="180" t="s">
        <v>158</v>
      </c>
      <c r="E574" s="181" t="s">
        <v>1785</v>
      </c>
      <c r="F574" s="182" t="s">
        <v>1786</v>
      </c>
      <c r="G574" s="183" t="s">
        <v>202</v>
      </c>
      <c r="H574" s="184">
        <v>157.63999999999999</v>
      </c>
      <c r="I574" s="185"/>
      <c r="J574" s="186">
        <f>ROUND(I574*H574,2)</f>
        <v>0</v>
      </c>
      <c r="K574" s="182" t="s">
        <v>162</v>
      </c>
      <c r="L574" s="41"/>
      <c r="M574" s="187" t="s">
        <v>19</v>
      </c>
      <c r="N574" s="188" t="s">
        <v>43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163</v>
      </c>
      <c r="AT574" s="191" t="s">
        <v>158</v>
      </c>
      <c r="AU574" s="191" t="s">
        <v>82</v>
      </c>
      <c r="AY574" s="19" t="s">
        <v>155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9" t="s">
        <v>80</v>
      </c>
      <c r="BK574" s="192">
        <f>ROUND(I574*H574,2)</f>
        <v>0</v>
      </c>
      <c r="BL574" s="19" t="s">
        <v>163</v>
      </c>
      <c r="BM574" s="191" t="s">
        <v>1787</v>
      </c>
    </row>
    <row r="575" spans="1:65" s="2" customFormat="1" ht="19.5">
      <c r="A575" s="36"/>
      <c r="B575" s="37"/>
      <c r="C575" s="38"/>
      <c r="D575" s="193" t="s">
        <v>165</v>
      </c>
      <c r="E575" s="38"/>
      <c r="F575" s="194" t="s">
        <v>1788</v>
      </c>
      <c r="G575" s="38"/>
      <c r="H575" s="38"/>
      <c r="I575" s="195"/>
      <c r="J575" s="38"/>
      <c r="K575" s="38"/>
      <c r="L575" s="41"/>
      <c r="M575" s="196"/>
      <c r="N575" s="197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165</v>
      </c>
      <c r="AU575" s="19" t="s">
        <v>82</v>
      </c>
    </row>
    <row r="576" spans="1:65" s="2" customFormat="1">
      <c r="A576" s="36"/>
      <c r="B576" s="37"/>
      <c r="C576" s="38"/>
      <c r="D576" s="198" t="s">
        <v>167</v>
      </c>
      <c r="E576" s="38"/>
      <c r="F576" s="199" t="s">
        <v>1789</v>
      </c>
      <c r="G576" s="38"/>
      <c r="H576" s="38"/>
      <c r="I576" s="195"/>
      <c r="J576" s="38"/>
      <c r="K576" s="38"/>
      <c r="L576" s="41"/>
      <c r="M576" s="196"/>
      <c r="N576" s="197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167</v>
      </c>
      <c r="AU576" s="19" t="s">
        <v>82</v>
      </c>
    </row>
    <row r="577" spans="1:65" s="15" customFormat="1">
      <c r="B577" s="232"/>
      <c r="C577" s="233"/>
      <c r="D577" s="193" t="s">
        <v>169</v>
      </c>
      <c r="E577" s="234" t="s">
        <v>19</v>
      </c>
      <c r="F577" s="235" t="s">
        <v>1773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169</v>
      </c>
      <c r="AU577" s="241" t="s">
        <v>82</v>
      </c>
      <c r="AV577" s="15" t="s">
        <v>80</v>
      </c>
      <c r="AW577" s="15" t="s">
        <v>33</v>
      </c>
      <c r="AX577" s="15" t="s">
        <v>72</v>
      </c>
      <c r="AY577" s="241" t="s">
        <v>155</v>
      </c>
    </row>
    <row r="578" spans="1:65" s="13" customFormat="1">
      <c r="B578" s="200"/>
      <c r="C578" s="201"/>
      <c r="D578" s="193" t="s">
        <v>169</v>
      </c>
      <c r="E578" s="202" t="s">
        <v>19</v>
      </c>
      <c r="F578" s="203" t="s">
        <v>1774</v>
      </c>
      <c r="G578" s="201"/>
      <c r="H578" s="204">
        <v>157.63999999999999</v>
      </c>
      <c r="I578" s="205"/>
      <c r="J578" s="201"/>
      <c r="K578" s="201"/>
      <c r="L578" s="206"/>
      <c r="M578" s="207"/>
      <c r="N578" s="208"/>
      <c r="O578" s="208"/>
      <c r="P578" s="208"/>
      <c r="Q578" s="208"/>
      <c r="R578" s="208"/>
      <c r="S578" s="208"/>
      <c r="T578" s="209"/>
      <c r="AT578" s="210" t="s">
        <v>169</v>
      </c>
      <c r="AU578" s="210" t="s">
        <v>82</v>
      </c>
      <c r="AV578" s="13" t="s">
        <v>82</v>
      </c>
      <c r="AW578" s="13" t="s">
        <v>33</v>
      </c>
      <c r="AX578" s="13" t="s">
        <v>72</v>
      </c>
      <c r="AY578" s="210" t="s">
        <v>155</v>
      </c>
    </row>
    <row r="579" spans="1:65" s="14" customFormat="1">
      <c r="B579" s="211"/>
      <c r="C579" s="212"/>
      <c r="D579" s="193" t="s">
        <v>169</v>
      </c>
      <c r="E579" s="213" t="s">
        <v>19</v>
      </c>
      <c r="F579" s="214" t="s">
        <v>178</v>
      </c>
      <c r="G579" s="212"/>
      <c r="H579" s="215">
        <v>157.63999999999999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169</v>
      </c>
      <c r="AU579" s="221" t="s">
        <v>82</v>
      </c>
      <c r="AV579" s="14" t="s">
        <v>163</v>
      </c>
      <c r="AW579" s="14" t="s">
        <v>33</v>
      </c>
      <c r="AX579" s="14" t="s">
        <v>80</v>
      </c>
      <c r="AY579" s="221" t="s">
        <v>155</v>
      </c>
    </row>
    <row r="580" spans="1:65" s="12" customFormat="1" ht="22.9" customHeight="1">
      <c r="B580" s="164"/>
      <c r="C580" s="165"/>
      <c r="D580" s="166" t="s">
        <v>71</v>
      </c>
      <c r="E580" s="178" t="s">
        <v>601</v>
      </c>
      <c r="F580" s="178" t="s">
        <v>602</v>
      </c>
      <c r="G580" s="165"/>
      <c r="H580" s="165"/>
      <c r="I580" s="168"/>
      <c r="J580" s="179">
        <f>BK580</f>
        <v>0</v>
      </c>
      <c r="K580" s="165"/>
      <c r="L580" s="170"/>
      <c r="M580" s="171"/>
      <c r="N580" s="172"/>
      <c r="O580" s="172"/>
      <c r="P580" s="173">
        <f>SUM(P581:P593)</f>
        <v>0</v>
      </c>
      <c r="Q580" s="172"/>
      <c r="R580" s="173">
        <f>SUM(R581:R593)</f>
        <v>0</v>
      </c>
      <c r="S580" s="172"/>
      <c r="T580" s="174">
        <f>SUM(T581:T593)</f>
        <v>0</v>
      </c>
      <c r="AR580" s="175" t="s">
        <v>80</v>
      </c>
      <c r="AT580" s="176" t="s">
        <v>71</v>
      </c>
      <c r="AU580" s="176" t="s">
        <v>80</v>
      </c>
      <c r="AY580" s="175" t="s">
        <v>155</v>
      </c>
      <c r="BK580" s="177">
        <f>SUM(BK581:BK593)</f>
        <v>0</v>
      </c>
    </row>
    <row r="581" spans="1:65" s="2" customFormat="1" ht="24.2" customHeight="1">
      <c r="A581" s="36"/>
      <c r="B581" s="37"/>
      <c r="C581" s="180" t="s">
        <v>832</v>
      </c>
      <c r="D581" s="180" t="s">
        <v>158</v>
      </c>
      <c r="E581" s="181" t="s">
        <v>1790</v>
      </c>
      <c r="F581" s="182" t="s">
        <v>1791</v>
      </c>
      <c r="G581" s="183" t="s">
        <v>161</v>
      </c>
      <c r="H581" s="184">
        <v>112.726</v>
      </c>
      <c r="I581" s="185"/>
      <c r="J581" s="186">
        <f>ROUND(I581*H581,2)</f>
        <v>0</v>
      </c>
      <c r="K581" s="182" t="s">
        <v>162</v>
      </c>
      <c r="L581" s="41"/>
      <c r="M581" s="187" t="s">
        <v>19</v>
      </c>
      <c r="N581" s="188" t="s">
        <v>43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163</v>
      </c>
      <c r="AT581" s="191" t="s">
        <v>158</v>
      </c>
      <c r="AU581" s="191" t="s">
        <v>82</v>
      </c>
      <c r="AY581" s="19" t="s">
        <v>155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80</v>
      </c>
      <c r="BK581" s="192">
        <f>ROUND(I581*H581,2)</f>
        <v>0</v>
      </c>
      <c r="BL581" s="19" t="s">
        <v>163</v>
      </c>
      <c r="BM581" s="191" t="s">
        <v>1792</v>
      </c>
    </row>
    <row r="582" spans="1:65" s="2" customFormat="1" ht="19.5">
      <c r="A582" s="36"/>
      <c r="B582" s="37"/>
      <c r="C582" s="38"/>
      <c r="D582" s="193" t="s">
        <v>165</v>
      </c>
      <c r="E582" s="38"/>
      <c r="F582" s="194" t="s">
        <v>1793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165</v>
      </c>
      <c r="AU582" s="19" t="s">
        <v>82</v>
      </c>
    </row>
    <row r="583" spans="1:65" s="2" customFormat="1">
      <c r="A583" s="36"/>
      <c r="B583" s="37"/>
      <c r="C583" s="38"/>
      <c r="D583" s="198" t="s">
        <v>167</v>
      </c>
      <c r="E583" s="38"/>
      <c r="F583" s="199" t="s">
        <v>1794</v>
      </c>
      <c r="G583" s="38"/>
      <c r="H583" s="38"/>
      <c r="I583" s="195"/>
      <c r="J583" s="38"/>
      <c r="K583" s="38"/>
      <c r="L583" s="41"/>
      <c r="M583" s="196"/>
      <c r="N583" s="197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167</v>
      </c>
      <c r="AU583" s="19" t="s">
        <v>82</v>
      </c>
    </row>
    <row r="584" spans="1:65" s="2" customFormat="1" ht="24.2" customHeight="1">
      <c r="A584" s="36"/>
      <c r="B584" s="37"/>
      <c r="C584" s="180" t="s">
        <v>838</v>
      </c>
      <c r="D584" s="180" t="s">
        <v>158</v>
      </c>
      <c r="E584" s="181" t="s">
        <v>610</v>
      </c>
      <c r="F584" s="182" t="s">
        <v>611</v>
      </c>
      <c r="G584" s="183" t="s">
        <v>161</v>
      </c>
      <c r="H584" s="184">
        <v>112.726</v>
      </c>
      <c r="I584" s="185"/>
      <c r="J584" s="186">
        <f>ROUND(I584*H584,2)</f>
        <v>0</v>
      </c>
      <c r="K584" s="182" t="s">
        <v>162</v>
      </c>
      <c r="L584" s="41"/>
      <c r="M584" s="187" t="s">
        <v>19</v>
      </c>
      <c r="N584" s="188" t="s">
        <v>43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163</v>
      </c>
      <c r="AT584" s="191" t="s">
        <v>158</v>
      </c>
      <c r="AU584" s="191" t="s">
        <v>82</v>
      </c>
      <c r="AY584" s="19" t="s">
        <v>155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9" t="s">
        <v>80</v>
      </c>
      <c r="BK584" s="192">
        <f>ROUND(I584*H584,2)</f>
        <v>0</v>
      </c>
      <c r="BL584" s="19" t="s">
        <v>163</v>
      </c>
      <c r="BM584" s="191" t="s">
        <v>1795</v>
      </c>
    </row>
    <row r="585" spans="1:65" s="2" customFormat="1" ht="19.5">
      <c r="A585" s="36"/>
      <c r="B585" s="37"/>
      <c r="C585" s="38"/>
      <c r="D585" s="193" t="s">
        <v>165</v>
      </c>
      <c r="E585" s="38"/>
      <c r="F585" s="194" t="s">
        <v>613</v>
      </c>
      <c r="G585" s="38"/>
      <c r="H585" s="38"/>
      <c r="I585" s="195"/>
      <c r="J585" s="38"/>
      <c r="K585" s="38"/>
      <c r="L585" s="41"/>
      <c r="M585" s="196"/>
      <c r="N585" s="19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165</v>
      </c>
      <c r="AU585" s="19" t="s">
        <v>82</v>
      </c>
    </row>
    <row r="586" spans="1:65" s="2" customFormat="1">
      <c r="A586" s="36"/>
      <c r="B586" s="37"/>
      <c r="C586" s="38"/>
      <c r="D586" s="198" t="s">
        <v>167</v>
      </c>
      <c r="E586" s="38"/>
      <c r="F586" s="199" t="s">
        <v>614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167</v>
      </c>
      <c r="AU586" s="19" t="s">
        <v>82</v>
      </c>
    </row>
    <row r="587" spans="1:65" s="2" customFormat="1" ht="24.2" customHeight="1">
      <c r="A587" s="36"/>
      <c r="B587" s="37"/>
      <c r="C587" s="180" t="s">
        <v>842</v>
      </c>
      <c r="D587" s="180" t="s">
        <v>158</v>
      </c>
      <c r="E587" s="181" t="s">
        <v>616</v>
      </c>
      <c r="F587" s="182" t="s">
        <v>617</v>
      </c>
      <c r="G587" s="183" t="s">
        <v>161</v>
      </c>
      <c r="H587" s="184">
        <v>2818.15</v>
      </c>
      <c r="I587" s="185"/>
      <c r="J587" s="186">
        <f>ROUND(I587*H587,2)</f>
        <v>0</v>
      </c>
      <c r="K587" s="182" t="s">
        <v>162</v>
      </c>
      <c r="L587" s="41"/>
      <c r="M587" s="187" t="s">
        <v>19</v>
      </c>
      <c r="N587" s="188" t="s">
        <v>43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163</v>
      </c>
      <c r="AT587" s="191" t="s">
        <v>158</v>
      </c>
      <c r="AU587" s="191" t="s">
        <v>82</v>
      </c>
      <c r="AY587" s="19" t="s">
        <v>155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80</v>
      </c>
      <c r="BK587" s="192">
        <f>ROUND(I587*H587,2)</f>
        <v>0</v>
      </c>
      <c r="BL587" s="19" t="s">
        <v>163</v>
      </c>
      <c r="BM587" s="191" t="s">
        <v>1796</v>
      </c>
    </row>
    <row r="588" spans="1:65" s="2" customFormat="1" ht="29.25">
      <c r="A588" s="36"/>
      <c r="B588" s="37"/>
      <c r="C588" s="38"/>
      <c r="D588" s="193" t="s">
        <v>165</v>
      </c>
      <c r="E588" s="38"/>
      <c r="F588" s="194" t="s">
        <v>619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165</v>
      </c>
      <c r="AU588" s="19" t="s">
        <v>82</v>
      </c>
    </row>
    <row r="589" spans="1:65" s="2" customFormat="1">
      <c r="A589" s="36"/>
      <c r="B589" s="37"/>
      <c r="C589" s="38"/>
      <c r="D589" s="198" t="s">
        <v>167</v>
      </c>
      <c r="E589" s="38"/>
      <c r="F589" s="199" t="s">
        <v>620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167</v>
      </c>
      <c r="AU589" s="19" t="s">
        <v>82</v>
      </c>
    </row>
    <row r="590" spans="1:65" s="13" customFormat="1">
      <c r="B590" s="200"/>
      <c r="C590" s="201"/>
      <c r="D590" s="193" t="s">
        <v>169</v>
      </c>
      <c r="E590" s="202" t="s">
        <v>19</v>
      </c>
      <c r="F590" s="203" t="s">
        <v>1797</v>
      </c>
      <c r="G590" s="201"/>
      <c r="H590" s="204">
        <v>2818.15</v>
      </c>
      <c r="I590" s="205"/>
      <c r="J590" s="201"/>
      <c r="K590" s="201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169</v>
      </c>
      <c r="AU590" s="210" t="s">
        <v>82</v>
      </c>
      <c r="AV590" s="13" t="s">
        <v>82</v>
      </c>
      <c r="AW590" s="13" t="s">
        <v>33</v>
      </c>
      <c r="AX590" s="13" t="s">
        <v>80</v>
      </c>
      <c r="AY590" s="210" t="s">
        <v>155</v>
      </c>
    </row>
    <row r="591" spans="1:65" s="2" customFormat="1" ht="44.25" customHeight="1">
      <c r="A591" s="36"/>
      <c r="B591" s="37"/>
      <c r="C591" s="180" t="s">
        <v>848</v>
      </c>
      <c r="D591" s="180" t="s">
        <v>158</v>
      </c>
      <c r="E591" s="181" t="s">
        <v>1798</v>
      </c>
      <c r="F591" s="182" t="s">
        <v>1799</v>
      </c>
      <c r="G591" s="183" t="s">
        <v>161</v>
      </c>
      <c r="H591" s="184">
        <v>112.726</v>
      </c>
      <c r="I591" s="185"/>
      <c r="J591" s="186">
        <f>ROUND(I591*H591,2)</f>
        <v>0</v>
      </c>
      <c r="K591" s="182" t="s">
        <v>162</v>
      </c>
      <c r="L591" s="41"/>
      <c r="M591" s="187" t="s">
        <v>19</v>
      </c>
      <c r="N591" s="188" t="s">
        <v>43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163</v>
      </c>
      <c r="AT591" s="191" t="s">
        <v>158</v>
      </c>
      <c r="AU591" s="191" t="s">
        <v>82</v>
      </c>
      <c r="AY591" s="19" t="s">
        <v>155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163</v>
      </c>
      <c r="BM591" s="191" t="s">
        <v>1800</v>
      </c>
    </row>
    <row r="592" spans="1:65" s="2" customFormat="1" ht="29.25">
      <c r="A592" s="36"/>
      <c r="B592" s="37"/>
      <c r="C592" s="38"/>
      <c r="D592" s="193" t="s">
        <v>165</v>
      </c>
      <c r="E592" s="38"/>
      <c r="F592" s="194" t="s">
        <v>1801</v>
      </c>
      <c r="G592" s="38"/>
      <c r="H592" s="38"/>
      <c r="I592" s="195"/>
      <c r="J592" s="38"/>
      <c r="K592" s="38"/>
      <c r="L592" s="41"/>
      <c r="M592" s="196"/>
      <c r="N592" s="197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165</v>
      </c>
      <c r="AU592" s="19" t="s">
        <v>82</v>
      </c>
    </row>
    <row r="593" spans="1:65" s="2" customFormat="1">
      <c r="A593" s="36"/>
      <c r="B593" s="37"/>
      <c r="C593" s="38"/>
      <c r="D593" s="198" t="s">
        <v>167</v>
      </c>
      <c r="E593" s="38"/>
      <c r="F593" s="199" t="s">
        <v>1802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167</v>
      </c>
      <c r="AU593" s="19" t="s">
        <v>82</v>
      </c>
    </row>
    <row r="594" spans="1:65" s="12" customFormat="1" ht="22.9" customHeight="1">
      <c r="B594" s="164"/>
      <c r="C594" s="165"/>
      <c r="D594" s="166" t="s">
        <v>71</v>
      </c>
      <c r="E594" s="178" t="s">
        <v>628</v>
      </c>
      <c r="F594" s="178" t="s">
        <v>629</v>
      </c>
      <c r="G594" s="165"/>
      <c r="H594" s="165"/>
      <c r="I594" s="168"/>
      <c r="J594" s="179">
        <f>BK594</f>
        <v>0</v>
      </c>
      <c r="K594" s="165"/>
      <c r="L594" s="170"/>
      <c r="M594" s="171"/>
      <c r="N594" s="172"/>
      <c r="O594" s="172"/>
      <c r="P594" s="173">
        <f>SUM(P595:P597)</f>
        <v>0</v>
      </c>
      <c r="Q594" s="172"/>
      <c r="R594" s="173">
        <f>SUM(R595:R597)</f>
        <v>0</v>
      </c>
      <c r="S594" s="172"/>
      <c r="T594" s="174">
        <f>SUM(T595:T597)</f>
        <v>0</v>
      </c>
      <c r="AR594" s="175" t="s">
        <v>80</v>
      </c>
      <c r="AT594" s="176" t="s">
        <v>71</v>
      </c>
      <c r="AU594" s="176" t="s">
        <v>80</v>
      </c>
      <c r="AY594" s="175" t="s">
        <v>155</v>
      </c>
      <c r="BK594" s="177">
        <f>SUM(BK595:BK597)</f>
        <v>0</v>
      </c>
    </row>
    <row r="595" spans="1:65" s="2" customFormat="1" ht="24.2" customHeight="1">
      <c r="A595" s="36"/>
      <c r="B595" s="37"/>
      <c r="C595" s="180" t="s">
        <v>853</v>
      </c>
      <c r="D595" s="180" t="s">
        <v>158</v>
      </c>
      <c r="E595" s="181" t="s">
        <v>1803</v>
      </c>
      <c r="F595" s="182" t="s">
        <v>1804</v>
      </c>
      <c r="G595" s="183" t="s">
        <v>161</v>
      </c>
      <c r="H595" s="184">
        <v>152.26</v>
      </c>
      <c r="I595" s="185"/>
      <c r="J595" s="186">
        <f>ROUND(I595*H595,2)</f>
        <v>0</v>
      </c>
      <c r="K595" s="182" t="s">
        <v>162</v>
      </c>
      <c r="L595" s="41"/>
      <c r="M595" s="187" t="s">
        <v>19</v>
      </c>
      <c r="N595" s="188" t="s">
        <v>43</v>
      </c>
      <c r="O595" s="66"/>
      <c r="P595" s="189">
        <f>O595*H595</f>
        <v>0</v>
      </c>
      <c r="Q595" s="189">
        <v>0</v>
      </c>
      <c r="R595" s="189">
        <f>Q595*H595</f>
        <v>0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163</v>
      </c>
      <c r="AT595" s="191" t="s">
        <v>158</v>
      </c>
      <c r="AU595" s="191" t="s">
        <v>82</v>
      </c>
      <c r="AY595" s="19" t="s">
        <v>155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80</v>
      </c>
      <c r="BK595" s="192">
        <f>ROUND(I595*H595,2)</f>
        <v>0</v>
      </c>
      <c r="BL595" s="19" t="s">
        <v>163</v>
      </c>
      <c r="BM595" s="191" t="s">
        <v>1805</v>
      </c>
    </row>
    <row r="596" spans="1:65" s="2" customFormat="1" ht="29.25">
      <c r="A596" s="36"/>
      <c r="B596" s="37"/>
      <c r="C596" s="38"/>
      <c r="D596" s="193" t="s">
        <v>165</v>
      </c>
      <c r="E596" s="38"/>
      <c r="F596" s="194" t="s">
        <v>1806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165</v>
      </c>
      <c r="AU596" s="19" t="s">
        <v>82</v>
      </c>
    </row>
    <row r="597" spans="1:65" s="2" customFormat="1">
      <c r="A597" s="36"/>
      <c r="B597" s="37"/>
      <c r="C597" s="38"/>
      <c r="D597" s="198" t="s">
        <v>167</v>
      </c>
      <c r="E597" s="38"/>
      <c r="F597" s="199" t="s">
        <v>1807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167</v>
      </c>
      <c r="AU597" s="19" t="s">
        <v>82</v>
      </c>
    </row>
    <row r="598" spans="1:65" s="12" customFormat="1" ht="25.9" customHeight="1">
      <c r="B598" s="164"/>
      <c r="C598" s="165"/>
      <c r="D598" s="166" t="s">
        <v>71</v>
      </c>
      <c r="E598" s="167" t="s">
        <v>636</v>
      </c>
      <c r="F598" s="167" t="s">
        <v>637</v>
      </c>
      <c r="G598" s="165"/>
      <c r="H598" s="165"/>
      <c r="I598" s="168"/>
      <c r="J598" s="169">
        <f>BK598</f>
        <v>0</v>
      </c>
      <c r="K598" s="165"/>
      <c r="L598" s="170"/>
      <c r="M598" s="171"/>
      <c r="N598" s="172"/>
      <c r="O598" s="172"/>
      <c r="P598" s="173">
        <f>P599+P625+P656+P675+P696</f>
        <v>0</v>
      </c>
      <c r="Q598" s="172"/>
      <c r="R598" s="173">
        <f>R599+R625+R656+R675+R696</f>
        <v>3.2799744899999999</v>
      </c>
      <c r="S598" s="172"/>
      <c r="T598" s="174">
        <f>T599+T625+T656+T675+T696</f>
        <v>0</v>
      </c>
      <c r="AR598" s="175" t="s">
        <v>82</v>
      </c>
      <c r="AT598" s="176" t="s">
        <v>71</v>
      </c>
      <c r="AU598" s="176" t="s">
        <v>72</v>
      </c>
      <c r="AY598" s="175" t="s">
        <v>155</v>
      </c>
      <c r="BK598" s="177">
        <f>BK599+BK625+BK656+BK675+BK696</f>
        <v>0</v>
      </c>
    </row>
    <row r="599" spans="1:65" s="12" customFormat="1" ht="22.9" customHeight="1">
      <c r="B599" s="164"/>
      <c r="C599" s="165"/>
      <c r="D599" s="166" t="s">
        <v>71</v>
      </c>
      <c r="E599" s="178" t="s">
        <v>1808</v>
      </c>
      <c r="F599" s="178" t="s">
        <v>1809</v>
      </c>
      <c r="G599" s="165"/>
      <c r="H599" s="165"/>
      <c r="I599" s="168"/>
      <c r="J599" s="179">
        <f>BK599</f>
        <v>0</v>
      </c>
      <c r="K599" s="165"/>
      <c r="L599" s="170"/>
      <c r="M599" s="171"/>
      <c r="N599" s="172"/>
      <c r="O599" s="172"/>
      <c r="P599" s="173">
        <f>SUM(P600:P624)</f>
        <v>0</v>
      </c>
      <c r="Q599" s="172"/>
      <c r="R599" s="173">
        <f>SUM(R600:R624)</f>
        <v>1.2102278399999999</v>
      </c>
      <c r="S599" s="172"/>
      <c r="T599" s="174">
        <f>SUM(T600:T624)</f>
        <v>0</v>
      </c>
      <c r="AR599" s="175" t="s">
        <v>82</v>
      </c>
      <c r="AT599" s="176" t="s">
        <v>71</v>
      </c>
      <c r="AU599" s="176" t="s">
        <v>80</v>
      </c>
      <c r="AY599" s="175" t="s">
        <v>155</v>
      </c>
      <c r="BK599" s="177">
        <f>SUM(BK600:BK624)</f>
        <v>0</v>
      </c>
    </row>
    <row r="600" spans="1:65" s="2" customFormat="1" ht="24.2" customHeight="1">
      <c r="A600" s="36"/>
      <c r="B600" s="37"/>
      <c r="C600" s="180" t="s">
        <v>863</v>
      </c>
      <c r="D600" s="180" t="s">
        <v>158</v>
      </c>
      <c r="E600" s="181" t="s">
        <v>1810</v>
      </c>
      <c r="F600" s="182" t="s">
        <v>1811</v>
      </c>
      <c r="G600" s="183" t="s">
        <v>202</v>
      </c>
      <c r="H600" s="184">
        <v>117.53100000000001</v>
      </c>
      <c r="I600" s="185"/>
      <c r="J600" s="186">
        <f>ROUND(I600*H600,2)</f>
        <v>0</v>
      </c>
      <c r="K600" s="182" t="s">
        <v>162</v>
      </c>
      <c r="L600" s="41"/>
      <c r="M600" s="187" t="s">
        <v>19</v>
      </c>
      <c r="N600" s="188" t="s">
        <v>43</v>
      </c>
      <c r="O600" s="66"/>
      <c r="P600" s="189">
        <f>O600*H600</f>
        <v>0</v>
      </c>
      <c r="Q600" s="189">
        <v>6.4000000000000005E-4</v>
      </c>
      <c r="R600" s="189">
        <f>Q600*H600</f>
        <v>7.521984000000001E-2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300</v>
      </c>
      <c r="AT600" s="191" t="s">
        <v>158</v>
      </c>
      <c r="AU600" s="191" t="s">
        <v>82</v>
      </c>
      <c r="AY600" s="19" t="s">
        <v>155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300</v>
      </c>
      <c r="BM600" s="191" t="s">
        <v>1812</v>
      </c>
    </row>
    <row r="601" spans="1:65" s="2" customFormat="1" ht="39">
      <c r="A601" s="36"/>
      <c r="B601" s="37"/>
      <c r="C601" s="38"/>
      <c r="D601" s="193" t="s">
        <v>165</v>
      </c>
      <c r="E601" s="38"/>
      <c r="F601" s="194" t="s">
        <v>1813</v>
      </c>
      <c r="G601" s="38"/>
      <c r="H601" s="38"/>
      <c r="I601" s="195"/>
      <c r="J601" s="38"/>
      <c r="K601" s="38"/>
      <c r="L601" s="41"/>
      <c r="M601" s="196"/>
      <c r="N601" s="197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165</v>
      </c>
      <c r="AU601" s="19" t="s">
        <v>82</v>
      </c>
    </row>
    <row r="602" spans="1:65" s="2" customFormat="1">
      <c r="A602" s="36"/>
      <c r="B602" s="37"/>
      <c r="C602" s="38"/>
      <c r="D602" s="198" t="s">
        <v>167</v>
      </c>
      <c r="E602" s="38"/>
      <c r="F602" s="199" t="s">
        <v>1814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167</v>
      </c>
      <c r="AU602" s="19" t="s">
        <v>82</v>
      </c>
    </row>
    <row r="603" spans="1:65" s="15" customFormat="1">
      <c r="B603" s="232"/>
      <c r="C603" s="233"/>
      <c r="D603" s="193" t="s">
        <v>169</v>
      </c>
      <c r="E603" s="234" t="s">
        <v>19</v>
      </c>
      <c r="F603" s="235" t="s">
        <v>1773</v>
      </c>
      <c r="G603" s="233"/>
      <c r="H603" s="234" t="s">
        <v>19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AT603" s="241" t="s">
        <v>169</v>
      </c>
      <c r="AU603" s="241" t="s">
        <v>82</v>
      </c>
      <c r="AV603" s="15" t="s">
        <v>80</v>
      </c>
      <c r="AW603" s="15" t="s">
        <v>33</v>
      </c>
      <c r="AX603" s="15" t="s">
        <v>72</v>
      </c>
      <c r="AY603" s="241" t="s">
        <v>155</v>
      </c>
    </row>
    <row r="604" spans="1:65" s="13" customFormat="1">
      <c r="B604" s="200"/>
      <c r="C604" s="201"/>
      <c r="D604" s="193" t="s">
        <v>169</v>
      </c>
      <c r="E604" s="202" t="s">
        <v>19</v>
      </c>
      <c r="F604" s="203" t="s">
        <v>1815</v>
      </c>
      <c r="G604" s="201"/>
      <c r="H604" s="204">
        <v>106.59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169</v>
      </c>
      <c r="AU604" s="210" t="s">
        <v>82</v>
      </c>
      <c r="AV604" s="13" t="s">
        <v>82</v>
      </c>
      <c r="AW604" s="13" t="s">
        <v>33</v>
      </c>
      <c r="AX604" s="13" t="s">
        <v>72</v>
      </c>
      <c r="AY604" s="210" t="s">
        <v>155</v>
      </c>
    </row>
    <row r="605" spans="1:65" s="13" customFormat="1">
      <c r="B605" s="200"/>
      <c r="C605" s="201"/>
      <c r="D605" s="193" t="s">
        <v>169</v>
      </c>
      <c r="E605" s="202" t="s">
        <v>19</v>
      </c>
      <c r="F605" s="203" t="s">
        <v>1816</v>
      </c>
      <c r="G605" s="201"/>
      <c r="H605" s="204">
        <v>2.04</v>
      </c>
      <c r="I605" s="205"/>
      <c r="J605" s="201"/>
      <c r="K605" s="201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169</v>
      </c>
      <c r="AU605" s="210" t="s">
        <v>82</v>
      </c>
      <c r="AV605" s="13" t="s">
        <v>82</v>
      </c>
      <c r="AW605" s="13" t="s">
        <v>33</v>
      </c>
      <c r="AX605" s="13" t="s">
        <v>72</v>
      </c>
      <c r="AY605" s="210" t="s">
        <v>155</v>
      </c>
    </row>
    <row r="606" spans="1:65" s="13" customFormat="1">
      <c r="B606" s="200"/>
      <c r="C606" s="201"/>
      <c r="D606" s="193" t="s">
        <v>169</v>
      </c>
      <c r="E606" s="202" t="s">
        <v>19</v>
      </c>
      <c r="F606" s="203" t="s">
        <v>1817</v>
      </c>
      <c r="G606" s="201"/>
      <c r="H606" s="204">
        <v>8.9009999999999998</v>
      </c>
      <c r="I606" s="205"/>
      <c r="J606" s="201"/>
      <c r="K606" s="201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169</v>
      </c>
      <c r="AU606" s="210" t="s">
        <v>82</v>
      </c>
      <c r="AV606" s="13" t="s">
        <v>82</v>
      </c>
      <c r="AW606" s="13" t="s">
        <v>33</v>
      </c>
      <c r="AX606" s="13" t="s">
        <v>72</v>
      </c>
      <c r="AY606" s="210" t="s">
        <v>155</v>
      </c>
    </row>
    <row r="607" spans="1:65" s="14" customFormat="1">
      <c r="B607" s="211"/>
      <c r="C607" s="212"/>
      <c r="D607" s="193" t="s">
        <v>169</v>
      </c>
      <c r="E607" s="213" t="s">
        <v>19</v>
      </c>
      <c r="F607" s="214" t="s">
        <v>178</v>
      </c>
      <c r="G607" s="212"/>
      <c r="H607" s="215">
        <v>117.53100000000001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169</v>
      </c>
      <c r="AU607" s="221" t="s">
        <v>82</v>
      </c>
      <c r="AV607" s="14" t="s">
        <v>163</v>
      </c>
      <c r="AW607" s="14" t="s">
        <v>33</v>
      </c>
      <c r="AX607" s="14" t="s">
        <v>80</v>
      </c>
      <c r="AY607" s="221" t="s">
        <v>155</v>
      </c>
    </row>
    <row r="608" spans="1:65" s="2" customFormat="1" ht="24.2" customHeight="1">
      <c r="A608" s="36"/>
      <c r="B608" s="37"/>
      <c r="C608" s="180" t="s">
        <v>868</v>
      </c>
      <c r="D608" s="180" t="s">
        <v>158</v>
      </c>
      <c r="E608" s="181" t="s">
        <v>1818</v>
      </c>
      <c r="F608" s="182" t="s">
        <v>1819</v>
      </c>
      <c r="G608" s="183" t="s">
        <v>202</v>
      </c>
      <c r="H608" s="184">
        <v>157.63999999999999</v>
      </c>
      <c r="I608" s="185"/>
      <c r="J608" s="186">
        <f>ROUND(I608*H608,2)</f>
        <v>0</v>
      </c>
      <c r="K608" s="182" t="s">
        <v>162</v>
      </c>
      <c r="L608" s="41"/>
      <c r="M608" s="187" t="s">
        <v>19</v>
      </c>
      <c r="N608" s="188" t="s">
        <v>43</v>
      </c>
      <c r="O608" s="66"/>
      <c r="P608" s="189">
        <f>O608*H608</f>
        <v>0</v>
      </c>
      <c r="Q608" s="189">
        <v>0</v>
      </c>
      <c r="R608" s="189">
        <f>Q608*H608</f>
        <v>0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300</v>
      </c>
      <c r="AT608" s="191" t="s">
        <v>158</v>
      </c>
      <c r="AU608" s="191" t="s">
        <v>82</v>
      </c>
      <c r="AY608" s="19" t="s">
        <v>155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80</v>
      </c>
      <c r="BK608" s="192">
        <f>ROUND(I608*H608,2)</f>
        <v>0</v>
      </c>
      <c r="BL608" s="19" t="s">
        <v>300</v>
      </c>
      <c r="BM608" s="191" t="s">
        <v>1820</v>
      </c>
    </row>
    <row r="609" spans="1:65" s="2" customFormat="1" ht="19.5">
      <c r="A609" s="36"/>
      <c r="B609" s="37"/>
      <c r="C609" s="38"/>
      <c r="D609" s="193" t="s">
        <v>165</v>
      </c>
      <c r="E609" s="38"/>
      <c r="F609" s="194" t="s">
        <v>1821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165</v>
      </c>
      <c r="AU609" s="19" t="s">
        <v>82</v>
      </c>
    </row>
    <row r="610" spans="1:65" s="2" customFormat="1">
      <c r="A610" s="36"/>
      <c r="B610" s="37"/>
      <c r="C610" s="38"/>
      <c r="D610" s="198" t="s">
        <v>167</v>
      </c>
      <c r="E610" s="38"/>
      <c r="F610" s="199" t="s">
        <v>1822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167</v>
      </c>
      <c r="AU610" s="19" t="s">
        <v>82</v>
      </c>
    </row>
    <row r="611" spans="1:65" s="15" customFormat="1">
      <c r="B611" s="232"/>
      <c r="C611" s="233"/>
      <c r="D611" s="193" t="s">
        <v>169</v>
      </c>
      <c r="E611" s="234" t="s">
        <v>19</v>
      </c>
      <c r="F611" s="235" t="s">
        <v>1773</v>
      </c>
      <c r="G611" s="233"/>
      <c r="H611" s="234" t="s">
        <v>19</v>
      </c>
      <c r="I611" s="236"/>
      <c r="J611" s="233"/>
      <c r="K611" s="233"/>
      <c r="L611" s="237"/>
      <c r="M611" s="238"/>
      <c r="N611" s="239"/>
      <c r="O611" s="239"/>
      <c r="P611" s="239"/>
      <c r="Q611" s="239"/>
      <c r="R611" s="239"/>
      <c r="S611" s="239"/>
      <c r="T611" s="240"/>
      <c r="AT611" s="241" t="s">
        <v>169</v>
      </c>
      <c r="AU611" s="241" t="s">
        <v>82</v>
      </c>
      <c r="AV611" s="15" t="s">
        <v>80</v>
      </c>
      <c r="AW611" s="15" t="s">
        <v>33</v>
      </c>
      <c r="AX611" s="15" t="s">
        <v>72</v>
      </c>
      <c r="AY611" s="241" t="s">
        <v>155</v>
      </c>
    </row>
    <row r="612" spans="1:65" s="13" customFormat="1">
      <c r="B612" s="200"/>
      <c r="C612" s="201"/>
      <c r="D612" s="193" t="s">
        <v>169</v>
      </c>
      <c r="E612" s="202" t="s">
        <v>19</v>
      </c>
      <c r="F612" s="203" t="s">
        <v>1774</v>
      </c>
      <c r="G612" s="201"/>
      <c r="H612" s="204">
        <v>157.63999999999999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169</v>
      </c>
      <c r="AU612" s="210" t="s">
        <v>82</v>
      </c>
      <c r="AV612" s="13" t="s">
        <v>82</v>
      </c>
      <c r="AW612" s="13" t="s">
        <v>33</v>
      </c>
      <c r="AX612" s="13" t="s">
        <v>72</v>
      </c>
      <c r="AY612" s="210" t="s">
        <v>155</v>
      </c>
    </row>
    <row r="613" spans="1:65" s="14" customFormat="1">
      <c r="B613" s="211"/>
      <c r="C613" s="212"/>
      <c r="D613" s="193" t="s">
        <v>169</v>
      </c>
      <c r="E613" s="213" t="s">
        <v>19</v>
      </c>
      <c r="F613" s="214" t="s">
        <v>178</v>
      </c>
      <c r="G613" s="212"/>
      <c r="H613" s="215">
        <v>157.63999999999999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169</v>
      </c>
      <c r="AU613" s="221" t="s">
        <v>82</v>
      </c>
      <c r="AV613" s="14" t="s">
        <v>163</v>
      </c>
      <c r="AW613" s="14" t="s">
        <v>33</v>
      </c>
      <c r="AX613" s="14" t="s">
        <v>80</v>
      </c>
      <c r="AY613" s="221" t="s">
        <v>155</v>
      </c>
    </row>
    <row r="614" spans="1:65" s="2" customFormat="1" ht="24.2" customHeight="1">
      <c r="A614" s="36"/>
      <c r="B614" s="37"/>
      <c r="C614" s="222" t="s">
        <v>872</v>
      </c>
      <c r="D614" s="222" t="s">
        <v>179</v>
      </c>
      <c r="E614" s="223" t="s">
        <v>1823</v>
      </c>
      <c r="F614" s="224" t="s">
        <v>1824</v>
      </c>
      <c r="G614" s="225" t="s">
        <v>1401</v>
      </c>
      <c r="H614" s="226">
        <v>1135.008</v>
      </c>
      <c r="I614" s="227"/>
      <c r="J614" s="228">
        <f>ROUND(I614*H614,2)</f>
        <v>0</v>
      </c>
      <c r="K614" s="224" t="s">
        <v>162</v>
      </c>
      <c r="L614" s="229"/>
      <c r="M614" s="230" t="s">
        <v>19</v>
      </c>
      <c r="N614" s="231" t="s">
        <v>43</v>
      </c>
      <c r="O614" s="66"/>
      <c r="P614" s="189">
        <f>O614*H614</f>
        <v>0</v>
      </c>
      <c r="Q614" s="189">
        <v>1E-3</v>
      </c>
      <c r="R614" s="189">
        <f>Q614*H614</f>
        <v>1.135008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438</v>
      </c>
      <c r="AT614" s="191" t="s">
        <v>179</v>
      </c>
      <c r="AU614" s="191" t="s">
        <v>82</v>
      </c>
      <c r="AY614" s="19" t="s">
        <v>155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80</v>
      </c>
      <c r="BK614" s="192">
        <f>ROUND(I614*H614,2)</f>
        <v>0</v>
      </c>
      <c r="BL614" s="19" t="s">
        <v>300</v>
      </c>
      <c r="BM614" s="191" t="s">
        <v>1825</v>
      </c>
    </row>
    <row r="615" spans="1:65" s="2" customFormat="1" ht="19.5">
      <c r="A615" s="36"/>
      <c r="B615" s="37"/>
      <c r="C615" s="38"/>
      <c r="D615" s="193" t="s">
        <v>165</v>
      </c>
      <c r="E615" s="38"/>
      <c r="F615" s="194" t="s">
        <v>1824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165</v>
      </c>
      <c r="AU615" s="19" t="s">
        <v>82</v>
      </c>
    </row>
    <row r="616" spans="1:65" s="15" customFormat="1">
      <c r="B616" s="232"/>
      <c r="C616" s="233"/>
      <c r="D616" s="193" t="s">
        <v>169</v>
      </c>
      <c r="E616" s="234" t="s">
        <v>19</v>
      </c>
      <c r="F616" s="235" t="s">
        <v>1773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169</v>
      </c>
      <c r="AU616" s="241" t="s">
        <v>82</v>
      </c>
      <c r="AV616" s="15" t="s">
        <v>80</v>
      </c>
      <c r="AW616" s="15" t="s">
        <v>33</v>
      </c>
      <c r="AX616" s="15" t="s">
        <v>72</v>
      </c>
      <c r="AY616" s="241" t="s">
        <v>155</v>
      </c>
    </row>
    <row r="617" spans="1:65" s="13" customFormat="1">
      <c r="B617" s="200"/>
      <c r="C617" s="201"/>
      <c r="D617" s="193" t="s">
        <v>169</v>
      </c>
      <c r="E617" s="202" t="s">
        <v>19</v>
      </c>
      <c r="F617" s="203" t="s">
        <v>1826</v>
      </c>
      <c r="G617" s="201"/>
      <c r="H617" s="204">
        <v>1135.008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169</v>
      </c>
      <c r="AU617" s="210" t="s">
        <v>82</v>
      </c>
      <c r="AV617" s="13" t="s">
        <v>82</v>
      </c>
      <c r="AW617" s="13" t="s">
        <v>33</v>
      </c>
      <c r="AX617" s="13" t="s">
        <v>72</v>
      </c>
      <c r="AY617" s="210" t="s">
        <v>155</v>
      </c>
    </row>
    <row r="618" spans="1:65" s="14" customFormat="1">
      <c r="B618" s="211"/>
      <c r="C618" s="212"/>
      <c r="D618" s="193" t="s">
        <v>169</v>
      </c>
      <c r="E618" s="213" t="s">
        <v>19</v>
      </c>
      <c r="F618" s="214" t="s">
        <v>178</v>
      </c>
      <c r="G618" s="212"/>
      <c r="H618" s="215">
        <v>1135.008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169</v>
      </c>
      <c r="AU618" s="221" t="s">
        <v>82</v>
      </c>
      <c r="AV618" s="14" t="s">
        <v>163</v>
      </c>
      <c r="AW618" s="14" t="s">
        <v>33</v>
      </c>
      <c r="AX618" s="14" t="s">
        <v>80</v>
      </c>
      <c r="AY618" s="221" t="s">
        <v>155</v>
      </c>
    </row>
    <row r="619" spans="1:65" s="2" customFormat="1" ht="24.2" customHeight="1">
      <c r="A619" s="36"/>
      <c r="B619" s="37"/>
      <c r="C619" s="180" t="s">
        <v>876</v>
      </c>
      <c r="D619" s="180" t="s">
        <v>158</v>
      </c>
      <c r="E619" s="181" t="s">
        <v>1827</v>
      </c>
      <c r="F619" s="182" t="s">
        <v>1828</v>
      </c>
      <c r="G619" s="183" t="s">
        <v>161</v>
      </c>
      <c r="H619" s="184">
        <v>1.21</v>
      </c>
      <c r="I619" s="185"/>
      <c r="J619" s="186">
        <f>ROUND(I619*H619,2)</f>
        <v>0</v>
      </c>
      <c r="K619" s="182" t="s">
        <v>162</v>
      </c>
      <c r="L619" s="41"/>
      <c r="M619" s="187" t="s">
        <v>19</v>
      </c>
      <c r="N619" s="188" t="s">
        <v>43</v>
      </c>
      <c r="O619" s="66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300</v>
      </c>
      <c r="AT619" s="191" t="s">
        <v>158</v>
      </c>
      <c r="AU619" s="191" t="s">
        <v>82</v>
      </c>
      <c r="AY619" s="19" t="s">
        <v>155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9" t="s">
        <v>80</v>
      </c>
      <c r="BK619" s="192">
        <f>ROUND(I619*H619,2)</f>
        <v>0</v>
      </c>
      <c r="BL619" s="19" t="s">
        <v>300</v>
      </c>
      <c r="BM619" s="191" t="s">
        <v>1829</v>
      </c>
    </row>
    <row r="620" spans="1:65" s="2" customFormat="1" ht="29.25">
      <c r="A620" s="36"/>
      <c r="B620" s="37"/>
      <c r="C620" s="38"/>
      <c r="D620" s="193" t="s">
        <v>165</v>
      </c>
      <c r="E620" s="38"/>
      <c r="F620" s="194" t="s">
        <v>1830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165</v>
      </c>
      <c r="AU620" s="19" t="s">
        <v>82</v>
      </c>
    </row>
    <row r="621" spans="1:65" s="2" customFormat="1">
      <c r="A621" s="36"/>
      <c r="B621" s="37"/>
      <c r="C621" s="38"/>
      <c r="D621" s="198" t="s">
        <v>167</v>
      </c>
      <c r="E621" s="38"/>
      <c r="F621" s="199" t="s">
        <v>1831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167</v>
      </c>
      <c r="AU621" s="19" t="s">
        <v>82</v>
      </c>
    </row>
    <row r="622" spans="1:65" s="2" customFormat="1" ht="24.2" customHeight="1">
      <c r="A622" s="36"/>
      <c r="B622" s="37"/>
      <c r="C622" s="180" t="s">
        <v>880</v>
      </c>
      <c r="D622" s="180" t="s">
        <v>158</v>
      </c>
      <c r="E622" s="181" t="s">
        <v>1832</v>
      </c>
      <c r="F622" s="182" t="s">
        <v>1833</v>
      </c>
      <c r="G622" s="183" t="s">
        <v>161</v>
      </c>
      <c r="H622" s="184">
        <v>1.21</v>
      </c>
      <c r="I622" s="185"/>
      <c r="J622" s="186">
        <f>ROUND(I622*H622,2)</f>
        <v>0</v>
      </c>
      <c r="K622" s="182" t="s">
        <v>162</v>
      </c>
      <c r="L622" s="41"/>
      <c r="M622" s="187" t="s">
        <v>19</v>
      </c>
      <c r="N622" s="188" t="s">
        <v>43</v>
      </c>
      <c r="O622" s="66"/>
      <c r="P622" s="189">
        <f>O622*H622</f>
        <v>0</v>
      </c>
      <c r="Q622" s="189">
        <v>0</v>
      </c>
      <c r="R622" s="189">
        <f>Q622*H622</f>
        <v>0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300</v>
      </c>
      <c r="AT622" s="191" t="s">
        <v>158</v>
      </c>
      <c r="AU622" s="191" t="s">
        <v>82</v>
      </c>
      <c r="AY622" s="19" t="s">
        <v>155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9" t="s">
        <v>80</v>
      </c>
      <c r="BK622" s="192">
        <f>ROUND(I622*H622,2)</f>
        <v>0</v>
      </c>
      <c r="BL622" s="19" t="s">
        <v>300</v>
      </c>
      <c r="BM622" s="191" t="s">
        <v>1834</v>
      </c>
    </row>
    <row r="623" spans="1:65" s="2" customFormat="1" ht="29.25">
      <c r="A623" s="36"/>
      <c r="B623" s="37"/>
      <c r="C623" s="38"/>
      <c r="D623" s="193" t="s">
        <v>165</v>
      </c>
      <c r="E623" s="38"/>
      <c r="F623" s="194" t="s">
        <v>1835</v>
      </c>
      <c r="G623" s="38"/>
      <c r="H623" s="38"/>
      <c r="I623" s="195"/>
      <c r="J623" s="38"/>
      <c r="K623" s="38"/>
      <c r="L623" s="41"/>
      <c r="M623" s="196"/>
      <c r="N623" s="197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165</v>
      </c>
      <c r="AU623" s="19" t="s">
        <v>82</v>
      </c>
    </row>
    <row r="624" spans="1:65" s="2" customFormat="1">
      <c r="A624" s="36"/>
      <c r="B624" s="37"/>
      <c r="C624" s="38"/>
      <c r="D624" s="198" t="s">
        <v>167</v>
      </c>
      <c r="E624" s="38"/>
      <c r="F624" s="199" t="s">
        <v>1836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167</v>
      </c>
      <c r="AU624" s="19" t="s">
        <v>82</v>
      </c>
    </row>
    <row r="625" spans="1:65" s="12" customFormat="1" ht="22.9" customHeight="1">
      <c r="B625" s="164"/>
      <c r="C625" s="165"/>
      <c r="D625" s="166" t="s">
        <v>71</v>
      </c>
      <c r="E625" s="178" t="s">
        <v>638</v>
      </c>
      <c r="F625" s="178" t="s">
        <v>639</v>
      </c>
      <c r="G625" s="165"/>
      <c r="H625" s="165"/>
      <c r="I625" s="168"/>
      <c r="J625" s="179">
        <f>BK625</f>
        <v>0</v>
      </c>
      <c r="K625" s="165"/>
      <c r="L625" s="170"/>
      <c r="M625" s="171"/>
      <c r="N625" s="172"/>
      <c r="O625" s="172"/>
      <c r="P625" s="173">
        <f>SUM(P626:P655)</f>
        <v>0</v>
      </c>
      <c r="Q625" s="172"/>
      <c r="R625" s="173">
        <f>SUM(R626:R655)</f>
        <v>1.6731376500000001</v>
      </c>
      <c r="S625" s="172"/>
      <c r="T625" s="174">
        <f>SUM(T626:T655)</f>
        <v>0</v>
      </c>
      <c r="AR625" s="175" t="s">
        <v>82</v>
      </c>
      <c r="AT625" s="176" t="s">
        <v>71</v>
      </c>
      <c r="AU625" s="176" t="s">
        <v>80</v>
      </c>
      <c r="AY625" s="175" t="s">
        <v>155</v>
      </c>
      <c r="BK625" s="177">
        <f>SUM(BK626:BK655)</f>
        <v>0</v>
      </c>
    </row>
    <row r="626" spans="1:65" s="2" customFormat="1" ht="24.2" customHeight="1">
      <c r="A626" s="36"/>
      <c r="B626" s="37"/>
      <c r="C626" s="180" t="s">
        <v>885</v>
      </c>
      <c r="D626" s="180" t="s">
        <v>158</v>
      </c>
      <c r="E626" s="181" t="s">
        <v>1837</v>
      </c>
      <c r="F626" s="182" t="s">
        <v>1838</v>
      </c>
      <c r="G626" s="183" t="s">
        <v>202</v>
      </c>
      <c r="H626" s="184">
        <v>162.37</v>
      </c>
      <c r="I626" s="185"/>
      <c r="J626" s="186">
        <f>ROUND(I626*H626,2)</f>
        <v>0</v>
      </c>
      <c r="K626" s="182" t="s">
        <v>162</v>
      </c>
      <c r="L626" s="41"/>
      <c r="M626" s="187" t="s">
        <v>19</v>
      </c>
      <c r="N626" s="188" t="s">
        <v>43</v>
      </c>
      <c r="O626" s="66"/>
      <c r="P626" s="189">
        <f>O626*H626</f>
        <v>0</v>
      </c>
      <c r="Q626" s="189">
        <v>6.0000000000000001E-3</v>
      </c>
      <c r="R626" s="189">
        <f>Q626*H626</f>
        <v>0.97422000000000009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300</v>
      </c>
      <c r="AT626" s="191" t="s">
        <v>158</v>
      </c>
      <c r="AU626" s="191" t="s">
        <v>82</v>
      </c>
      <c r="AY626" s="19" t="s">
        <v>155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300</v>
      </c>
      <c r="BM626" s="191" t="s">
        <v>1839</v>
      </c>
    </row>
    <row r="627" spans="1:65" s="2" customFormat="1" ht="19.5">
      <c r="A627" s="36"/>
      <c r="B627" s="37"/>
      <c r="C627" s="38"/>
      <c r="D627" s="193" t="s">
        <v>165</v>
      </c>
      <c r="E627" s="38"/>
      <c r="F627" s="194" t="s">
        <v>1840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165</v>
      </c>
      <c r="AU627" s="19" t="s">
        <v>82</v>
      </c>
    </row>
    <row r="628" spans="1:65" s="2" customFormat="1">
      <c r="A628" s="36"/>
      <c r="B628" s="37"/>
      <c r="C628" s="38"/>
      <c r="D628" s="198" t="s">
        <v>167</v>
      </c>
      <c r="E628" s="38"/>
      <c r="F628" s="199" t="s">
        <v>1841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167</v>
      </c>
      <c r="AU628" s="19" t="s">
        <v>82</v>
      </c>
    </row>
    <row r="629" spans="1:65" s="15" customFormat="1">
      <c r="B629" s="232"/>
      <c r="C629" s="233"/>
      <c r="D629" s="193" t="s">
        <v>169</v>
      </c>
      <c r="E629" s="234" t="s">
        <v>19</v>
      </c>
      <c r="F629" s="235" t="s">
        <v>1842</v>
      </c>
      <c r="G629" s="233"/>
      <c r="H629" s="234" t="s">
        <v>19</v>
      </c>
      <c r="I629" s="236"/>
      <c r="J629" s="233"/>
      <c r="K629" s="233"/>
      <c r="L629" s="237"/>
      <c r="M629" s="238"/>
      <c r="N629" s="239"/>
      <c r="O629" s="239"/>
      <c r="P629" s="239"/>
      <c r="Q629" s="239"/>
      <c r="R629" s="239"/>
      <c r="S629" s="239"/>
      <c r="T629" s="240"/>
      <c r="AT629" s="241" t="s">
        <v>169</v>
      </c>
      <c r="AU629" s="241" t="s">
        <v>82</v>
      </c>
      <c r="AV629" s="15" t="s">
        <v>80</v>
      </c>
      <c r="AW629" s="15" t="s">
        <v>33</v>
      </c>
      <c r="AX629" s="15" t="s">
        <v>72</v>
      </c>
      <c r="AY629" s="241" t="s">
        <v>155</v>
      </c>
    </row>
    <row r="630" spans="1:65" s="13" customFormat="1">
      <c r="B630" s="200"/>
      <c r="C630" s="201"/>
      <c r="D630" s="193" t="s">
        <v>169</v>
      </c>
      <c r="E630" s="202" t="s">
        <v>19</v>
      </c>
      <c r="F630" s="203" t="s">
        <v>1843</v>
      </c>
      <c r="G630" s="201"/>
      <c r="H630" s="204">
        <v>5.63</v>
      </c>
      <c r="I630" s="205"/>
      <c r="J630" s="201"/>
      <c r="K630" s="201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169</v>
      </c>
      <c r="AU630" s="210" t="s">
        <v>82</v>
      </c>
      <c r="AV630" s="13" t="s">
        <v>82</v>
      </c>
      <c r="AW630" s="13" t="s">
        <v>33</v>
      </c>
      <c r="AX630" s="13" t="s">
        <v>72</v>
      </c>
      <c r="AY630" s="210" t="s">
        <v>155</v>
      </c>
    </row>
    <row r="631" spans="1:65" s="13" customFormat="1">
      <c r="B631" s="200"/>
      <c r="C631" s="201"/>
      <c r="D631" s="193" t="s">
        <v>169</v>
      </c>
      <c r="E631" s="202" t="s">
        <v>19</v>
      </c>
      <c r="F631" s="203" t="s">
        <v>1844</v>
      </c>
      <c r="G631" s="201"/>
      <c r="H631" s="204">
        <v>-0.9</v>
      </c>
      <c r="I631" s="205"/>
      <c r="J631" s="201"/>
      <c r="K631" s="201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169</v>
      </c>
      <c r="AU631" s="210" t="s">
        <v>82</v>
      </c>
      <c r="AV631" s="13" t="s">
        <v>82</v>
      </c>
      <c r="AW631" s="13" t="s">
        <v>33</v>
      </c>
      <c r="AX631" s="13" t="s">
        <v>72</v>
      </c>
      <c r="AY631" s="210" t="s">
        <v>155</v>
      </c>
    </row>
    <row r="632" spans="1:65" s="16" customFormat="1">
      <c r="B632" s="242"/>
      <c r="C632" s="243"/>
      <c r="D632" s="193" t="s">
        <v>169</v>
      </c>
      <c r="E632" s="244" t="s">
        <v>19</v>
      </c>
      <c r="F632" s="245" t="s">
        <v>211</v>
      </c>
      <c r="G632" s="243"/>
      <c r="H632" s="246">
        <v>4.7300000000000004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AT632" s="252" t="s">
        <v>169</v>
      </c>
      <c r="AU632" s="252" t="s">
        <v>82</v>
      </c>
      <c r="AV632" s="16" t="s">
        <v>156</v>
      </c>
      <c r="AW632" s="16" t="s">
        <v>33</v>
      </c>
      <c r="AX632" s="16" t="s">
        <v>72</v>
      </c>
      <c r="AY632" s="252" t="s">
        <v>155</v>
      </c>
    </row>
    <row r="633" spans="1:65" s="15" customFormat="1">
      <c r="B633" s="232"/>
      <c r="C633" s="233"/>
      <c r="D633" s="193" t="s">
        <v>169</v>
      </c>
      <c r="E633" s="234" t="s">
        <v>19</v>
      </c>
      <c r="F633" s="235" t="s">
        <v>1845</v>
      </c>
      <c r="G633" s="233"/>
      <c r="H633" s="234" t="s">
        <v>19</v>
      </c>
      <c r="I633" s="236"/>
      <c r="J633" s="233"/>
      <c r="K633" s="233"/>
      <c r="L633" s="237"/>
      <c r="M633" s="238"/>
      <c r="N633" s="239"/>
      <c r="O633" s="239"/>
      <c r="P633" s="239"/>
      <c r="Q633" s="239"/>
      <c r="R633" s="239"/>
      <c r="S633" s="239"/>
      <c r="T633" s="240"/>
      <c r="AT633" s="241" t="s">
        <v>169</v>
      </c>
      <c r="AU633" s="241" t="s">
        <v>82</v>
      </c>
      <c r="AV633" s="15" t="s">
        <v>80</v>
      </c>
      <c r="AW633" s="15" t="s">
        <v>33</v>
      </c>
      <c r="AX633" s="15" t="s">
        <v>72</v>
      </c>
      <c r="AY633" s="241" t="s">
        <v>155</v>
      </c>
    </row>
    <row r="634" spans="1:65" s="13" customFormat="1">
      <c r="B634" s="200"/>
      <c r="C634" s="201"/>
      <c r="D634" s="193" t="s">
        <v>169</v>
      </c>
      <c r="E634" s="202" t="s">
        <v>19</v>
      </c>
      <c r="F634" s="203" t="s">
        <v>1774</v>
      </c>
      <c r="G634" s="201"/>
      <c r="H634" s="204">
        <v>157.63999999999999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169</v>
      </c>
      <c r="AU634" s="210" t="s">
        <v>82</v>
      </c>
      <c r="AV634" s="13" t="s">
        <v>82</v>
      </c>
      <c r="AW634" s="13" t="s">
        <v>33</v>
      </c>
      <c r="AX634" s="13" t="s">
        <v>72</v>
      </c>
      <c r="AY634" s="210" t="s">
        <v>155</v>
      </c>
    </row>
    <row r="635" spans="1:65" s="16" customFormat="1">
      <c r="B635" s="242"/>
      <c r="C635" s="243"/>
      <c r="D635" s="193" t="s">
        <v>169</v>
      </c>
      <c r="E635" s="244" t="s">
        <v>19</v>
      </c>
      <c r="F635" s="245" t="s">
        <v>211</v>
      </c>
      <c r="G635" s="243"/>
      <c r="H635" s="246">
        <v>157.63999999999999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169</v>
      </c>
      <c r="AU635" s="252" t="s">
        <v>82</v>
      </c>
      <c r="AV635" s="16" t="s">
        <v>156</v>
      </c>
      <c r="AW635" s="16" t="s">
        <v>33</v>
      </c>
      <c r="AX635" s="16" t="s">
        <v>72</v>
      </c>
      <c r="AY635" s="252" t="s">
        <v>155</v>
      </c>
    </row>
    <row r="636" spans="1:65" s="14" customFormat="1">
      <c r="B636" s="211"/>
      <c r="C636" s="212"/>
      <c r="D636" s="193" t="s">
        <v>169</v>
      </c>
      <c r="E636" s="213" t="s">
        <v>19</v>
      </c>
      <c r="F636" s="214" t="s">
        <v>178</v>
      </c>
      <c r="G636" s="212"/>
      <c r="H636" s="215">
        <v>162.37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169</v>
      </c>
      <c r="AU636" s="221" t="s">
        <v>82</v>
      </c>
      <c r="AV636" s="14" t="s">
        <v>163</v>
      </c>
      <c r="AW636" s="14" t="s">
        <v>33</v>
      </c>
      <c r="AX636" s="14" t="s">
        <v>80</v>
      </c>
      <c r="AY636" s="221" t="s">
        <v>155</v>
      </c>
    </row>
    <row r="637" spans="1:65" s="2" customFormat="1" ht="24.2" customHeight="1">
      <c r="A637" s="36"/>
      <c r="B637" s="37"/>
      <c r="C637" s="222" t="s">
        <v>889</v>
      </c>
      <c r="D637" s="222" t="s">
        <v>179</v>
      </c>
      <c r="E637" s="223" t="s">
        <v>1846</v>
      </c>
      <c r="F637" s="224" t="s">
        <v>1847</v>
      </c>
      <c r="G637" s="225" t="s">
        <v>202</v>
      </c>
      <c r="H637" s="226">
        <v>165.52199999999999</v>
      </c>
      <c r="I637" s="227"/>
      <c r="J637" s="228">
        <f>ROUND(I637*H637,2)</f>
        <v>0</v>
      </c>
      <c r="K637" s="224" t="s">
        <v>162</v>
      </c>
      <c r="L637" s="229"/>
      <c r="M637" s="230" t="s">
        <v>19</v>
      </c>
      <c r="N637" s="231" t="s">
        <v>43</v>
      </c>
      <c r="O637" s="66"/>
      <c r="P637" s="189">
        <f>O637*H637</f>
        <v>0</v>
      </c>
      <c r="Q637" s="189">
        <v>4.1999999999999997E-3</v>
      </c>
      <c r="R637" s="189">
        <f>Q637*H637</f>
        <v>0.69519239999999993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438</v>
      </c>
      <c r="AT637" s="191" t="s">
        <v>179</v>
      </c>
      <c r="AU637" s="191" t="s">
        <v>82</v>
      </c>
      <c r="AY637" s="19" t="s">
        <v>155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80</v>
      </c>
      <c r="BK637" s="192">
        <f>ROUND(I637*H637,2)</f>
        <v>0</v>
      </c>
      <c r="BL637" s="19" t="s">
        <v>300</v>
      </c>
      <c r="BM637" s="191" t="s">
        <v>1848</v>
      </c>
    </row>
    <row r="638" spans="1:65" s="2" customFormat="1" ht="19.5">
      <c r="A638" s="36"/>
      <c r="B638" s="37"/>
      <c r="C638" s="38"/>
      <c r="D638" s="193" t="s">
        <v>165</v>
      </c>
      <c r="E638" s="38"/>
      <c r="F638" s="194" t="s">
        <v>1847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165</v>
      </c>
      <c r="AU638" s="19" t="s">
        <v>82</v>
      </c>
    </row>
    <row r="639" spans="1:65" s="15" customFormat="1">
      <c r="B639" s="232"/>
      <c r="C639" s="233"/>
      <c r="D639" s="193" t="s">
        <v>169</v>
      </c>
      <c r="E639" s="234" t="s">
        <v>19</v>
      </c>
      <c r="F639" s="235" t="s">
        <v>1845</v>
      </c>
      <c r="G639" s="233"/>
      <c r="H639" s="234" t="s">
        <v>19</v>
      </c>
      <c r="I639" s="236"/>
      <c r="J639" s="233"/>
      <c r="K639" s="233"/>
      <c r="L639" s="237"/>
      <c r="M639" s="238"/>
      <c r="N639" s="239"/>
      <c r="O639" s="239"/>
      <c r="P639" s="239"/>
      <c r="Q639" s="239"/>
      <c r="R639" s="239"/>
      <c r="S639" s="239"/>
      <c r="T639" s="240"/>
      <c r="AT639" s="241" t="s">
        <v>169</v>
      </c>
      <c r="AU639" s="241" t="s">
        <v>82</v>
      </c>
      <c r="AV639" s="15" t="s">
        <v>80</v>
      </c>
      <c r="AW639" s="15" t="s">
        <v>33</v>
      </c>
      <c r="AX639" s="15" t="s">
        <v>72</v>
      </c>
      <c r="AY639" s="241" t="s">
        <v>155</v>
      </c>
    </row>
    <row r="640" spans="1:65" s="13" customFormat="1">
      <c r="B640" s="200"/>
      <c r="C640" s="201"/>
      <c r="D640" s="193" t="s">
        <v>169</v>
      </c>
      <c r="E640" s="202" t="s">
        <v>19</v>
      </c>
      <c r="F640" s="203" t="s">
        <v>1774</v>
      </c>
      <c r="G640" s="201"/>
      <c r="H640" s="204">
        <v>157.63999999999999</v>
      </c>
      <c r="I640" s="205"/>
      <c r="J640" s="201"/>
      <c r="K640" s="201"/>
      <c r="L640" s="206"/>
      <c r="M640" s="207"/>
      <c r="N640" s="208"/>
      <c r="O640" s="208"/>
      <c r="P640" s="208"/>
      <c r="Q640" s="208"/>
      <c r="R640" s="208"/>
      <c r="S640" s="208"/>
      <c r="T640" s="209"/>
      <c r="AT640" s="210" t="s">
        <v>169</v>
      </c>
      <c r="AU640" s="210" t="s">
        <v>82</v>
      </c>
      <c r="AV640" s="13" t="s">
        <v>82</v>
      </c>
      <c r="AW640" s="13" t="s">
        <v>33</v>
      </c>
      <c r="AX640" s="13" t="s">
        <v>72</v>
      </c>
      <c r="AY640" s="210" t="s">
        <v>155</v>
      </c>
    </row>
    <row r="641" spans="1:65" s="14" customFormat="1">
      <c r="B641" s="211"/>
      <c r="C641" s="212"/>
      <c r="D641" s="193" t="s">
        <v>169</v>
      </c>
      <c r="E641" s="213" t="s">
        <v>19</v>
      </c>
      <c r="F641" s="214" t="s">
        <v>178</v>
      </c>
      <c r="G641" s="212"/>
      <c r="H641" s="215">
        <v>157.63999999999999</v>
      </c>
      <c r="I641" s="216"/>
      <c r="J641" s="212"/>
      <c r="K641" s="212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169</v>
      </c>
      <c r="AU641" s="221" t="s">
        <v>82</v>
      </c>
      <c r="AV641" s="14" t="s">
        <v>163</v>
      </c>
      <c r="AW641" s="14" t="s">
        <v>33</v>
      </c>
      <c r="AX641" s="14" t="s">
        <v>80</v>
      </c>
      <c r="AY641" s="221" t="s">
        <v>155</v>
      </c>
    </row>
    <row r="642" spans="1:65" s="13" customFormat="1">
      <c r="B642" s="200"/>
      <c r="C642" s="201"/>
      <c r="D642" s="193" t="s">
        <v>169</v>
      </c>
      <c r="E642" s="201"/>
      <c r="F642" s="203" t="s">
        <v>1849</v>
      </c>
      <c r="G642" s="201"/>
      <c r="H642" s="204">
        <v>165.52199999999999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169</v>
      </c>
      <c r="AU642" s="210" t="s">
        <v>82</v>
      </c>
      <c r="AV642" s="13" t="s">
        <v>82</v>
      </c>
      <c r="AW642" s="13" t="s">
        <v>4</v>
      </c>
      <c r="AX642" s="13" t="s">
        <v>80</v>
      </c>
      <c r="AY642" s="210" t="s">
        <v>155</v>
      </c>
    </row>
    <row r="643" spans="1:65" s="2" customFormat="1" ht="24.2" customHeight="1">
      <c r="A643" s="36"/>
      <c r="B643" s="37"/>
      <c r="C643" s="222" t="s">
        <v>898</v>
      </c>
      <c r="D643" s="222" t="s">
        <v>179</v>
      </c>
      <c r="E643" s="223" t="s">
        <v>1850</v>
      </c>
      <c r="F643" s="224" t="s">
        <v>1851</v>
      </c>
      <c r="G643" s="225" t="s">
        <v>202</v>
      </c>
      <c r="H643" s="226">
        <v>4.9669999999999996</v>
      </c>
      <c r="I643" s="227"/>
      <c r="J643" s="228">
        <f>ROUND(I643*H643,2)</f>
        <v>0</v>
      </c>
      <c r="K643" s="224" t="s">
        <v>162</v>
      </c>
      <c r="L643" s="229"/>
      <c r="M643" s="230" t="s">
        <v>19</v>
      </c>
      <c r="N643" s="231" t="s">
        <v>43</v>
      </c>
      <c r="O643" s="66"/>
      <c r="P643" s="189">
        <f>O643*H643</f>
        <v>0</v>
      </c>
      <c r="Q643" s="189">
        <v>7.5000000000000002E-4</v>
      </c>
      <c r="R643" s="189">
        <f>Q643*H643</f>
        <v>3.7252499999999998E-3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438</v>
      </c>
      <c r="AT643" s="191" t="s">
        <v>179</v>
      </c>
      <c r="AU643" s="191" t="s">
        <v>82</v>
      </c>
      <c r="AY643" s="19" t="s">
        <v>155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300</v>
      </c>
      <c r="BM643" s="191" t="s">
        <v>1852</v>
      </c>
    </row>
    <row r="644" spans="1:65" s="2" customFormat="1" ht="19.5">
      <c r="A644" s="36"/>
      <c r="B644" s="37"/>
      <c r="C644" s="38"/>
      <c r="D644" s="193" t="s">
        <v>165</v>
      </c>
      <c r="E644" s="38"/>
      <c r="F644" s="194" t="s">
        <v>1851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165</v>
      </c>
      <c r="AU644" s="19" t="s">
        <v>82</v>
      </c>
    </row>
    <row r="645" spans="1:65" s="15" customFormat="1">
      <c r="B645" s="232"/>
      <c r="C645" s="233"/>
      <c r="D645" s="193" t="s">
        <v>169</v>
      </c>
      <c r="E645" s="234" t="s">
        <v>19</v>
      </c>
      <c r="F645" s="235" t="s">
        <v>1842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169</v>
      </c>
      <c r="AU645" s="241" t="s">
        <v>82</v>
      </c>
      <c r="AV645" s="15" t="s">
        <v>80</v>
      </c>
      <c r="AW645" s="15" t="s">
        <v>33</v>
      </c>
      <c r="AX645" s="15" t="s">
        <v>72</v>
      </c>
      <c r="AY645" s="241" t="s">
        <v>155</v>
      </c>
    </row>
    <row r="646" spans="1:65" s="13" customFormat="1">
      <c r="B646" s="200"/>
      <c r="C646" s="201"/>
      <c r="D646" s="193" t="s">
        <v>169</v>
      </c>
      <c r="E646" s="202" t="s">
        <v>19</v>
      </c>
      <c r="F646" s="203" t="s">
        <v>1843</v>
      </c>
      <c r="G646" s="201"/>
      <c r="H646" s="204">
        <v>5.63</v>
      </c>
      <c r="I646" s="205"/>
      <c r="J646" s="201"/>
      <c r="K646" s="201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169</v>
      </c>
      <c r="AU646" s="210" t="s">
        <v>82</v>
      </c>
      <c r="AV646" s="13" t="s">
        <v>82</v>
      </c>
      <c r="AW646" s="13" t="s">
        <v>33</v>
      </c>
      <c r="AX646" s="13" t="s">
        <v>72</v>
      </c>
      <c r="AY646" s="210" t="s">
        <v>155</v>
      </c>
    </row>
    <row r="647" spans="1:65" s="13" customFormat="1">
      <c r="B647" s="200"/>
      <c r="C647" s="201"/>
      <c r="D647" s="193" t="s">
        <v>169</v>
      </c>
      <c r="E647" s="202" t="s">
        <v>19</v>
      </c>
      <c r="F647" s="203" t="s">
        <v>1844</v>
      </c>
      <c r="G647" s="201"/>
      <c r="H647" s="204">
        <v>-0.9</v>
      </c>
      <c r="I647" s="205"/>
      <c r="J647" s="201"/>
      <c r="K647" s="201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169</v>
      </c>
      <c r="AU647" s="210" t="s">
        <v>82</v>
      </c>
      <c r="AV647" s="13" t="s">
        <v>82</v>
      </c>
      <c r="AW647" s="13" t="s">
        <v>33</v>
      </c>
      <c r="AX647" s="13" t="s">
        <v>72</v>
      </c>
      <c r="AY647" s="210" t="s">
        <v>155</v>
      </c>
    </row>
    <row r="648" spans="1:65" s="14" customFormat="1">
      <c r="B648" s="211"/>
      <c r="C648" s="212"/>
      <c r="D648" s="193" t="s">
        <v>169</v>
      </c>
      <c r="E648" s="213" t="s">
        <v>19</v>
      </c>
      <c r="F648" s="214" t="s">
        <v>178</v>
      </c>
      <c r="G648" s="212"/>
      <c r="H648" s="215">
        <v>4.7300000000000004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169</v>
      </c>
      <c r="AU648" s="221" t="s">
        <v>82</v>
      </c>
      <c r="AV648" s="14" t="s">
        <v>163</v>
      </c>
      <c r="AW648" s="14" t="s">
        <v>33</v>
      </c>
      <c r="AX648" s="14" t="s">
        <v>80</v>
      </c>
      <c r="AY648" s="221" t="s">
        <v>155</v>
      </c>
    </row>
    <row r="649" spans="1:65" s="13" customFormat="1">
      <c r="B649" s="200"/>
      <c r="C649" s="201"/>
      <c r="D649" s="193" t="s">
        <v>169</v>
      </c>
      <c r="E649" s="201"/>
      <c r="F649" s="203" t="s">
        <v>1853</v>
      </c>
      <c r="G649" s="201"/>
      <c r="H649" s="204">
        <v>4.9669999999999996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169</v>
      </c>
      <c r="AU649" s="210" t="s">
        <v>82</v>
      </c>
      <c r="AV649" s="13" t="s">
        <v>82</v>
      </c>
      <c r="AW649" s="13" t="s">
        <v>4</v>
      </c>
      <c r="AX649" s="13" t="s">
        <v>80</v>
      </c>
      <c r="AY649" s="210" t="s">
        <v>155</v>
      </c>
    </row>
    <row r="650" spans="1:65" s="2" customFormat="1" ht="24.2" customHeight="1">
      <c r="A650" s="36"/>
      <c r="B650" s="37"/>
      <c r="C650" s="180" t="s">
        <v>902</v>
      </c>
      <c r="D650" s="180" t="s">
        <v>158</v>
      </c>
      <c r="E650" s="181" t="s">
        <v>1854</v>
      </c>
      <c r="F650" s="182" t="s">
        <v>1855</v>
      </c>
      <c r="G650" s="183" t="s">
        <v>161</v>
      </c>
      <c r="H650" s="184">
        <v>1.673</v>
      </c>
      <c r="I650" s="185"/>
      <c r="J650" s="186">
        <f>ROUND(I650*H650,2)</f>
        <v>0</v>
      </c>
      <c r="K650" s="182" t="s">
        <v>162</v>
      </c>
      <c r="L650" s="41"/>
      <c r="M650" s="187" t="s">
        <v>19</v>
      </c>
      <c r="N650" s="188" t="s">
        <v>43</v>
      </c>
      <c r="O650" s="66"/>
      <c r="P650" s="189">
        <f>O650*H650</f>
        <v>0</v>
      </c>
      <c r="Q650" s="189">
        <v>0</v>
      </c>
      <c r="R650" s="189">
        <f>Q650*H650</f>
        <v>0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300</v>
      </c>
      <c r="AT650" s="191" t="s">
        <v>158</v>
      </c>
      <c r="AU650" s="191" t="s">
        <v>82</v>
      </c>
      <c r="AY650" s="19" t="s">
        <v>155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9" t="s">
        <v>80</v>
      </c>
      <c r="BK650" s="192">
        <f>ROUND(I650*H650,2)</f>
        <v>0</v>
      </c>
      <c r="BL650" s="19" t="s">
        <v>300</v>
      </c>
      <c r="BM650" s="191" t="s">
        <v>1856</v>
      </c>
    </row>
    <row r="651" spans="1:65" s="2" customFormat="1" ht="29.25">
      <c r="A651" s="36"/>
      <c r="B651" s="37"/>
      <c r="C651" s="38"/>
      <c r="D651" s="193" t="s">
        <v>165</v>
      </c>
      <c r="E651" s="38"/>
      <c r="F651" s="194" t="s">
        <v>1857</v>
      </c>
      <c r="G651" s="38"/>
      <c r="H651" s="38"/>
      <c r="I651" s="195"/>
      <c r="J651" s="38"/>
      <c r="K651" s="38"/>
      <c r="L651" s="41"/>
      <c r="M651" s="196"/>
      <c r="N651" s="197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165</v>
      </c>
      <c r="AU651" s="19" t="s">
        <v>82</v>
      </c>
    </row>
    <row r="652" spans="1:65" s="2" customFormat="1">
      <c r="A652" s="36"/>
      <c r="B652" s="37"/>
      <c r="C652" s="38"/>
      <c r="D652" s="198" t="s">
        <v>167</v>
      </c>
      <c r="E652" s="38"/>
      <c r="F652" s="199" t="s">
        <v>1858</v>
      </c>
      <c r="G652" s="38"/>
      <c r="H652" s="38"/>
      <c r="I652" s="195"/>
      <c r="J652" s="38"/>
      <c r="K652" s="38"/>
      <c r="L652" s="41"/>
      <c r="M652" s="196"/>
      <c r="N652" s="197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167</v>
      </c>
      <c r="AU652" s="19" t="s">
        <v>82</v>
      </c>
    </row>
    <row r="653" spans="1:65" s="2" customFormat="1" ht="24.2" customHeight="1">
      <c r="A653" s="36"/>
      <c r="B653" s="37"/>
      <c r="C653" s="180" t="s">
        <v>482</v>
      </c>
      <c r="D653" s="180" t="s">
        <v>158</v>
      </c>
      <c r="E653" s="181" t="s">
        <v>661</v>
      </c>
      <c r="F653" s="182" t="s">
        <v>662</v>
      </c>
      <c r="G653" s="183" t="s">
        <v>161</v>
      </c>
      <c r="H653" s="184">
        <v>1.673</v>
      </c>
      <c r="I653" s="185"/>
      <c r="J653" s="186">
        <f>ROUND(I653*H653,2)</f>
        <v>0</v>
      </c>
      <c r="K653" s="182" t="s">
        <v>162</v>
      </c>
      <c r="L653" s="41"/>
      <c r="M653" s="187" t="s">
        <v>19</v>
      </c>
      <c r="N653" s="188" t="s">
        <v>43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300</v>
      </c>
      <c r="AT653" s="191" t="s">
        <v>158</v>
      </c>
      <c r="AU653" s="191" t="s">
        <v>82</v>
      </c>
      <c r="AY653" s="19" t="s">
        <v>155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300</v>
      </c>
      <c r="BM653" s="191" t="s">
        <v>1859</v>
      </c>
    </row>
    <row r="654" spans="1:65" s="2" customFormat="1" ht="29.25">
      <c r="A654" s="36"/>
      <c r="B654" s="37"/>
      <c r="C654" s="38"/>
      <c r="D654" s="193" t="s">
        <v>165</v>
      </c>
      <c r="E654" s="38"/>
      <c r="F654" s="194" t="s">
        <v>664</v>
      </c>
      <c r="G654" s="38"/>
      <c r="H654" s="38"/>
      <c r="I654" s="195"/>
      <c r="J654" s="38"/>
      <c r="K654" s="38"/>
      <c r="L654" s="41"/>
      <c r="M654" s="196"/>
      <c r="N654" s="197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165</v>
      </c>
      <c r="AU654" s="19" t="s">
        <v>82</v>
      </c>
    </row>
    <row r="655" spans="1:65" s="2" customFormat="1">
      <c r="A655" s="36"/>
      <c r="B655" s="37"/>
      <c r="C655" s="38"/>
      <c r="D655" s="198" t="s">
        <v>167</v>
      </c>
      <c r="E655" s="38"/>
      <c r="F655" s="199" t="s">
        <v>665</v>
      </c>
      <c r="G655" s="38"/>
      <c r="H655" s="38"/>
      <c r="I655" s="195"/>
      <c r="J655" s="38"/>
      <c r="K655" s="38"/>
      <c r="L655" s="41"/>
      <c r="M655" s="196"/>
      <c r="N655" s="197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167</v>
      </c>
      <c r="AU655" s="19" t="s">
        <v>82</v>
      </c>
    </row>
    <row r="656" spans="1:65" s="12" customFormat="1" ht="22.9" customHeight="1">
      <c r="B656" s="164"/>
      <c r="C656" s="165"/>
      <c r="D656" s="166" t="s">
        <v>71</v>
      </c>
      <c r="E656" s="178" t="s">
        <v>1860</v>
      </c>
      <c r="F656" s="178" t="s">
        <v>1861</v>
      </c>
      <c r="G656" s="165"/>
      <c r="H656" s="165"/>
      <c r="I656" s="168"/>
      <c r="J656" s="179">
        <f>BK656</f>
        <v>0</v>
      </c>
      <c r="K656" s="165"/>
      <c r="L656" s="170"/>
      <c r="M656" s="171"/>
      <c r="N656" s="172"/>
      <c r="O656" s="172"/>
      <c r="P656" s="173">
        <f>SUM(P657:P674)</f>
        <v>0</v>
      </c>
      <c r="Q656" s="172"/>
      <c r="R656" s="173">
        <f>SUM(R657:R674)</f>
        <v>1.917E-2</v>
      </c>
      <c r="S656" s="172"/>
      <c r="T656" s="174">
        <f>SUM(T657:T674)</f>
        <v>0</v>
      </c>
      <c r="AR656" s="175" t="s">
        <v>82</v>
      </c>
      <c r="AT656" s="176" t="s">
        <v>71</v>
      </c>
      <c r="AU656" s="176" t="s">
        <v>80</v>
      </c>
      <c r="AY656" s="175" t="s">
        <v>155</v>
      </c>
      <c r="BK656" s="177">
        <f>SUM(BK657:BK674)</f>
        <v>0</v>
      </c>
    </row>
    <row r="657" spans="1:65" s="2" customFormat="1" ht="24.2" customHeight="1">
      <c r="A657" s="36"/>
      <c r="B657" s="37"/>
      <c r="C657" s="180" t="s">
        <v>912</v>
      </c>
      <c r="D657" s="180" t="s">
        <v>158</v>
      </c>
      <c r="E657" s="181" t="s">
        <v>1862</v>
      </c>
      <c r="F657" s="182" t="s">
        <v>1863</v>
      </c>
      <c r="G657" s="183" t="s">
        <v>233</v>
      </c>
      <c r="H657" s="184">
        <v>9</v>
      </c>
      <c r="I657" s="185"/>
      <c r="J657" s="186">
        <f>ROUND(I657*H657,2)</f>
        <v>0</v>
      </c>
      <c r="K657" s="182" t="s">
        <v>162</v>
      </c>
      <c r="L657" s="41"/>
      <c r="M657" s="187" t="s">
        <v>19</v>
      </c>
      <c r="N657" s="188" t="s">
        <v>43</v>
      </c>
      <c r="O657" s="66"/>
      <c r="P657" s="189">
        <f>O657*H657</f>
        <v>0</v>
      </c>
      <c r="Q657" s="189">
        <v>2.1299999999999999E-3</v>
      </c>
      <c r="R657" s="189">
        <f>Q657*H657</f>
        <v>1.917E-2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300</v>
      </c>
      <c r="AT657" s="191" t="s">
        <v>158</v>
      </c>
      <c r="AU657" s="191" t="s">
        <v>82</v>
      </c>
      <c r="AY657" s="19" t="s">
        <v>155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80</v>
      </c>
      <c r="BK657" s="192">
        <f>ROUND(I657*H657,2)</f>
        <v>0</v>
      </c>
      <c r="BL657" s="19" t="s">
        <v>300</v>
      </c>
      <c r="BM657" s="191" t="s">
        <v>1864</v>
      </c>
    </row>
    <row r="658" spans="1:65" s="2" customFormat="1" ht="19.5">
      <c r="A658" s="36"/>
      <c r="B658" s="37"/>
      <c r="C658" s="38"/>
      <c r="D658" s="193" t="s">
        <v>165</v>
      </c>
      <c r="E658" s="38"/>
      <c r="F658" s="194" t="s">
        <v>1865</v>
      </c>
      <c r="G658" s="38"/>
      <c r="H658" s="38"/>
      <c r="I658" s="195"/>
      <c r="J658" s="38"/>
      <c r="K658" s="38"/>
      <c r="L658" s="41"/>
      <c r="M658" s="196"/>
      <c r="N658" s="197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165</v>
      </c>
      <c r="AU658" s="19" t="s">
        <v>82</v>
      </c>
    </row>
    <row r="659" spans="1:65" s="2" customFormat="1">
      <c r="A659" s="36"/>
      <c r="B659" s="37"/>
      <c r="C659" s="38"/>
      <c r="D659" s="198" t="s">
        <v>167</v>
      </c>
      <c r="E659" s="38"/>
      <c r="F659" s="199" t="s">
        <v>1866</v>
      </c>
      <c r="G659" s="38"/>
      <c r="H659" s="38"/>
      <c r="I659" s="195"/>
      <c r="J659" s="38"/>
      <c r="K659" s="38"/>
      <c r="L659" s="41"/>
      <c r="M659" s="196"/>
      <c r="N659" s="197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167</v>
      </c>
      <c r="AU659" s="19" t="s">
        <v>82</v>
      </c>
    </row>
    <row r="660" spans="1:65" s="13" customFormat="1">
      <c r="B660" s="200"/>
      <c r="C660" s="201"/>
      <c r="D660" s="193" t="s">
        <v>169</v>
      </c>
      <c r="E660" s="202" t="s">
        <v>19</v>
      </c>
      <c r="F660" s="203" t="s">
        <v>599</v>
      </c>
      <c r="G660" s="201"/>
      <c r="H660" s="204">
        <v>1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169</v>
      </c>
      <c r="AU660" s="210" t="s">
        <v>82</v>
      </c>
      <c r="AV660" s="13" t="s">
        <v>82</v>
      </c>
      <c r="AW660" s="13" t="s">
        <v>33</v>
      </c>
      <c r="AX660" s="13" t="s">
        <v>72</v>
      </c>
      <c r="AY660" s="210" t="s">
        <v>155</v>
      </c>
    </row>
    <row r="661" spans="1:65" s="13" customFormat="1">
      <c r="B661" s="200"/>
      <c r="C661" s="201"/>
      <c r="D661" s="193" t="s">
        <v>169</v>
      </c>
      <c r="E661" s="202" t="s">
        <v>19</v>
      </c>
      <c r="F661" s="203" t="s">
        <v>1867</v>
      </c>
      <c r="G661" s="201"/>
      <c r="H661" s="204">
        <v>2.7</v>
      </c>
      <c r="I661" s="205"/>
      <c r="J661" s="201"/>
      <c r="K661" s="201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169</v>
      </c>
      <c r="AU661" s="210" t="s">
        <v>82</v>
      </c>
      <c r="AV661" s="13" t="s">
        <v>82</v>
      </c>
      <c r="AW661" s="13" t="s">
        <v>33</v>
      </c>
      <c r="AX661" s="13" t="s">
        <v>72</v>
      </c>
      <c r="AY661" s="210" t="s">
        <v>155</v>
      </c>
    </row>
    <row r="662" spans="1:65" s="13" customFormat="1">
      <c r="B662" s="200"/>
      <c r="C662" s="201"/>
      <c r="D662" s="193" t="s">
        <v>169</v>
      </c>
      <c r="E662" s="202" t="s">
        <v>19</v>
      </c>
      <c r="F662" s="203" t="s">
        <v>1130</v>
      </c>
      <c r="G662" s="201"/>
      <c r="H662" s="204">
        <v>1.8</v>
      </c>
      <c r="I662" s="205"/>
      <c r="J662" s="201"/>
      <c r="K662" s="201"/>
      <c r="L662" s="206"/>
      <c r="M662" s="207"/>
      <c r="N662" s="208"/>
      <c r="O662" s="208"/>
      <c r="P662" s="208"/>
      <c r="Q662" s="208"/>
      <c r="R662" s="208"/>
      <c r="S662" s="208"/>
      <c r="T662" s="209"/>
      <c r="AT662" s="210" t="s">
        <v>169</v>
      </c>
      <c r="AU662" s="210" t="s">
        <v>82</v>
      </c>
      <c r="AV662" s="13" t="s">
        <v>82</v>
      </c>
      <c r="AW662" s="13" t="s">
        <v>33</v>
      </c>
      <c r="AX662" s="13" t="s">
        <v>72</v>
      </c>
      <c r="AY662" s="210" t="s">
        <v>155</v>
      </c>
    </row>
    <row r="663" spans="1:65" s="13" customFormat="1">
      <c r="B663" s="200"/>
      <c r="C663" s="201"/>
      <c r="D663" s="193" t="s">
        <v>169</v>
      </c>
      <c r="E663" s="202" t="s">
        <v>19</v>
      </c>
      <c r="F663" s="203" t="s">
        <v>1868</v>
      </c>
      <c r="G663" s="201"/>
      <c r="H663" s="204">
        <v>3.5</v>
      </c>
      <c r="I663" s="205"/>
      <c r="J663" s="201"/>
      <c r="K663" s="201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169</v>
      </c>
      <c r="AU663" s="210" t="s">
        <v>82</v>
      </c>
      <c r="AV663" s="13" t="s">
        <v>82</v>
      </c>
      <c r="AW663" s="13" t="s">
        <v>33</v>
      </c>
      <c r="AX663" s="13" t="s">
        <v>72</v>
      </c>
      <c r="AY663" s="210" t="s">
        <v>155</v>
      </c>
    </row>
    <row r="664" spans="1:65" s="14" customFormat="1">
      <c r="B664" s="211"/>
      <c r="C664" s="212"/>
      <c r="D664" s="193" t="s">
        <v>169</v>
      </c>
      <c r="E664" s="213" t="s">
        <v>19</v>
      </c>
      <c r="F664" s="214" t="s">
        <v>178</v>
      </c>
      <c r="G664" s="212"/>
      <c r="H664" s="215">
        <v>9</v>
      </c>
      <c r="I664" s="216"/>
      <c r="J664" s="212"/>
      <c r="K664" s="212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169</v>
      </c>
      <c r="AU664" s="221" t="s">
        <v>82</v>
      </c>
      <c r="AV664" s="14" t="s">
        <v>163</v>
      </c>
      <c r="AW664" s="14" t="s">
        <v>33</v>
      </c>
      <c r="AX664" s="14" t="s">
        <v>80</v>
      </c>
      <c r="AY664" s="221" t="s">
        <v>155</v>
      </c>
    </row>
    <row r="665" spans="1:65" s="2" customFormat="1" ht="24.2" customHeight="1">
      <c r="A665" s="36"/>
      <c r="B665" s="37"/>
      <c r="C665" s="180" t="s">
        <v>918</v>
      </c>
      <c r="D665" s="180" t="s">
        <v>158</v>
      </c>
      <c r="E665" s="181" t="s">
        <v>1869</v>
      </c>
      <c r="F665" s="182" t="s">
        <v>1870</v>
      </c>
      <c r="G665" s="183" t="s">
        <v>425</v>
      </c>
      <c r="H665" s="184">
        <v>26</v>
      </c>
      <c r="I665" s="185"/>
      <c r="J665" s="186">
        <f>ROUND(I665*H665,2)</f>
        <v>0</v>
      </c>
      <c r="K665" s="182" t="s">
        <v>162</v>
      </c>
      <c r="L665" s="41"/>
      <c r="M665" s="187" t="s">
        <v>19</v>
      </c>
      <c r="N665" s="188" t="s">
        <v>43</v>
      </c>
      <c r="O665" s="66"/>
      <c r="P665" s="189">
        <f>O665*H665</f>
        <v>0</v>
      </c>
      <c r="Q665" s="189">
        <v>0</v>
      </c>
      <c r="R665" s="189">
        <f>Q665*H665</f>
        <v>0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300</v>
      </c>
      <c r="AT665" s="191" t="s">
        <v>158</v>
      </c>
      <c r="AU665" s="191" t="s">
        <v>82</v>
      </c>
      <c r="AY665" s="19" t="s">
        <v>155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80</v>
      </c>
      <c r="BK665" s="192">
        <f>ROUND(I665*H665,2)</f>
        <v>0</v>
      </c>
      <c r="BL665" s="19" t="s">
        <v>300</v>
      </c>
      <c r="BM665" s="191" t="s">
        <v>1871</v>
      </c>
    </row>
    <row r="666" spans="1:65" s="2" customFormat="1" ht="29.25">
      <c r="A666" s="36"/>
      <c r="B666" s="37"/>
      <c r="C666" s="38"/>
      <c r="D666" s="193" t="s">
        <v>165</v>
      </c>
      <c r="E666" s="38"/>
      <c r="F666" s="194" t="s">
        <v>1872</v>
      </c>
      <c r="G666" s="38"/>
      <c r="H666" s="38"/>
      <c r="I666" s="195"/>
      <c r="J666" s="38"/>
      <c r="K666" s="38"/>
      <c r="L666" s="41"/>
      <c r="M666" s="196"/>
      <c r="N666" s="197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165</v>
      </c>
      <c r="AU666" s="19" t="s">
        <v>82</v>
      </c>
    </row>
    <row r="667" spans="1:65" s="2" customFormat="1">
      <c r="A667" s="36"/>
      <c r="B667" s="37"/>
      <c r="C667" s="38"/>
      <c r="D667" s="198" t="s">
        <v>167</v>
      </c>
      <c r="E667" s="38"/>
      <c r="F667" s="199" t="s">
        <v>1873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167</v>
      </c>
      <c r="AU667" s="19" t="s">
        <v>82</v>
      </c>
    </row>
    <row r="668" spans="1:65" s="13" customFormat="1">
      <c r="B668" s="200"/>
      <c r="C668" s="201"/>
      <c r="D668" s="193" t="s">
        <v>169</v>
      </c>
      <c r="E668" s="202" t="s">
        <v>19</v>
      </c>
      <c r="F668" s="203" t="s">
        <v>1874</v>
      </c>
      <c r="G668" s="201"/>
      <c r="H668" s="204">
        <v>26</v>
      </c>
      <c r="I668" s="205"/>
      <c r="J668" s="201"/>
      <c r="K668" s="201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169</v>
      </c>
      <c r="AU668" s="210" t="s">
        <v>82</v>
      </c>
      <c r="AV668" s="13" t="s">
        <v>82</v>
      </c>
      <c r="AW668" s="13" t="s">
        <v>33</v>
      </c>
      <c r="AX668" s="13" t="s">
        <v>80</v>
      </c>
      <c r="AY668" s="210" t="s">
        <v>155</v>
      </c>
    </row>
    <row r="669" spans="1:65" s="2" customFormat="1" ht="24.2" customHeight="1">
      <c r="A669" s="36"/>
      <c r="B669" s="37"/>
      <c r="C669" s="180" t="s">
        <v>926</v>
      </c>
      <c r="D669" s="180" t="s">
        <v>158</v>
      </c>
      <c r="E669" s="181" t="s">
        <v>1875</v>
      </c>
      <c r="F669" s="182" t="s">
        <v>1876</v>
      </c>
      <c r="G669" s="183" t="s">
        <v>161</v>
      </c>
      <c r="H669" s="184">
        <v>1.9E-2</v>
      </c>
      <c r="I669" s="185"/>
      <c r="J669" s="186">
        <f>ROUND(I669*H669,2)</f>
        <v>0</v>
      </c>
      <c r="K669" s="182" t="s">
        <v>162</v>
      </c>
      <c r="L669" s="41"/>
      <c r="M669" s="187" t="s">
        <v>19</v>
      </c>
      <c r="N669" s="188" t="s">
        <v>43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300</v>
      </c>
      <c r="AT669" s="191" t="s">
        <v>158</v>
      </c>
      <c r="AU669" s="191" t="s">
        <v>82</v>
      </c>
      <c r="AY669" s="19" t="s">
        <v>155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300</v>
      </c>
      <c r="BM669" s="191" t="s">
        <v>1877</v>
      </c>
    </row>
    <row r="670" spans="1:65" s="2" customFormat="1" ht="29.25">
      <c r="A670" s="36"/>
      <c r="B670" s="37"/>
      <c r="C670" s="38"/>
      <c r="D670" s="193" t="s">
        <v>165</v>
      </c>
      <c r="E670" s="38"/>
      <c r="F670" s="194" t="s">
        <v>1878</v>
      </c>
      <c r="G670" s="38"/>
      <c r="H670" s="38"/>
      <c r="I670" s="195"/>
      <c r="J670" s="38"/>
      <c r="K670" s="38"/>
      <c r="L670" s="41"/>
      <c r="M670" s="196"/>
      <c r="N670" s="197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165</v>
      </c>
      <c r="AU670" s="19" t="s">
        <v>82</v>
      </c>
    </row>
    <row r="671" spans="1:65" s="2" customFormat="1">
      <c r="A671" s="36"/>
      <c r="B671" s="37"/>
      <c r="C671" s="38"/>
      <c r="D671" s="198" t="s">
        <v>167</v>
      </c>
      <c r="E671" s="38"/>
      <c r="F671" s="199" t="s">
        <v>1879</v>
      </c>
      <c r="G671" s="38"/>
      <c r="H671" s="38"/>
      <c r="I671" s="195"/>
      <c r="J671" s="38"/>
      <c r="K671" s="38"/>
      <c r="L671" s="41"/>
      <c r="M671" s="196"/>
      <c r="N671" s="197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167</v>
      </c>
      <c r="AU671" s="19" t="s">
        <v>82</v>
      </c>
    </row>
    <row r="672" spans="1:65" s="2" customFormat="1" ht="24.2" customHeight="1">
      <c r="A672" s="36"/>
      <c r="B672" s="37"/>
      <c r="C672" s="180" t="s">
        <v>932</v>
      </c>
      <c r="D672" s="180" t="s">
        <v>158</v>
      </c>
      <c r="E672" s="181" t="s">
        <v>1880</v>
      </c>
      <c r="F672" s="182" t="s">
        <v>1881</v>
      </c>
      <c r="G672" s="183" t="s">
        <v>161</v>
      </c>
      <c r="H672" s="184">
        <v>1.9E-2</v>
      </c>
      <c r="I672" s="185"/>
      <c r="J672" s="186">
        <f>ROUND(I672*H672,2)</f>
        <v>0</v>
      </c>
      <c r="K672" s="182" t="s">
        <v>162</v>
      </c>
      <c r="L672" s="41"/>
      <c r="M672" s="187" t="s">
        <v>19</v>
      </c>
      <c r="N672" s="188" t="s">
        <v>43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300</v>
      </c>
      <c r="AT672" s="191" t="s">
        <v>158</v>
      </c>
      <c r="AU672" s="191" t="s">
        <v>82</v>
      </c>
      <c r="AY672" s="19" t="s">
        <v>155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9" t="s">
        <v>80</v>
      </c>
      <c r="BK672" s="192">
        <f>ROUND(I672*H672,2)</f>
        <v>0</v>
      </c>
      <c r="BL672" s="19" t="s">
        <v>300</v>
      </c>
      <c r="BM672" s="191" t="s">
        <v>1882</v>
      </c>
    </row>
    <row r="673" spans="1:65" s="2" customFormat="1" ht="29.25">
      <c r="A673" s="36"/>
      <c r="B673" s="37"/>
      <c r="C673" s="38"/>
      <c r="D673" s="193" t="s">
        <v>165</v>
      </c>
      <c r="E673" s="38"/>
      <c r="F673" s="194" t="s">
        <v>1883</v>
      </c>
      <c r="G673" s="38"/>
      <c r="H673" s="38"/>
      <c r="I673" s="195"/>
      <c r="J673" s="38"/>
      <c r="K673" s="38"/>
      <c r="L673" s="41"/>
      <c r="M673" s="196"/>
      <c r="N673" s="197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165</v>
      </c>
      <c r="AU673" s="19" t="s">
        <v>82</v>
      </c>
    </row>
    <row r="674" spans="1:65" s="2" customFormat="1">
      <c r="A674" s="36"/>
      <c r="B674" s="37"/>
      <c r="C674" s="38"/>
      <c r="D674" s="198" t="s">
        <v>167</v>
      </c>
      <c r="E674" s="38"/>
      <c r="F674" s="199" t="s">
        <v>1884</v>
      </c>
      <c r="G674" s="38"/>
      <c r="H674" s="38"/>
      <c r="I674" s="195"/>
      <c r="J674" s="38"/>
      <c r="K674" s="38"/>
      <c r="L674" s="41"/>
      <c r="M674" s="196"/>
      <c r="N674" s="197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167</v>
      </c>
      <c r="AU674" s="19" t="s">
        <v>82</v>
      </c>
    </row>
    <row r="675" spans="1:65" s="12" customFormat="1" ht="22.9" customHeight="1">
      <c r="B675" s="164"/>
      <c r="C675" s="165"/>
      <c r="D675" s="166" t="s">
        <v>71</v>
      </c>
      <c r="E675" s="178" t="s">
        <v>924</v>
      </c>
      <c r="F675" s="178" t="s">
        <v>925</v>
      </c>
      <c r="G675" s="165"/>
      <c r="H675" s="165"/>
      <c r="I675" s="168"/>
      <c r="J675" s="179">
        <f>BK675</f>
        <v>0</v>
      </c>
      <c r="K675" s="165"/>
      <c r="L675" s="170"/>
      <c r="M675" s="171"/>
      <c r="N675" s="172"/>
      <c r="O675" s="172"/>
      <c r="P675" s="173">
        <f>SUM(P676:P695)</f>
        <v>0</v>
      </c>
      <c r="Q675" s="172"/>
      <c r="R675" s="173">
        <f>SUM(R676:R695)</f>
        <v>0.13088459999999999</v>
      </c>
      <c r="S675" s="172"/>
      <c r="T675" s="174">
        <f>SUM(T676:T695)</f>
        <v>0</v>
      </c>
      <c r="AR675" s="175" t="s">
        <v>82</v>
      </c>
      <c r="AT675" s="176" t="s">
        <v>71</v>
      </c>
      <c r="AU675" s="176" t="s">
        <v>80</v>
      </c>
      <c r="AY675" s="175" t="s">
        <v>155</v>
      </c>
      <c r="BK675" s="177">
        <f>SUM(BK676:BK695)</f>
        <v>0</v>
      </c>
    </row>
    <row r="676" spans="1:65" s="2" customFormat="1" ht="24.2" customHeight="1">
      <c r="A676" s="36"/>
      <c r="B676" s="37"/>
      <c r="C676" s="180" t="s">
        <v>937</v>
      </c>
      <c r="D676" s="180" t="s">
        <v>158</v>
      </c>
      <c r="E676" s="181" t="s">
        <v>1885</v>
      </c>
      <c r="F676" s="182" t="s">
        <v>1886</v>
      </c>
      <c r="G676" s="183" t="s">
        <v>233</v>
      </c>
      <c r="H676" s="184">
        <v>6.609</v>
      </c>
      <c r="I676" s="185"/>
      <c r="J676" s="186">
        <f>ROUND(I676*H676,2)</f>
        <v>0</v>
      </c>
      <c r="K676" s="182" t="s">
        <v>162</v>
      </c>
      <c r="L676" s="41"/>
      <c r="M676" s="187" t="s">
        <v>19</v>
      </c>
      <c r="N676" s="188" t="s">
        <v>43</v>
      </c>
      <c r="O676" s="66"/>
      <c r="P676" s="189">
        <f>O676*H676</f>
        <v>0</v>
      </c>
      <c r="Q676" s="189">
        <v>4.0000000000000002E-4</v>
      </c>
      <c r="R676" s="189">
        <f>Q676*H676</f>
        <v>2.6436000000000003E-3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300</v>
      </c>
      <c r="AT676" s="191" t="s">
        <v>158</v>
      </c>
      <c r="AU676" s="191" t="s">
        <v>82</v>
      </c>
      <c r="AY676" s="19" t="s">
        <v>155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9" t="s">
        <v>80</v>
      </c>
      <c r="BK676" s="192">
        <f>ROUND(I676*H676,2)</f>
        <v>0</v>
      </c>
      <c r="BL676" s="19" t="s">
        <v>300</v>
      </c>
      <c r="BM676" s="191" t="s">
        <v>1887</v>
      </c>
    </row>
    <row r="677" spans="1:65" s="2" customFormat="1" ht="19.5">
      <c r="A677" s="36"/>
      <c r="B677" s="37"/>
      <c r="C677" s="38"/>
      <c r="D677" s="193" t="s">
        <v>165</v>
      </c>
      <c r="E677" s="38"/>
      <c r="F677" s="194" t="s">
        <v>1888</v>
      </c>
      <c r="G677" s="38"/>
      <c r="H677" s="38"/>
      <c r="I677" s="195"/>
      <c r="J677" s="38"/>
      <c r="K677" s="38"/>
      <c r="L677" s="41"/>
      <c r="M677" s="196"/>
      <c r="N677" s="197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165</v>
      </c>
      <c r="AU677" s="19" t="s">
        <v>82</v>
      </c>
    </row>
    <row r="678" spans="1:65" s="2" customFormat="1">
      <c r="A678" s="36"/>
      <c r="B678" s="37"/>
      <c r="C678" s="38"/>
      <c r="D678" s="198" t="s">
        <v>167</v>
      </c>
      <c r="E678" s="38"/>
      <c r="F678" s="199" t="s">
        <v>1889</v>
      </c>
      <c r="G678" s="38"/>
      <c r="H678" s="38"/>
      <c r="I678" s="195"/>
      <c r="J678" s="38"/>
      <c r="K678" s="38"/>
      <c r="L678" s="41"/>
      <c r="M678" s="196"/>
      <c r="N678" s="197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167</v>
      </c>
      <c r="AU678" s="19" t="s">
        <v>82</v>
      </c>
    </row>
    <row r="679" spans="1:65" s="15" customFormat="1">
      <c r="B679" s="232"/>
      <c r="C679" s="233"/>
      <c r="D679" s="193" t="s">
        <v>169</v>
      </c>
      <c r="E679" s="234" t="s">
        <v>19</v>
      </c>
      <c r="F679" s="235" t="s">
        <v>1890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169</v>
      </c>
      <c r="AU679" s="241" t="s">
        <v>82</v>
      </c>
      <c r="AV679" s="15" t="s">
        <v>80</v>
      </c>
      <c r="AW679" s="15" t="s">
        <v>33</v>
      </c>
      <c r="AX679" s="15" t="s">
        <v>72</v>
      </c>
      <c r="AY679" s="241" t="s">
        <v>155</v>
      </c>
    </row>
    <row r="680" spans="1:65" s="13" customFormat="1">
      <c r="B680" s="200"/>
      <c r="C680" s="201"/>
      <c r="D680" s="193" t="s">
        <v>169</v>
      </c>
      <c r="E680" s="202" t="s">
        <v>19</v>
      </c>
      <c r="F680" s="203" t="s">
        <v>1891</v>
      </c>
      <c r="G680" s="201"/>
      <c r="H680" s="204">
        <v>6.609</v>
      </c>
      <c r="I680" s="205"/>
      <c r="J680" s="201"/>
      <c r="K680" s="201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169</v>
      </c>
      <c r="AU680" s="210" t="s">
        <v>82</v>
      </c>
      <c r="AV680" s="13" t="s">
        <v>82</v>
      </c>
      <c r="AW680" s="13" t="s">
        <v>33</v>
      </c>
      <c r="AX680" s="13" t="s">
        <v>80</v>
      </c>
      <c r="AY680" s="210" t="s">
        <v>155</v>
      </c>
    </row>
    <row r="681" spans="1:65" s="2" customFormat="1" ht="24.2" customHeight="1">
      <c r="A681" s="36"/>
      <c r="B681" s="37"/>
      <c r="C681" s="222" t="s">
        <v>941</v>
      </c>
      <c r="D681" s="222" t="s">
        <v>179</v>
      </c>
      <c r="E681" s="223" t="s">
        <v>1892</v>
      </c>
      <c r="F681" s="224" t="s">
        <v>1893</v>
      </c>
      <c r="G681" s="225" t="s">
        <v>233</v>
      </c>
      <c r="H681" s="226">
        <v>6.609</v>
      </c>
      <c r="I681" s="227"/>
      <c r="J681" s="228">
        <f>ROUND(I681*H681,2)</f>
        <v>0</v>
      </c>
      <c r="K681" s="224" t="s">
        <v>851</v>
      </c>
      <c r="L681" s="229"/>
      <c r="M681" s="230" t="s">
        <v>19</v>
      </c>
      <c r="N681" s="231" t="s">
        <v>43</v>
      </c>
      <c r="O681" s="66"/>
      <c r="P681" s="189">
        <f>O681*H681</f>
        <v>0</v>
      </c>
      <c r="Q681" s="189">
        <v>1.4999999999999999E-2</v>
      </c>
      <c r="R681" s="189">
        <f>Q681*H681</f>
        <v>9.9135000000000001E-2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438</v>
      </c>
      <c r="AT681" s="191" t="s">
        <v>179</v>
      </c>
      <c r="AU681" s="191" t="s">
        <v>82</v>
      </c>
      <c r="AY681" s="19" t="s">
        <v>155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9" t="s">
        <v>80</v>
      </c>
      <c r="BK681" s="192">
        <f>ROUND(I681*H681,2)</f>
        <v>0</v>
      </c>
      <c r="BL681" s="19" t="s">
        <v>300</v>
      </c>
      <c r="BM681" s="191" t="s">
        <v>1894</v>
      </c>
    </row>
    <row r="682" spans="1:65" s="2" customFormat="1" ht="19.5">
      <c r="A682" s="36"/>
      <c r="B682" s="37"/>
      <c r="C682" s="38"/>
      <c r="D682" s="193" t="s">
        <v>165</v>
      </c>
      <c r="E682" s="38"/>
      <c r="F682" s="194" t="s">
        <v>1893</v>
      </c>
      <c r="G682" s="38"/>
      <c r="H682" s="38"/>
      <c r="I682" s="195"/>
      <c r="J682" s="38"/>
      <c r="K682" s="38"/>
      <c r="L682" s="41"/>
      <c r="M682" s="196"/>
      <c r="N682" s="197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165</v>
      </c>
      <c r="AU682" s="19" t="s">
        <v>82</v>
      </c>
    </row>
    <row r="683" spans="1:65" s="2" customFormat="1" ht="24.2" customHeight="1">
      <c r="A683" s="36"/>
      <c r="B683" s="37"/>
      <c r="C683" s="180" t="s">
        <v>945</v>
      </c>
      <c r="D683" s="180" t="s">
        <v>158</v>
      </c>
      <c r="E683" s="181" t="s">
        <v>1895</v>
      </c>
      <c r="F683" s="182" t="s">
        <v>1896</v>
      </c>
      <c r="G683" s="183" t="s">
        <v>233</v>
      </c>
      <c r="H683" s="184">
        <v>1.89</v>
      </c>
      <c r="I683" s="185"/>
      <c r="J683" s="186">
        <f>ROUND(I683*H683,2)</f>
        <v>0</v>
      </c>
      <c r="K683" s="182" t="s">
        <v>162</v>
      </c>
      <c r="L683" s="41"/>
      <c r="M683" s="187" t="s">
        <v>19</v>
      </c>
      <c r="N683" s="188" t="s">
        <v>43</v>
      </c>
      <c r="O683" s="66"/>
      <c r="P683" s="189">
        <f>O683*H683</f>
        <v>0</v>
      </c>
      <c r="Q683" s="189">
        <v>4.0000000000000002E-4</v>
      </c>
      <c r="R683" s="189">
        <f>Q683*H683</f>
        <v>7.5599999999999994E-4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300</v>
      </c>
      <c r="AT683" s="191" t="s">
        <v>158</v>
      </c>
      <c r="AU683" s="191" t="s">
        <v>82</v>
      </c>
      <c r="AY683" s="19" t="s">
        <v>155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9" t="s">
        <v>80</v>
      </c>
      <c r="BK683" s="192">
        <f>ROUND(I683*H683,2)</f>
        <v>0</v>
      </c>
      <c r="BL683" s="19" t="s">
        <v>300</v>
      </c>
      <c r="BM683" s="191" t="s">
        <v>1897</v>
      </c>
    </row>
    <row r="684" spans="1:65" s="2" customFormat="1" ht="19.5">
      <c r="A684" s="36"/>
      <c r="B684" s="37"/>
      <c r="C684" s="38"/>
      <c r="D684" s="193" t="s">
        <v>165</v>
      </c>
      <c r="E684" s="38"/>
      <c r="F684" s="194" t="s">
        <v>1898</v>
      </c>
      <c r="G684" s="38"/>
      <c r="H684" s="38"/>
      <c r="I684" s="195"/>
      <c r="J684" s="38"/>
      <c r="K684" s="38"/>
      <c r="L684" s="41"/>
      <c r="M684" s="196"/>
      <c r="N684" s="197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165</v>
      </c>
      <c r="AU684" s="19" t="s">
        <v>82</v>
      </c>
    </row>
    <row r="685" spans="1:65" s="2" customFormat="1">
      <c r="A685" s="36"/>
      <c r="B685" s="37"/>
      <c r="C685" s="38"/>
      <c r="D685" s="198" t="s">
        <v>167</v>
      </c>
      <c r="E685" s="38"/>
      <c r="F685" s="199" t="s">
        <v>1899</v>
      </c>
      <c r="G685" s="38"/>
      <c r="H685" s="38"/>
      <c r="I685" s="195"/>
      <c r="J685" s="38"/>
      <c r="K685" s="38"/>
      <c r="L685" s="41"/>
      <c r="M685" s="196"/>
      <c r="N685" s="197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167</v>
      </c>
      <c r="AU685" s="19" t="s">
        <v>82</v>
      </c>
    </row>
    <row r="686" spans="1:65" s="15" customFormat="1">
      <c r="B686" s="232"/>
      <c r="C686" s="233"/>
      <c r="D686" s="193" t="s">
        <v>169</v>
      </c>
      <c r="E686" s="234" t="s">
        <v>19</v>
      </c>
      <c r="F686" s="235" t="s">
        <v>1466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169</v>
      </c>
      <c r="AU686" s="241" t="s">
        <v>82</v>
      </c>
      <c r="AV686" s="15" t="s">
        <v>80</v>
      </c>
      <c r="AW686" s="15" t="s">
        <v>33</v>
      </c>
      <c r="AX686" s="15" t="s">
        <v>72</v>
      </c>
      <c r="AY686" s="241" t="s">
        <v>155</v>
      </c>
    </row>
    <row r="687" spans="1:65" s="13" customFormat="1">
      <c r="B687" s="200"/>
      <c r="C687" s="201"/>
      <c r="D687" s="193" t="s">
        <v>169</v>
      </c>
      <c r="E687" s="202" t="s">
        <v>19</v>
      </c>
      <c r="F687" s="203" t="s">
        <v>1900</v>
      </c>
      <c r="G687" s="201"/>
      <c r="H687" s="204">
        <v>1.89</v>
      </c>
      <c r="I687" s="205"/>
      <c r="J687" s="201"/>
      <c r="K687" s="201"/>
      <c r="L687" s="206"/>
      <c r="M687" s="207"/>
      <c r="N687" s="208"/>
      <c r="O687" s="208"/>
      <c r="P687" s="208"/>
      <c r="Q687" s="208"/>
      <c r="R687" s="208"/>
      <c r="S687" s="208"/>
      <c r="T687" s="209"/>
      <c r="AT687" s="210" t="s">
        <v>169</v>
      </c>
      <c r="AU687" s="210" t="s">
        <v>82</v>
      </c>
      <c r="AV687" s="13" t="s">
        <v>82</v>
      </c>
      <c r="AW687" s="13" t="s">
        <v>33</v>
      </c>
      <c r="AX687" s="13" t="s">
        <v>80</v>
      </c>
      <c r="AY687" s="210" t="s">
        <v>155</v>
      </c>
    </row>
    <row r="688" spans="1:65" s="2" customFormat="1" ht="24.2" customHeight="1">
      <c r="A688" s="36"/>
      <c r="B688" s="37"/>
      <c r="C688" s="222" t="s">
        <v>951</v>
      </c>
      <c r="D688" s="222" t="s">
        <v>179</v>
      </c>
      <c r="E688" s="223" t="s">
        <v>1892</v>
      </c>
      <c r="F688" s="224" t="s">
        <v>1893</v>
      </c>
      <c r="G688" s="225" t="s">
        <v>233</v>
      </c>
      <c r="H688" s="226">
        <v>1.89</v>
      </c>
      <c r="I688" s="227"/>
      <c r="J688" s="228">
        <f>ROUND(I688*H688,2)</f>
        <v>0</v>
      </c>
      <c r="K688" s="224" t="s">
        <v>851</v>
      </c>
      <c r="L688" s="229"/>
      <c r="M688" s="230" t="s">
        <v>19</v>
      </c>
      <c r="N688" s="231" t="s">
        <v>43</v>
      </c>
      <c r="O688" s="66"/>
      <c r="P688" s="189">
        <f>O688*H688</f>
        <v>0</v>
      </c>
      <c r="Q688" s="189">
        <v>1.4999999999999999E-2</v>
      </c>
      <c r="R688" s="189">
        <f>Q688*H688</f>
        <v>2.8349999999999997E-2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438</v>
      </c>
      <c r="AT688" s="191" t="s">
        <v>179</v>
      </c>
      <c r="AU688" s="191" t="s">
        <v>82</v>
      </c>
      <c r="AY688" s="19" t="s">
        <v>155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9" t="s">
        <v>80</v>
      </c>
      <c r="BK688" s="192">
        <f>ROUND(I688*H688,2)</f>
        <v>0</v>
      </c>
      <c r="BL688" s="19" t="s">
        <v>300</v>
      </c>
      <c r="BM688" s="191" t="s">
        <v>1901</v>
      </c>
    </row>
    <row r="689" spans="1:65" s="2" customFormat="1" ht="19.5">
      <c r="A689" s="36"/>
      <c r="B689" s="37"/>
      <c r="C689" s="38"/>
      <c r="D689" s="193" t="s">
        <v>165</v>
      </c>
      <c r="E689" s="38"/>
      <c r="F689" s="194" t="s">
        <v>1893</v>
      </c>
      <c r="G689" s="38"/>
      <c r="H689" s="38"/>
      <c r="I689" s="195"/>
      <c r="J689" s="38"/>
      <c r="K689" s="38"/>
      <c r="L689" s="41"/>
      <c r="M689" s="196"/>
      <c r="N689" s="197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165</v>
      </c>
      <c r="AU689" s="19" t="s">
        <v>82</v>
      </c>
    </row>
    <row r="690" spans="1:65" s="2" customFormat="1" ht="24.2" customHeight="1">
      <c r="A690" s="36"/>
      <c r="B690" s="37"/>
      <c r="C690" s="180" t="s">
        <v>959</v>
      </c>
      <c r="D690" s="180" t="s">
        <v>158</v>
      </c>
      <c r="E690" s="181" t="s">
        <v>1902</v>
      </c>
      <c r="F690" s="182" t="s">
        <v>1903</v>
      </c>
      <c r="G690" s="183" t="s">
        <v>161</v>
      </c>
      <c r="H690" s="184">
        <v>0.13100000000000001</v>
      </c>
      <c r="I690" s="185"/>
      <c r="J690" s="186">
        <f>ROUND(I690*H690,2)</f>
        <v>0</v>
      </c>
      <c r="K690" s="182" t="s">
        <v>162</v>
      </c>
      <c r="L690" s="41"/>
      <c r="M690" s="187" t="s">
        <v>19</v>
      </c>
      <c r="N690" s="188" t="s">
        <v>43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300</v>
      </c>
      <c r="AT690" s="191" t="s">
        <v>158</v>
      </c>
      <c r="AU690" s="191" t="s">
        <v>82</v>
      </c>
      <c r="AY690" s="19" t="s">
        <v>155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9" t="s">
        <v>80</v>
      </c>
      <c r="BK690" s="192">
        <f>ROUND(I690*H690,2)</f>
        <v>0</v>
      </c>
      <c r="BL690" s="19" t="s">
        <v>300</v>
      </c>
      <c r="BM690" s="191" t="s">
        <v>1904</v>
      </c>
    </row>
    <row r="691" spans="1:65" s="2" customFormat="1" ht="29.25">
      <c r="A691" s="36"/>
      <c r="B691" s="37"/>
      <c r="C691" s="38"/>
      <c r="D691" s="193" t="s">
        <v>165</v>
      </c>
      <c r="E691" s="38"/>
      <c r="F691" s="194" t="s">
        <v>1905</v>
      </c>
      <c r="G691" s="38"/>
      <c r="H691" s="38"/>
      <c r="I691" s="195"/>
      <c r="J691" s="38"/>
      <c r="K691" s="38"/>
      <c r="L691" s="41"/>
      <c r="M691" s="196"/>
      <c r="N691" s="197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165</v>
      </c>
      <c r="AU691" s="19" t="s">
        <v>82</v>
      </c>
    </row>
    <row r="692" spans="1:65" s="2" customFormat="1">
      <c r="A692" s="36"/>
      <c r="B692" s="37"/>
      <c r="C692" s="38"/>
      <c r="D692" s="198" t="s">
        <v>167</v>
      </c>
      <c r="E692" s="38"/>
      <c r="F692" s="199" t="s">
        <v>1906</v>
      </c>
      <c r="G692" s="38"/>
      <c r="H692" s="38"/>
      <c r="I692" s="195"/>
      <c r="J692" s="38"/>
      <c r="K692" s="38"/>
      <c r="L692" s="41"/>
      <c r="M692" s="196"/>
      <c r="N692" s="197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167</v>
      </c>
      <c r="AU692" s="19" t="s">
        <v>82</v>
      </c>
    </row>
    <row r="693" spans="1:65" s="2" customFormat="1" ht="24.2" customHeight="1">
      <c r="A693" s="36"/>
      <c r="B693" s="37"/>
      <c r="C693" s="180" t="s">
        <v>968</v>
      </c>
      <c r="D693" s="180" t="s">
        <v>158</v>
      </c>
      <c r="E693" s="181" t="s">
        <v>952</v>
      </c>
      <c r="F693" s="182" t="s">
        <v>953</v>
      </c>
      <c r="G693" s="183" t="s">
        <v>161</v>
      </c>
      <c r="H693" s="184">
        <v>0.13100000000000001</v>
      </c>
      <c r="I693" s="185"/>
      <c r="J693" s="186">
        <f>ROUND(I693*H693,2)</f>
        <v>0</v>
      </c>
      <c r="K693" s="182" t="s">
        <v>162</v>
      </c>
      <c r="L693" s="41"/>
      <c r="M693" s="187" t="s">
        <v>19</v>
      </c>
      <c r="N693" s="188" t="s">
        <v>43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300</v>
      </c>
      <c r="AT693" s="191" t="s">
        <v>158</v>
      </c>
      <c r="AU693" s="191" t="s">
        <v>82</v>
      </c>
      <c r="AY693" s="19" t="s">
        <v>155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80</v>
      </c>
      <c r="BK693" s="192">
        <f>ROUND(I693*H693,2)</f>
        <v>0</v>
      </c>
      <c r="BL693" s="19" t="s">
        <v>300</v>
      </c>
      <c r="BM693" s="191" t="s">
        <v>1907</v>
      </c>
    </row>
    <row r="694" spans="1:65" s="2" customFormat="1" ht="29.25">
      <c r="A694" s="36"/>
      <c r="B694" s="37"/>
      <c r="C694" s="38"/>
      <c r="D694" s="193" t="s">
        <v>165</v>
      </c>
      <c r="E694" s="38"/>
      <c r="F694" s="194" t="s">
        <v>955</v>
      </c>
      <c r="G694" s="38"/>
      <c r="H694" s="38"/>
      <c r="I694" s="195"/>
      <c r="J694" s="38"/>
      <c r="K694" s="38"/>
      <c r="L694" s="41"/>
      <c r="M694" s="196"/>
      <c r="N694" s="197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165</v>
      </c>
      <c r="AU694" s="19" t="s">
        <v>82</v>
      </c>
    </row>
    <row r="695" spans="1:65" s="2" customFormat="1">
      <c r="A695" s="36"/>
      <c r="B695" s="37"/>
      <c r="C695" s="38"/>
      <c r="D695" s="198" t="s">
        <v>167</v>
      </c>
      <c r="E695" s="38"/>
      <c r="F695" s="199" t="s">
        <v>956</v>
      </c>
      <c r="G695" s="38"/>
      <c r="H695" s="38"/>
      <c r="I695" s="195"/>
      <c r="J695" s="38"/>
      <c r="K695" s="38"/>
      <c r="L695" s="41"/>
      <c r="M695" s="196"/>
      <c r="N695" s="197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167</v>
      </c>
      <c r="AU695" s="19" t="s">
        <v>82</v>
      </c>
    </row>
    <row r="696" spans="1:65" s="12" customFormat="1" ht="22.9" customHeight="1">
      <c r="B696" s="164"/>
      <c r="C696" s="165"/>
      <c r="D696" s="166" t="s">
        <v>71</v>
      </c>
      <c r="E696" s="178" t="s">
        <v>957</v>
      </c>
      <c r="F696" s="178" t="s">
        <v>958</v>
      </c>
      <c r="G696" s="165"/>
      <c r="H696" s="165"/>
      <c r="I696" s="168"/>
      <c r="J696" s="179">
        <f>BK696</f>
        <v>0</v>
      </c>
      <c r="K696" s="165"/>
      <c r="L696" s="170"/>
      <c r="M696" s="171"/>
      <c r="N696" s="172"/>
      <c r="O696" s="172"/>
      <c r="P696" s="173">
        <f>SUM(P697:P724)</f>
        <v>0</v>
      </c>
      <c r="Q696" s="172"/>
      <c r="R696" s="173">
        <f>SUM(R697:R724)</f>
        <v>0.24655440000000001</v>
      </c>
      <c r="S696" s="172"/>
      <c r="T696" s="174">
        <f>SUM(T697:T724)</f>
        <v>0</v>
      </c>
      <c r="AR696" s="175" t="s">
        <v>82</v>
      </c>
      <c r="AT696" s="176" t="s">
        <v>71</v>
      </c>
      <c r="AU696" s="176" t="s">
        <v>80</v>
      </c>
      <c r="AY696" s="175" t="s">
        <v>155</v>
      </c>
      <c r="BK696" s="177">
        <f>SUM(BK697:BK724)</f>
        <v>0</v>
      </c>
    </row>
    <row r="697" spans="1:65" s="2" customFormat="1" ht="16.5" customHeight="1">
      <c r="A697" s="36"/>
      <c r="B697" s="37"/>
      <c r="C697" s="180" t="s">
        <v>977</v>
      </c>
      <c r="D697" s="180" t="s">
        <v>158</v>
      </c>
      <c r="E697" s="181" t="s">
        <v>969</v>
      </c>
      <c r="F697" s="182" t="s">
        <v>970</v>
      </c>
      <c r="G697" s="183" t="s">
        <v>202</v>
      </c>
      <c r="H697" s="184">
        <v>3.488</v>
      </c>
      <c r="I697" s="185"/>
      <c r="J697" s="186">
        <f>ROUND(I697*H697,2)</f>
        <v>0</v>
      </c>
      <c r="K697" s="182" t="s">
        <v>162</v>
      </c>
      <c r="L697" s="41"/>
      <c r="M697" s="187" t="s">
        <v>19</v>
      </c>
      <c r="N697" s="188" t="s">
        <v>43</v>
      </c>
      <c r="O697" s="66"/>
      <c r="P697" s="189">
        <f>O697*H697</f>
        <v>0</v>
      </c>
      <c r="Q697" s="189">
        <v>2.9999999999999997E-4</v>
      </c>
      <c r="R697" s="189">
        <f>Q697*H697</f>
        <v>1.0463999999999998E-3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300</v>
      </c>
      <c r="AT697" s="191" t="s">
        <v>158</v>
      </c>
      <c r="AU697" s="191" t="s">
        <v>82</v>
      </c>
      <c r="AY697" s="19" t="s">
        <v>155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300</v>
      </c>
      <c r="BM697" s="191" t="s">
        <v>1908</v>
      </c>
    </row>
    <row r="698" spans="1:65" s="2" customFormat="1" ht="19.5">
      <c r="A698" s="36"/>
      <c r="B698" s="37"/>
      <c r="C698" s="38"/>
      <c r="D698" s="193" t="s">
        <v>165</v>
      </c>
      <c r="E698" s="38"/>
      <c r="F698" s="194" t="s">
        <v>972</v>
      </c>
      <c r="G698" s="38"/>
      <c r="H698" s="38"/>
      <c r="I698" s="195"/>
      <c r="J698" s="38"/>
      <c r="K698" s="38"/>
      <c r="L698" s="41"/>
      <c r="M698" s="196"/>
      <c r="N698" s="197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165</v>
      </c>
      <c r="AU698" s="19" t="s">
        <v>82</v>
      </c>
    </row>
    <row r="699" spans="1:65" s="2" customFormat="1">
      <c r="A699" s="36"/>
      <c r="B699" s="37"/>
      <c r="C699" s="38"/>
      <c r="D699" s="198" t="s">
        <v>167</v>
      </c>
      <c r="E699" s="38"/>
      <c r="F699" s="199" t="s">
        <v>973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167</v>
      </c>
      <c r="AU699" s="19" t="s">
        <v>82</v>
      </c>
    </row>
    <row r="700" spans="1:65" s="15" customFormat="1">
      <c r="B700" s="232"/>
      <c r="C700" s="233"/>
      <c r="D700" s="193" t="s">
        <v>169</v>
      </c>
      <c r="E700" s="234" t="s">
        <v>19</v>
      </c>
      <c r="F700" s="235" t="s">
        <v>1466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169</v>
      </c>
      <c r="AU700" s="241" t="s">
        <v>82</v>
      </c>
      <c r="AV700" s="15" t="s">
        <v>80</v>
      </c>
      <c r="AW700" s="15" t="s">
        <v>33</v>
      </c>
      <c r="AX700" s="15" t="s">
        <v>72</v>
      </c>
      <c r="AY700" s="241" t="s">
        <v>155</v>
      </c>
    </row>
    <row r="701" spans="1:65" s="13" customFormat="1">
      <c r="B701" s="200"/>
      <c r="C701" s="201"/>
      <c r="D701" s="193" t="s">
        <v>169</v>
      </c>
      <c r="E701" s="202" t="s">
        <v>19</v>
      </c>
      <c r="F701" s="203" t="s">
        <v>1909</v>
      </c>
      <c r="G701" s="201"/>
      <c r="H701" s="204">
        <v>2.25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169</v>
      </c>
      <c r="AU701" s="210" t="s">
        <v>82</v>
      </c>
      <c r="AV701" s="13" t="s">
        <v>82</v>
      </c>
      <c r="AW701" s="13" t="s">
        <v>33</v>
      </c>
      <c r="AX701" s="13" t="s">
        <v>72</v>
      </c>
      <c r="AY701" s="210" t="s">
        <v>155</v>
      </c>
    </row>
    <row r="702" spans="1:65" s="13" customFormat="1">
      <c r="B702" s="200"/>
      <c r="C702" s="201"/>
      <c r="D702" s="193" t="s">
        <v>169</v>
      </c>
      <c r="E702" s="202" t="s">
        <v>19</v>
      </c>
      <c r="F702" s="203" t="s">
        <v>1910</v>
      </c>
      <c r="G702" s="201"/>
      <c r="H702" s="204">
        <v>1.238</v>
      </c>
      <c r="I702" s="205"/>
      <c r="J702" s="201"/>
      <c r="K702" s="201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169</v>
      </c>
      <c r="AU702" s="210" t="s">
        <v>82</v>
      </c>
      <c r="AV702" s="13" t="s">
        <v>82</v>
      </c>
      <c r="AW702" s="13" t="s">
        <v>33</v>
      </c>
      <c r="AX702" s="13" t="s">
        <v>72</v>
      </c>
      <c r="AY702" s="210" t="s">
        <v>155</v>
      </c>
    </row>
    <row r="703" spans="1:65" s="14" customFormat="1">
      <c r="B703" s="211"/>
      <c r="C703" s="212"/>
      <c r="D703" s="193" t="s">
        <v>169</v>
      </c>
      <c r="E703" s="213" t="s">
        <v>19</v>
      </c>
      <c r="F703" s="214" t="s">
        <v>178</v>
      </c>
      <c r="G703" s="212"/>
      <c r="H703" s="215">
        <v>3.488</v>
      </c>
      <c r="I703" s="216"/>
      <c r="J703" s="212"/>
      <c r="K703" s="212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169</v>
      </c>
      <c r="AU703" s="221" t="s">
        <v>82</v>
      </c>
      <c r="AV703" s="14" t="s">
        <v>163</v>
      </c>
      <c r="AW703" s="14" t="s">
        <v>33</v>
      </c>
      <c r="AX703" s="14" t="s">
        <v>80</v>
      </c>
      <c r="AY703" s="221" t="s">
        <v>155</v>
      </c>
    </row>
    <row r="704" spans="1:65" s="2" customFormat="1" ht="24.2" customHeight="1">
      <c r="A704" s="36"/>
      <c r="B704" s="37"/>
      <c r="C704" s="180" t="s">
        <v>983</v>
      </c>
      <c r="D704" s="180" t="s">
        <v>158</v>
      </c>
      <c r="E704" s="181" t="s">
        <v>1911</v>
      </c>
      <c r="F704" s="182" t="s">
        <v>1912</v>
      </c>
      <c r="G704" s="183" t="s">
        <v>233</v>
      </c>
      <c r="H704" s="184">
        <v>7.5</v>
      </c>
      <c r="I704" s="185"/>
      <c r="J704" s="186">
        <f>ROUND(I704*H704,2)</f>
        <v>0</v>
      </c>
      <c r="K704" s="182" t="s">
        <v>851</v>
      </c>
      <c r="L704" s="41"/>
      <c r="M704" s="187" t="s">
        <v>19</v>
      </c>
      <c r="N704" s="188" t="s">
        <v>43</v>
      </c>
      <c r="O704" s="66"/>
      <c r="P704" s="189">
        <f>O704*H704</f>
        <v>0</v>
      </c>
      <c r="Q704" s="189">
        <v>1.5299999999999999E-3</v>
      </c>
      <c r="R704" s="189">
        <f>Q704*H704</f>
        <v>1.1474999999999999E-2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300</v>
      </c>
      <c r="AT704" s="191" t="s">
        <v>158</v>
      </c>
      <c r="AU704" s="191" t="s">
        <v>82</v>
      </c>
      <c r="AY704" s="19" t="s">
        <v>155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80</v>
      </c>
      <c r="BK704" s="192">
        <f>ROUND(I704*H704,2)</f>
        <v>0</v>
      </c>
      <c r="BL704" s="19" t="s">
        <v>300</v>
      </c>
      <c r="BM704" s="191" t="s">
        <v>1913</v>
      </c>
    </row>
    <row r="705" spans="1:65" s="2" customFormat="1" ht="19.5">
      <c r="A705" s="36"/>
      <c r="B705" s="37"/>
      <c r="C705" s="38"/>
      <c r="D705" s="193" t="s">
        <v>165</v>
      </c>
      <c r="E705" s="38"/>
      <c r="F705" s="194" t="s">
        <v>1914</v>
      </c>
      <c r="G705" s="38"/>
      <c r="H705" s="38"/>
      <c r="I705" s="195"/>
      <c r="J705" s="38"/>
      <c r="K705" s="38"/>
      <c r="L705" s="41"/>
      <c r="M705" s="196"/>
      <c r="N705" s="197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165</v>
      </c>
      <c r="AU705" s="19" t="s">
        <v>82</v>
      </c>
    </row>
    <row r="706" spans="1:65" s="15" customFormat="1">
      <c r="B706" s="232"/>
      <c r="C706" s="233"/>
      <c r="D706" s="193" t="s">
        <v>169</v>
      </c>
      <c r="E706" s="234" t="s">
        <v>19</v>
      </c>
      <c r="F706" s="235" t="s">
        <v>1466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169</v>
      </c>
      <c r="AU706" s="241" t="s">
        <v>82</v>
      </c>
      <c r="AV706" s="15" t="s">
        <v>80</v>
      </c>
      <c r="AW706" s="15" t="s">
        <v>33</v>
      </c>
      <c r="AX706" s="15" t="s">
        <v>72</v>
      </c>
      <c r="AY706" s="241" t="s">
        <v>155</v>
      </c>
    </row>
    <row r="707" spans="1:65" s="13" customFormat="1">
      <c r="B707" s="200"/>
      <c r="C707" s="201"/>
      <c r="D707" s="193" t="s">
        <v>169</v>
      </c>
      <c r="E707" s="202" t="s">
        <v>19</v>
      </c>
      <c r="F707" s="203" t="s">
        <v>1915</v>
      </c>
      <c r="G707" s="201"/>
      <c r="H707" s="204">
        <v>7.5</v>
      </c>
      <c r="I707" s="205"/>
      <c r="J707" s="201"/>
      <c r="K707" s="201"/>
      <c r="L707" s="206"/>
      <c r="M707" s="207"/>
      <c r="N707" s="208"/>
      <c r="O707" s="208"/>
      <c r="P707" s="208"/>
      <c r="Q707" s="208"/>
      <c r="R707" s="208"/>
      <c r="S707" s="208"/>
      <c r="T707" s="209"/>
      <c r="AT707" s="210" t="s">
        <v>169</v>
      </c>
      <c r="AU707" s="210" t="s">
        <v>82</v>
      </c>
      <c r="AV707" s="13" t="s">
        <v>82</v>
      </c>
      <c r="AW707" s="13" t="s">
        <v>33</v>
      </c>
      <c r="AX707" s="13" t="s">
        <v>80</v>
      </c>
      <c r="AY707" s="210" t="s">
        <v>155</v>
      </c>
    </row>
    <row r="708" spans="1:65" s="2" customFormat="1" ht="33" customHeight="1">
      <c r="A708" s="36"/>
      <c r="B708" s="37"/>
      <c r="C708" s="180" t="s">
        <v>992</v>
      </c>
      <c r="D708" s="180" t="s">
        <v>158</v>
      </c>
      <c r="E708" s="181" t="s">
        <v>1916</v>
      </c>
      <c r="F708" s="182" t="s">
        <v>1917</v>
      </c>
      <c r="G708" s="183" t="s">
        <v>233</v>
      </c>
      <c r="H708" s="184">
        <v>7.5</v>
      </c>
      <c r="I708" s="185"/>
      <c r="J708" s="186">
        <f>ROUND(I708*H708,2)</f>
        <v>0</v>
      </c>
      <c r="K708" s="182" t="s">
        <v>851</v>
      </c>
      <c r="L708" s="41"/>
      <c r="M708" s="187" t="s">
        <v>19</v>
      </c>
      <c r="N708" s="188" t="s">
        <v>43</v>
      </c>
      <c r="O708" s="66"/>
      <c r="P708" s="189">
        <f>O708*H708</f>
        <v>0</v>
      </c>
      <c r="Q708" s="189">
        <v>1.0200000000000001E-3</v>
      </c>
      <c r="R708" s="189">
        <f>Q708*H708</f>
        <v>7.6500000000000005E-3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300</v>
      </c>
      <c r="AT708" s="191" t="s">
        <v>158</v>
      </c>
      <c r="AU708" s="191" t="s">
        <v>82</v>
      </c>
      <c r="AY708" s="19" t="s">
        <v>155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300</v>
      </c>
      <c r="BM708" s="191" t="s">
        <v>1918</v>
      </c>
    </row>
    <row r="709" spans="1:65" s="2" customFormat="1" ht="19.5">
      <c r="A709" s="36"/>
      <c r="B709" s="37"/>
      <c r="C709" s="38"/>
      <c r="D709" s="193" t="s">
        <v>165</v>
      </c>
      <c r="E709" s="38"/>
      <c r="F709" s="194" t="s">
        <v>1919</v>
      </c>
      <c r="G709" s="38"/>
      <c r="H709" s="38"/>
      <c r="I709" s="195"/>
      <c r="J709" s="38"/>
      <c r="K709" s="38"/>
      <c r="L709" s="41"/>
      <c r="M709" s="196"/>
      <c r="N709" s="197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165</v>
      </c>
      <c r="AU709" s="19" t="s">
        <v>82</v>
      </c>
    </row>
    <row r="710" spans="1:65" s="15" customFormat="1">
      <c r="B710" s="232"/>
      <c r="C710" s="233"/>
      <c r="D710" s="193" t="s">
        <v>169</v>
      </c>
      <c r="E710" s="234" t="s">
        <v>19</v>
      </c>
      <c r="F710" s="235" t="s">
        <v>1466</v>
      </c>
      <c r="G710" s="233"/>
      <c r="H710" s="234" t="s">
        <v>19</v>
      </c>
      <c r="I710" s="236"/>
      <c r="J710" s="233"/>
      <c r="K710" s="233"/>
      <c r="L710" s="237"/>
      <c r="M710" s="238"/>
      <c r="N710" s="239"/>
      <c r="O710" s="239"/>
      <c r="P710" s="239"/>
      <c r="Q710" s="239"/>
      <c r="R710" s="239"/>
      <c r="S710" s="239"/>
      <c r="T710" s="240"/>
      <c r="AT710" s="241" t="s">
        <v>169</v>
      </c>
      <c r="AU710" s="241" t="s">
        <v>82</v>
      </c>
      <c r="AV710" s="15" t="s">
        <v>80</v>
      </c>
      <c r="AW710" s="15" t="s">
        <v>33</v>
      </c>
      <c r="AX710" s="15" t="s">
        <v>72</v>
      </c>
      <c r="AY710" s="241" t="s">
        <v>155</v>
      </c>
    </row>
    <row r="711" spans="1:65" s="13" customFormat="1">
      <c r="B711" s="200"/>
      <c r="C711" s="201"/>
      <c r="D711" s="193" t="s">
        <v>169</v>
      </c>
      <c r="E711" s="202" t="s">
        <v>19</v>
      </c>
      <c r="F711" s="203" t="s">
        <v>1915</v>
      </c>
      <c r="G711" s="201"/>
      <c r="H711" s="204">
        <v>7.5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169</v>
      </c>
      <c r="AU711" s="210" t="s">
        <v>82</v>
      </c>
      <c r="AV711" s="13" t="s">
        <v>82</v>
      </c>
      <c r="AW711" s="13" t="s">
        <v>33</v>
      </c>
      <c r="AX711" s="13" t="s">
        <v>80</v>
      </c>
      <c r="AY711" s="210" t="s">
        <v>155</v>
      </c>
    </row>
    <row r="712" spans="1:65" s="2" customFormat="1" ht="21.75" customHeight="1">
      <c r="A712" s="36"/>
      <c r="B712" s="37"/>
      <c r="C712" s="222" t="s">
        <v>1004</v>
      </c>
      <c r="D712" s="222" t="s">
        <v>179</v>
      </c>
      <c r="E712" s="223" t="s">
        <v>1920</v>
      </c>
      <c r="F712" s="224" t="s">
        <v>1921</v>
      </c>
      <c r="G712" s="225" t="s">
        <v>202</v>
      </c>
      <c r="H712" s="226">
        <v>3.8370000000000002</v>
      </c>
      <c r="I712" s="227"/>
      <c r="J712" s="228">
        <f>ROUND(I712*H712,2)</f>
        <v>0</v>
      </c>
      <c r="K712" s="224" t="s">
        <v>851</v>
      </c>
      <c r="L712" s="229"/>
      <c r="M712" s="230" t="s">
        <v>19</v>
      </c>
      <c r="N712" s="231" t="s">
        <v>43</v>
      </c>
      <c r="O712" s="66"/>
      <c r="P712" s="189">
        <f>O712*H712</f>
        <v>0</v>
      </c>
      <c r="Q712" s="189">
        <v>5.8999999999999997E-2</v>
      </c>
      <c r="R712" s="189">
        <f>Q712*H712</f>
        <v>0.226383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438</v>
      </c>
      <c r="AT712" s="191" t="s">
        <v>179</v>
      </c>
      <c r="AU712" s="191" t="s">
        <v>82</v>
      </c>
      <c r="AY712" s="19" t="s">
        <v>155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9" t="s">
        <v>80</v>
      </c>
      <c r="BK712" s="192">
        <f>ROUND(I712*H712,2)</f>
        <v>0</v>
      </c>
      <c r="BL712" s="19" t="s">
        <v>300</v>
      </c>
      <c r="BM712" s="191" t="s">
        <v>1922</v>
      </c>
    </row>
    <row r="713" spans="1:65" s="2" customFormat="1">
      <c r="A713" s="36"/>
      <c r="B713" s="37"/>
      <c r="C713" s="38"/>
      <c r="D713" s="193" t="s">
        <v>165</v>
      </c>
      <c r="E713" s="38"/>
      <c r="F713" s="194" t="s">
        <v>1921</v>
      </c>
      <c r="G713" s="38"/>
      <c r="H713" s="38"/>
      <c r="I713" s="195"/>
      <c r="J713" s="38"/>
      <c r="K713" s="38"/>
      <c r="L713" s="41"/>
      <c r="M713" s="196"/>
      <c r="N713" s="197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165</v>
      </c>
      <c r="AU713" s="19" t="s">
        <v>82</v>
      </c>
    </row>
    <row r="714" spans="1:65" s="15" customFormat="1">
      <c r="B714" s="232"/>
      <c r="C714" s="233"/>
      <c r="D714" s="193" t="s">
        <v>169</v>
      </c>
      <c r="E714" s="234" t="s">
        <v>19</v>
      </c>
      <c r="F714" s="235" t="s">
        <v>1466</v>
      </c>
      <c r="G714" s="233"/>
      <c r="H714" s="234" t="s">
        <v>19</v>
      </c>
      <c r="I714" s="236"/>
      <c r="J714" s="233"/>
      <c r="K714" s="233"/>
      <c r="L714" s="237"/>
      <c r="M714" s="238"/>
      <c r="N714" s="239"/>
      <c r="O714" s="239"/>
      <c r="P714" s="239"/>
      <c r="Q714" s="239"/>
      <c r="R714" s="239"/>
      <c r="S714" s="239"/>
      <c r="T714" s="240"/>
      <c r="AT714" s="241" t="s">
        <v>169</v>
      </c>
      <c r="AU714" s="241" t="s">
        <v>82</v>
      </c>
      <c r="AV714" s="15" t="s">
        <v>80</v>
      </c>
      <c r="AW714" s="15" t="s">
        <v>33</v>
      </c>
      <c r="AX714" s="15" t="s">
        <v>72</v>
      </c>
      <c r="AY714" s="241" t="s">
        <v>155</v>
      </c>
    </row>
    <row r="715" spans="1:65" s="13" customFormat="1">
      <c r="B715" s="200"/>
      <c r="C715" s="201"/>
      <c r="D715" s="193" t="s">
        <v>169</v>
      </c>
      <c r="E715" s="202" t="s">
        <v>19</v>
      </c>
      <c r="F715" s="203" t="s">
        <v>1909</v>
      </c>
      <c r="G715" s="201"/>
      <c r="H715" s="204">
        <v>2.25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169</v>
      </c>
      <c r="AU715" s="210" t="s">
        <v>82</v>
      </c>
      <c r="AV715" s="13" t="s">
        <v>82</v>
      </c>
      <c r="AW715" s="13" t="s">
        <v>33</v>
      </c>
      <c r="AX715" s="13" t="s">
        <v>72</v>
      </c>
      <c r="AY715" s="210" t="s">
        <v>155</v>
      </c>
    </row>
    <row r="716" spans="1:65" s="13" customFormat="1">
      <c r="B716" s="200"/>
      <c r="C716" s="201"/>
      <c r="D716" s="193" t="s">
        <v>169</v>
      </c>
      <c r="E716" s="202" t="s">
        <v>19</v>
      </c>
      <c r="F716" s="203" t="s">
        <v>1910</v>
      </c>
      <c r="G716" s="201"/>
      <c r="H716" s="204">
        <v>1.238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169</v>
      </c>
      <c r="AU716" s="210" t="s">
        <v>82</v>
      </c>
      <c r="AV716" s="13" t="s">
        <v>82</v>
      </c>
      <c r="AW716" s="13" t="s">
        <v>33</v>
      </c>
      <c r="AX716" s="13" t="s">
        <v>72</v>
      </c>
      <c r="AY716" s="210" t="s">
        <v>155</v>
      </c>
    </row>
    <row r="717" spans="1:65" s="14" customFormat="1">
      <c r="B717" s="211"/>
      <c r="C717" s="212"/>
      <c r="D717" s="193" t="s">
        <v>169</v>
      </c>
      <c r="E717" s="213" t="s">
        <v>19</v>
      </c>
      <c r="F717" s="214" t="s">
        <v>178</v>
      </c>
      <c r="G717" s="212"/>
      <c r="H717" s="215">
        <v>3.488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169</v>
      </c>
      <c r="AU717" s="221" t="s">
        <v>82</v>
      </c>
      <c r="AV717" s="14" t="s">
        <v>163</v>
      </c>
      <c r="AW717" s="14" t="s">
        <v>33</v>
      </c>
      <c r="AX717" s="14" t="s">
        <v>80</v>
      </c>
      <c r="AY717" s="221" t="s">
        <v>155</v>
      </c>
    </row>
    <row r="718" spans="1:65" s="13" customFormat="1">
      <c r="B718" s="200"/>
      <c r="C718" s="201"/>
      <c r="D718" s="193" t="s">
        <v>169</v>
      </c>
      <c r="E718" s="201"/>
      <c r="F718" s="203" t="s">
        <v>1923</v>
      </c>
      <c r="G718" s="201"/>
      <c r="H718" s="204">
        <v>3.8370000000000002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169</v>
      </c>
      <c r="AU718" s="210" t="s">
        <v>82</v>
      </c>
      <c r="AV718" s="13" t="s">
        <v>82</v>
      </c>
      <c r="AW718" s="13" t="s">
        <v>4</v>
      </c>
      <c r="AX718" s="13" t="s">
        <v>80</v>
      </c>
      <c r="AY718" s="210" t="s">
        <v>155</v>
      </c>
    </row>
    <row r="719" spans="1:65" s="2" customFormat="1" ht="24.2" customHeight="1">
      <c r="A719" s="36"/>
      <c r="B719" s="37"/>
      <c r="C719" s="180" t="s">
        <v>1010</v>
      </c>
      <c r="D719" s="180" t="s">
        <v>158</v>
      </c>
      <c r="E719" s="181" t="s">
        <v>1924</v>
      </c>
      <c r="F719" s="182" t="s">
        <v>1925</v>
      </c>
      <c r="G719" s="183" t="s">
        <v>161</v>
      </c>
      <c r="H719" s="184">
        <v>0.247</v>
      </c>
      <c r="I719" s="185"/>
      <c r="J719" s="186">
        <f>ROUND(I719*H719,2)</f>
        <v>0</v>
      </c>
      <c r="K719" s="182" t="s">
        <v>162</v>
      </c>
      <c r="L719" s="41"/>
      <c r="M719" s="187" t="s">
        <v>19</v>
      </c>
      <c r="N719" s="188" t="s">
        <v>43</v>
      </c>
      <c r="O719" s="66"/>
      <c r="P719" s="189">
        <f>O719*H719</f>
        <v>0</v>
      </c>
      <c r="Q719" s="189">
        <v>0</v>
      </c>
      <c r="R719" s="189">
        <f>Q719*H719</f>
        <v>0</v>
      </c>
      <c r="S719" s="189">
        <v>0</v>
      </c>
      <c r="T719" s="190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300</v>
      </c>
      <c r="AT719" s="191" t="s">
        <v>158</v>
      </c>
      <c r="AU719" s="191" t="s">
        <v>82</v>
      </c>
      <c r="AY719" s="19" t="s">
        <v>155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80</v>
      </c>
      <c r="BK719" s="192">
        <f>ROUND(I719*H719,2)</f>
        <v>0</v>
      </c>
      <c r="BL719" s="19" t="s">
        <v>300</v>
      </c>
      <c r="BM719" s="191" t="s">
        <v>1926</v>
      </c>
    </row>
    <row r="720" spans="1:65" s="2" customFormat="1" ht="29.25">
      <c r="A720" s="36"/>
      <c r="B720" s="37"/>
      <c r="C720" s="38"/>
      <c r="D720" s="193" t="s">
        <v>165</v>
      </c>
      <c r="E720" s="38"/>
      <c r="F720" s="194" t="s">
        <v>1927</v>
      </c>
      <c r="G720" s="38"/>
      <c r="H720" s="38"/>
      <c r="I720" s="195"/>
      <c r="J720" s="38"/>
      <c r="K720" s="38"/>
      <c r="L720" s="41"/>
      <c r="M720" s="196"/>
      <c r="N720" s="197"/>
      <c r="O720" s="66"/>
      <c r="P720" s="66"/>
      <c r="Q720" s="66"/>
      <c r="R720" s="66"/>
      <c r="S720" s="66"/>
      <c r="T720" s="67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T720" s="19" t="s">
        <v>165</v>
      </c>
      <c r="AU720" s="19" t="s">
        <v>82</v>
      </c>
    </row>
    <row r="721" spans="1:65" s="2" customFormat="1">
      <c r="A721" s="36"/>
      <c r="B721" s="37"/>
      <c r="C721" s="38"/>
      <c r="D721" s="198" t="s">
        <v>167</v>
      </c>
      <c r="E721" s="38"/>
      <c r="F721" s="199" t="s">
        <v>1928</v>
      </c>
      <c r="G721" s="38"/>
      <c r="H721" s="38"/>
      <c r="I721" s="195"/>
      <c r="J721" s="38"/>
      <c r="K721" s="38"/>
      <c r="L721" s="41"/>
      <c r="M721" s="196"/>
      <c r="N721" s="197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167</v>
      </c>
      <c r="AU721" s="19" t="s">
        <v>82</v>
      </c>
    </row>
    <row r="722" spans="1:65" s="2" customFormat="1" ht="24.2" customHeight="1">
      <c r="A722" s="36"/>
      <c r="B722" s="37"/>
      <c r="C722" s="180" t="s">
        <v>1015</v>
      </c>
      <c r="D722" s="180" t="s">
        <v>158</v>
      </c>
      <c r="E722" s="181" t="s">
        <v>1046</v>
      </c>
      <c r="F722" s="182" t="s">
        <v>1047</v>
      </c>
      <c r="G722" s="183" t="s">
        <v>161</v>
      </c>
      <c r="H722" s="184">
        <v>0.247</v>
      </c>
      <c r="I722" s="185"/>
      <c r="J722" s="186">
        <f>ROUND(I722*H722,2)</f>
        <v>0</v>
      </c>
      <c r="K722" s="182" t="s">
        <v>162</v>
      </c>
      <c r="L722" s="41"/>
      <c r="M722" s="187" t="s">
        <v>19</v>
      </c>
      <c r="N722" s="188" t="s">
        <v>43</v>
      </c>
      <c r="O722" s="66"/>
      <c r="P722" s="189">
        <f>O722*H722</f>
        <v>0</v>
      </c>
      <c r="Q722" s="189">
        <v>0</v>
      </c>
      <c r="R722" s="189">
        <f>Q722*H722</f>
        <v>0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300</v>
      </c>
      <c r="AT722" s="191" t="s">
        <v>158</v>
      </c>
      <c r="AU722" s="191" t="s">
        <v>82</v>
      </c>
      <c r="AY722" s="19" t="s">
        <v>155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9" t="s">
        <v>80</v>
      </c>
      <c r="BK722" s="192">
        <f>ROUND(I722*H722,2)</f>
        <v>0</v>
      </c>
      <c r="BL722" s="19" t="s">
        <v>300</v>
      </c>
      <c r="BM722" s="191" t="s">
        <v>1929</v>
      </c>
    </row>
    <row r="723" spans="1:65" s="2" customFormat="1" ht="29.25">
      <c r="A723" s="36"/>
      <c r="B723" s="37"/>
      <c r="C723" s="38"/>
      <c r="D723" s="193" t="s">
        <v>165</v>
      </c>
      <c r="E723" s="38"/>
      <c r="F723" s="194" t="s">
        <v>1049</v>
      </c>
      <c r="G723" s="38"/>
      <c r="H723" s="38"/>
      <c r="I723" s="195"/>
      <c r="J723" s="38"/>
      <c r="K723" s="38"/>
      <c r="L723" s="41"/>
      <c r="M723" s="196"/>
      <c r="N723" s="197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165</v>
      </c>
      <c r="AU723" s="19" t="s">
        <v>82</v>
      </c>
    </row>
    <row r="724" spans="1:65" s="2" customFormat="1">
      <c r="A724" s="36"/>
      <c r="B724" s="37"/>
      <c r="C724" s="38"/>
      <c r="D724" s="198" t="s">
        <v>167</v>
      </c>
      <c r="E724" s="38"/>
      <c r="F724" s="199" t="s">
        <v>1050</v>
      </c>
      <c r="G724" s="38"/>
      <c r="H724" s="38"/>
      <c r="I724" s="195"/>
      <c r="J724" s="38"/>
      <c r="K724" s="38"/>
      <c r="L724" s="41"/>
      <c r="M724" s="253"/>
      <c r="N724" s="254"/>
      <c r="O724" s="255"/>
      <c r="P724" s="255"/>
      <c r="Q724" s="255"/>
      <c r="R724" s="255"/>
      <c r="S724" s="255"/>
      <c r="T724" s="25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167</v>
      </c>
      <c r="AU724" s="19" t="s">
        <v>82</v>
      </c>
    </row>
    <row r="725" spans="1:65" s="2" customFormat="1" ht="6.95" customHeight="1">
      <c r="A725" s="36"/>
      <c r="B725" s="49"/>
      <c r="C725" s="50"/>
      <c r="D725" s="50"/>
      <c r="E725" s="50"/>
      <c r="F725" s="50"/>
      <c r="G725" s="50"/>
      <c r="H725" s="50"/>
      <c r="I725" s="50"/>
      <c r="J725" s="50"/>
      <c r="K725" s="50"/>
      <c r="L725" s="41"/>
      <c r="M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</row>
  </sheetData>
  <sheetProtection algorithmName="SHA-512" hashValue="zCkCEBXOu73mYGSz2dqwmHBFfNvpwKPxYBDQqCavTaYLpX3LYpwBsQQYe38uTpYm9TfzwnLSHRZ+MziWZLphiw==" saltValue="Chm1zZmv0IPpb/WqnhzPEGIb4jcc6A6X9aBZWG8XOt3zHlplvAhG69PgCXMcfAyB2ulvafBbsL3wCZVHLI54FA==" spinCount="100000" sheet="1" objects="1" scenarios="1" formatColumns="0" formatRows="0" autoFilter="0"/>
  <autoFilter ref="C95:K724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/>
    <hyperlink ref="F107" r:id="rId2"/>
    <hyperlink ref="F122" r:id="rId3"/>
    <hyperlink ref="F143" r:id="rId4"/>
    <hyperlink ref="F146" r:id="rId5"/>
    <hyperlink ref="F150" r:id="rId6"/>
    <hyperlink ref="F153" r:id="rId7"/>
    <hyperlink ref="F157" r:id="rId8"/>
    <hyperlink ref="F160" r:id="rId9"/>
    <hyperlink ref="F199" r:id="rId10"/>
    <hyperlink ref="F219" r:id="rId11"/>
    <hyperlink ref="F223" r:id="rId12"/>
    <hyperlink ref="F231" r:id="rId13"/>
    <hyperlink ref="F235" r:id="rId14"/>
    <hyperlink ref="F240" r:id="rId15"/>
    <hyperlink ref="F245" r:id="rId16"/>
    <hyperlink ref="F250" r:id="rId17"/>
    <hyperlink ref="F255" r:id="rId18"/>
    <hyperlink ref="F265" r:id="rId19"/>
    <hyperlink ref="F270" r:id="rId20"/>
    <hyperlink ref="F280" r:id="rId21"/>
    <hyperlink ref="F286" r:id="rId22"/>
    <hyperlink ref="F294" r:id="rId23"/>
    <hyperlink ref="F299" r:id="rId24"/>
    <hyperlink ref="F304" r:id="rId25"/>
    <hyperlink ref="F307" r:id="rId26"/>
    <hyperlink ref="F317" r:id="rId27"/>
    <hyperlink ref="F328" r:id="rId28"/>
    <hyperlink ref="F350" r:id="rId29"/>
    <hyperlink ref="F359" r:id="rId30"/>
    <hyperlink ref="F379" r:id="rId31"/>
    <hyperlink ref="F388" r:id="rId32"/>
    <hyperlink ref="F401" r:id="rId33"/>
    <hyperlink ref="F406" r:id="rId34"/>
    <hyperlink ref="F411" r:id="rId35"/>
    <hyperlink ref="F420" r:id="rId36"/>
    <hyperlink ref="F427" r:id="rId37"/>
    <hyperlink ref="F434" r:id="rId38"/>
    <hyperlink ref="F440" r:id="rId39"/>
    <hyperlink ref="F454" r:id="rId40"/>
    <hyperlink ref="F461" r:id="rId41"/>
    <hyperlink ref="F466" r:id="rId42"/>
    <hyperlink ref="F469" r:id="rId43"/>
    <hyperlink ref="F472" r:id="rId44"/>
    <hyperlink ref="F479" r:id="rId45"/>
    <hyperlink ref="F483" r:id="rId46"/>
    <hyperlink ref="F487" r:id="rId47"/>
    <hyperlink ref="F491" r:id="rId48"/>
    <hyperlink ref="F495" r:id="rId49"/>
    <hyperlink ref="F499" r:id="rId50"/>
    <hyperlink ref="F503" r:id="rId51"/>
    <hyperlink ref="F507" r:id="rId52"/>
    <hyperlink ref="F511" r:id="rId53"/>
    <hyperlink ref="F515" r:id="rId54"/>
    <hyperlink ref="F524" r:id="rId55"/>
    <hyperlink ref="F535" r:id="rId56"/>
    <hyperlink ref="F545" r:id="rId57"/>
    <hyperlink ref="F558" r:id="rId58"/>
    <hyperlink ref="F564" r:id="rId59"/>
    <hyperlink ref="F570" r:id="rId60"/>
    <hyperlink ref="F576" r:id="rId61"/>
    <hyperlink ref="F583" r:id="rId62"/>
    <hyperlink ref="F586" r:id="rId63"/>
    <hyperlink ref="F589" r:id="rId64"/>
    <hyperlink ref="F593" r:id="rId65"/>
    <hyperlink ref="F597" r:id="rId66"/>
    <hyperlink ref="F602" r:id="rId67"/>
    <hyperlink ref="F610" r:id="rId68"/>
    <hyperlink ref="F621" r:id="rId69"/>
    <hyperlink ref="F624" r:id="rId70"/>
    <hyperlink ref="F628" r:id="rId71"/>
    <hyperlink ref="F652" r:id="rId72"/>
    <hyperlink ref="F655" r:id="rId73"/>
    <hyperlink ref="F659" r:id="rId74"/>
    <hyperlink ref="F667" r:id="rId75"/>
    <hyperlink ref="F671" r:id="rId76"/>
    <hyperlink ref="F674" r:id="rId77"/>
    <hyperlink ref="F678" r:id="rId78"/>
    <hyperlink ref="F685" r:id="rId79"/>
    <hyperlink ref="F692" r:id="rId80"/>
    <hyperlink ref="F695" r:id="rId81"/>
    <hyperlink ref="F699" r:id="rId82"/>
    <hyperlink ref="F721" r:id="rId83"/>
    <hyperlink ref="F724" r:id="rId8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1930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22. 3. 2022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ROUND(J94,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ROUND((SUM(BE94:BE792)),  2)</f>
        <v>0</v>
      </c>
      <c r="G33" s="36"/>
      <c r="H33" s="36"/>
      <c r="I33" s="126">
        <v>0.21</v>
      </c>
      <c r="J33" s="125">
        <f>ROUND(((SUM(BE94:BE792))*I33),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ROUND((SUM(BF94:BF792)),  2)</f>
        <v>0</v>
      </c>
      <c r="G34" s="36"/>
      <c r="H34" s="36"/>
      <c r="I34" s="126">
        <v>0.15</v>
      </c>
      <c r="J34" s="125">
        <f>ROUND(((SUM(BF94:BF792))*I34),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ROUND((SUM(BG94:BG792)),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ROUND((SUM(BH94:BH792)),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ROUND((SUM(BI94:BI792)),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6" t="str">
        <f>E7</f>
        <v>Stavební úpravy části objektu školy - ZŠ Závodu míru 339, Karlovy Vary - Stará Role</v>
      </c>
      <c r="F48" s="387"/>
      <c r="G48" s="387"/>
      <c r="H48" s="387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E9</f>
        <v>02 - Zdravotně technické instalace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Závodu míru 339/144, Karlovy Vary</v>
      </c>
      <c r="G52" s="38"/>
      <c r="H52" s="38"/>
      <c r="I52" s="31" t="s">
        <v>23</v>
      </c>
      <c r="J52" s="61" t="str">
        <f>IF(J12="","",J12)</f>
        <v>22. 3. 2022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a střední škola Karlovy Vary,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121</v>
      </c>
      <c r="D57" s="139"/>
      <c r="E57" s="139"/>
      <c r="F57" s="139"/>
      <c r="G57" s="139"/>
      <c r="H57" s="139"/>
      <c r="I57" s="139"/>
      <c r="J57" s="140" t="s">
        <v>122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42"/>
      <c r="C60" s="143"/>
      <c r="D60" s="144" t="s">
        <v>124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1270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126</v>
      </c>
      <c r="E62" s="150"/>
      <c r="F62" s="150"/>
      <c r="G62" s="150"/>
      <c r="H62" s="150"/>
      <c r="I62" s="150"/>
      <c r="J62" s="151">
        <f>J148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127</v>
      </c>
      <c r="E63" s="150"/>
      <c r="F63" s="150"/>
      <c r="G63" s="150"/>
      <c r="H63" s="150"/>
      <c r="I63" s="150"/>
      <c r="J63" s="151">
        <f>J153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128</v>
      </c>
      <c r="E64" s="150"/>
      <c r="F64" s="150"/>
      <c r="G64" s="150"/>
      <c r="H64" s="150"/>
      <c r="I64" s="150"/>
      <c r="J64" s="151">
        <f>J170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129</v>
      </c>
      <c r="E65" s="150"/>
      <c r="F65" s="150"/>
      <c r="G65" s="150"/>
      <c r="H65" s="150"/>
      <c r="I65" s="150"/>
      <c r="J65" s="151">
        <f>J213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130</v>
      </c>
      <c r="E66" s="150"/>
      <c r="F66" s="150"/>
      <c r="G66" s="150"/>
      <c r="H66" s="150"/>
      <c r="I66" s="150"/>
      <c r="J66" s="151">
        <f>J227</f>
        <v>0</v>
      </c>
      <c r="K66" s="99"/>
      <c r="L66" s="152"/>
    </row>
    <row r="67" spans="1:31" s="9" customFormat="1" ht="24.95" customHeight="1">
      <c r="B67" s="142"/>
      <c r="C67" s="143"/>
      <c r="D67" s="144" t="s">
        <v>131</v>
      </c>
      <c r="E67" s="145"/>
      <c r="F67" s="145"/>
      <c r="G67" s="145"/>
      <c r="H67" s="145"/>
      <c r="I67" s="145"/>
      <c r="J67" s="146">
        <f>J231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132</v>
      </c>
      <c r="E68" s="150"/>
      <c r="F68" s="150"/>
      <c r="G68" s="150"/>
      <c r="H68" s="150"/>
      <c r="I68" s="150"/>
      <c r="J68" s="151">
        <f>J232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1931</v>
      </c>
      <c r="E69" s="150"/>
      <c r="F69" s="150"/>
      <c r="G69" s="150"/>
      <c r="H69" s="150"/>
      <c r="I69" s="150"/>
      <c r="J69" s="151">
        <f>J250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1932</v>
      </c>
      <c r="E70" s="150"/>
      <c r="F70" s="150"/>
      <c r="G70" s="150"/>
      <c r="H70" s="150"/>
      <c r="I70" s="150"/>
      <c r="J70" s="151">
        <f>J349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1933</v>
      </c>
      <c r="E71" s="150"/>
      <c r="F71" s="150"/>
      <c r="G71" s="150"/>
      <c r="H71" s="150"/>
      <c r="I71" s="150"/>
      <c r="J71" s="151">
        <f>J589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1934</v>
      </c>
      <c r="E72" s="150"/>
      <c r="F72" s="150"/>
      <c r="G72" s="150"/>
      <c r="H72" s="150"/>
      <c r="I72" s="150"/>
      <c r="J72" s="151">
        <f>J763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1935</v>
      </c>
      <c r="E73" s="150"/>
      <c r="F73" s="150"/>
      <c r="G73" s="150"/>
      <c r="H73" s="150"/>
      <c r="I73" s="150"/>
      <c r="J73" s="151">
        <f>J785</f>
        <v>0</v>
      </c>
      <c r="K73" s="99"/>
      <c r="L73" s="152"/>
    </row>
    <row r="74" spans="1:31" s="9" customFormat="1" ht="24.95" customHeight="1">
      <c r="B74" s="142"/>
      <c r="C74" s="143"/>
      <c r="D74" s="144" t="s">
        <v>1936</v>
      </c>
      <c r="E74" s="145"/>
      <c r="F74" s="145"/>
      <c r="G74" s="145"/>
      <c r="H74" s="145"/>
      <c r="I74" s="145"/>
      <c r="J74" s="146">
        <f>J789</f>
        <v>0</v>
      </c>
      <c r="K74" s="143"/>
      <c r="L74" s="147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140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6.25" customHeight="1">
      <c r="A84" s="36"/>
      <c r="B84" s="37"/>
      <c r="C84" s="38"/>
      <c r="D84" s="38"/>
      <c r="E84" s="386" t="str">
        <f>E7</f>
        <v>Stavební úpravy části objektu školy - ZŠ Závodu míru 339, Karlovy Vary - Stará Role</v>
      </c>
      <c r="F84" s="387"/>
      <c r="G84" s="387"/>
      <c r="H84" s="387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118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8" t="str">
        <f>E9</f>
        <v>02 - Zdravotně technické instalace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F12</f>
        <v>Závodu míru 339/144, Karlovy Vary</v>
      </c>
      <c r="G88" s="38"/>
      <c r="H88" s="38"/>
      <c r="I88" s="31" t="s">
        <v>23</v>
      </c>
      <c r="J88" s="61" t="str">
        <f>IF(J12="","",J12)</f>
        <v>22. 3. 2022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E15</f>
        <v>Základní škola a střední škola Karlovy Vary, p.o.</v>
      </c>
      <c r="G90" s="38"/>
      <c r="H90" s="38"/>
      <c r="I90" s="31" t="s">
        <v>31</v>
      </c>
      <c r="J90" s="34" t="str">
        <f>E21</f>
        <v>Ing. Karel Drahokoupil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IF(E18="","",E18)</f>
        <v>Vyplň údaj</v>
      </c>
      <c r="G91" s="38"/>
      <c r="H91" s="38"/>
      <c r="I91" s="31" t="s">
        <v>34</v>
      </c>
      <c r="J91" s="34" t="str">
        <f>E24</f>
        <v>Bc. Martin Frous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141</v>
      </c>
      <c r="D93" s="156" t="s">
        <v>57</v>
      </c>
      <c r="E93" s="156" t="s">
        <v>53</v>
      </c>
      <c r="F93" s="156" t="s">
        <v>54</v>
      </c>
      <c r="G93" s="156" t="s">
        <v>142</v>
      </c>
      <c r="H93" s="156" t="s">
        <v>143</v>
      </c>
      <c r="I93" s="156" t="s">
        <v>144</v>
      </c>
      <c r="J93" s="156" t="s">
        <v>122</v>
      </c>
      <c r="K93" s="157" t="s">
        <v>145</v>
      </c>
      <c r="L93" s="158"/>
      <c r="M93" s="70" t="s">
        <v>19</v>
      </c>
      <c r="N93" s="71" t="s">
        <v>42</v>
      </c>
      <c r="O93" s="71" t="s">
        <v>146</v>
      </c>
      <c r="P93" s="71" t="s">
        <v>147</v>
      </c>
      <c r="Q93" s="71" t="s">
        <v>148</v>
      </c>
      <c r="R93" s="71" t="s">
        <v>149</v>
      </c>
      <c r="S93" s="71" t="s">
        <v>150</v>
      </c>
      <c r="T93" s="72" t="s">
        <v>151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P95+P231+P789</f>
        <v>0</v>
      </c>
      <c r="Q94" s="74"/>
      <c r="R94" s="161">
        <f>R95+R231+R789</f>
        <v>13.455664420000002</v>
      </c>
      <c r="S94" s="74"/>
      <c r="T94" s="162">
        <f>T95+T231+T789</f>
        <v>14.834530000000001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71</v>
      </c>
      <c r="AU94" s="19" t="s">
        <v>123</v>
      </c>
      <c r="BK94" s="163">
        <f>BK95+BK231+BK789</f>
        <v>0</v>
      </c>
    </row>
    <row r="95" spans="1:63" s="12" customFormat="1" ht="25.9" customHeight="1">
      <c r="B95" s="164"/>
      <c r="C95" s="165"/>
      <c r="D95" s="166" t="s">
        <v>71</v>
      </c>
      <c r="E95" s="167" t="s">
        <v>153</v>
      </c>
      <c r="F95" s="167" t="s">
        <v>154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P96+P148+P153+P170+P213+P227</f>
        <v>0</v>
      </c>
      <c r="Q95" s="172"/>
      <c r="R95" s="173">
        <f>R96+R148+R153+R170+R213+R227</f>
        <v>10.176693420000001</v>
      </c>
      <c r="S95" s="172"/>
      <c r="T95" s="174">
        <f>T96+T148+T153+T170+T213+T227</f>
        <v>10.9291</v>
      </c>
      <c r="AR95" s="175" t="s">
        <v>80</v>
      </c>
      <c r="AT95" s="176" t="s">
        <v>71</v>
      </c>
      <c r="AU95" s="176" t="s">
        <v>72</v>
      </c>
      <c r="AY95" s="175" t="s">
        <v>155</v>
      </c>
      <c r="BK95" s="177">
        <f>BK96+BK148+BK153+BK170+BK213+BK227</f>
        <v>0</v>
      </c>
    </row>
    <row r="96" spans="1:63" s="12" customFormat="1" ht="22.9" customHeight="1">
      <c r="B96" s="164"/>
      <c r="C96" s="165"/>
      <c r="D96" s="166" t="s">
        <v>71</v>
      </c>
      <c r="E96" s="178" t="s">
        <v>80</v>
      </c>
      <c r="F96" s="178" t="s">
        <v>1276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SUM(P97:P147)</f>
        <v>0</v>
      </c>
      <c r="Q96" s="172"/>
      <c r="R96" s="173">
        <f>SUM(R97:R147)</f>
        <v>5.3040000000000003</v>
      </c>
      <c r="S96" s="172"/>
      <c r="T96" s="174">
        <f>SUM(T97:T147)</f>
        <v>0</v>
      </c>
      <c r="AR96" s="175" t="s">
        <v>80</v>
      </c>
      <c r="AT96" s="176" t="s">
        <v>71</v>
      </c>
      <c r="AU96" s="176" t="s">
        <v>80</v>
      </c>
      <c r="AY96" s="175" t="s">
        <v>155</v>
      </c>
      <c r="BK96" s="177">
        <f>SUM(BK97:BK147)</f>
        <v>0</v>
      </c>
    </row>
    <row r="97" spans="1:65" s="2" customFormat="1" ht="37.9" customHeight="1">
      <c r="A97" s="36"/>
      <c r="B97" s="37"/>
      <c r="C97" s="180" t="s">
        <v>80</v>
      </c>
      <c r="D97" s="180" t="s">
        <v>158</v>
      </c>
      <c r="E97" s="181" t="s">
        <v>1937</v>
      </c>
      <c r="F97" s="182" t="s">
        <v>1938</v>
      </c>
      <c r="G97" s="183" t="s">
        <v>274</v>
      </c>
      <c r="H97" s="184">
        <v>4.54</v>
      </c>
      <c r="I97" s="185"/>
      <c r="J97" s="186">
        <f>ROUND(I97*H97,2)</f>
        <v>0</v>
      </c>
      <c r="K97" s="182" t="s">
        <v>162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163</v>
      </c>
      <c r="AT97" s="191" t="s">
        <v>158</v>
      </c>
      <c r="AU97" s="191" t="s">
        <v>82</v>
      </c>
      <c r="AY97" s="19" t="s">
        <v>155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163</v>
      </c>
      <c r="BM97" s="191" t="s">
        <v>1939</v>
      </c>
    </row>
    <row r="98" spans="1:65" s="2" customFormat="1" ht="29.25">
      <c r="A98" s="36"/>
      <c r="B98" s="37"/>
      <c r="C98" s="38"/>
      <c r="D98" s="193" t="s">
        <v>165</v>
      </c>
      <c r="E98" s="38"/>
      <c r="F98" s="194" t="s">
        <v>1940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165</v>
      </c>
      <c r="AU98" s="19" t="s">
        <v>82</v>
      </c>
    </row>
    <row r="99" spans="1:65" s="2" customFormat="1">
      <c r="A99" s="36"/>
      <c r="B99" s="37"/>
      <c r="C99" s="38"/>
      <c r="D99" s="198" t="s">
        <v>167</v>
      </c>
      <c r="E99" s="38"/>
      <c r="F99" s="199" t="s">
        <v>1941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167</v>
      </c>
      <c r="AU99" s="19" t="s">
        <v>82</v>
      </c>
    </row>
    <row r="100" spans="1:65" s="13" customFormat="1">
      <c r="B100" s="200"/>
      <c r="C100" s="201"/>
      <c r="D100" s="193" t="s">
        <v>169</v>
      </c>
      <c r="E100" s="202" t="s">
        <v>19</v>
      </c>
      <c r="F100" s="203" t="s">
        <v>1942</v>
      </c>
      <c r="G100" s="201"/>
      <c r="H100" s="204">
        <v>1.032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169</v>
      </c>
      <c r="AU100" s="210" t="s">
        <v>82</v>
      </c>
      <c r="AV100" s="13" t="s">
        <v>82</v>
      </c>
      <c r="AW100" s="13" t="s">
        <v>33</v>
      </c>
      <c r="AX100" s="13" t="s">
        <v>72</v>
      </c>
      <c r="AY100" s="210" t="s">
        <v>155</v>
      </c>
    </row>
    <row r="101" spans="1:65" s="13" customFormat="1">
      <c r="B101" s="200"/>
      <c r="C101" s="201"/>
      <c r="D101" s="193" t="s">
        <v>169</v>
      </c>
      <c r="E101" s="202" t="s">
        <v>19</v>
      </c>
      <c r="F101" s="203" t="s">
        <v>1943</v>
      </c>
      <c r="G101" s="201"/>
      <c r="H101" s="204">
        <v>0.14399999999999999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169</v>
      </c>
      <c r="AU101" s="210" t="s">
        <v>82</v>
      </c>
      <c r="AV101" s="13" t="s">
        <v>82</v>
      </c>
      <c r="AW101" s="13" t="s">
        <v>33</v>
      </c>
      <c r="AX101" s="13" t="s">
        <v>72</v>
      </c>
      <c r="AY101" s="210" t="s">
        <v>155</v>
      </c>
    </row>
    <row r="102" spans="1:65" s="13" customFormat="1">
      <c r="B102" s="200"/>
      <c r="C102" s="201"/>
      <c r="D102" s="193" t="s">
        <v>169</v>
      </c>
      <c r="E102" s="202" t="s">
        <v>19</v>
      </c>
      <c r="F102" s="203" t="s">
        <v>1944</v>
      </c>
      <c r="G102" s="201"/>
      <c r="H102" s="204">
        <v>0.52800000000000002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169</v>
      </c>
      <c r="AU102" s="210" t="s">
        <v>82</v>
      </c>
      <c r="AV102" s="13" t="s">
        <v>82</v>
      </c>
      <c r="AW102" s="13" t="s">
        <v>33</v>
      </c>
      <c r="AX102" s="13" t="s">
        <v>72</v>
      </c>
      <c r="AY102" s="210" t="s">
        <v>155</v>
      </c>
    </row>
    <row r="103" spans="1:65" s="13" customFormat="1">
      <c r="B103" s="200"/>
      <c r="C103" s="201"/>
      <c r="D103" s="193" t="s">
        <v>169</v>
      </c>
      <c r="E103" s="202" t="s">
        <v>19</v>
      </c>
      <c r="F103" s="203" t="s">
        <v>1945</v>
      </c>
      <c r="G103" s="201"/>
      <c r="H103" s="204">
        <v>0.24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169</v>
      </c>
      <c r="AU103" s="210" t="s">
        <v>82</v>
      </c>
      <c r="AV103" s="13" t="s">
        <v>82</v>
      </c>
      <c r="AW103" s="13" t="s">
        <v>33</v>
      </c>
      <c r="AX103" s="13" t="s">
        <v>72</v>
      </c>
      <c r="AY103" s="210" t="s">
        <v>155</v>
      </c>
    </row>
    <row r="104" spans="1:65" s="13" customFormat="1">
      <c r="B104" s="200"/>
      <c r="C104" s="201"/>
      <c r="D104" s="193" t="s">
        <v>169</v>
      </c>
      <c r="E104" s="202" t="s">
        <v>19</v>
      </c>
      <c r="F104" s="203" t="s">
        <v>1946</v>
      </c>
      <c r="G104" s="201"/>
      <c r="H104" s="204">
        <v>0.45600000000000002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169</v>
      </c>
      <c r="AU104" s="210" t="s">
        <v>82</v>
      </c>
      <c r="AV104" s="13" t="s">
        <v>82</v>
      </c>
      <c r="AW104" s="13" t="s">
        <v>33</v>
      </c>
      <c r="AX104" s="13" t="s">
        <v>72</v>
      </c>
      <c r="AY104" s="210" t="s">
        <v>155</v>
      </c>
    </row>
    <row r="105" spans="1:65" s="13" customFormat="1">
      <c r="B105" s="200"/>
      <c r="C105" s="201"/>
      <c r="D105" s="193" t="s">
        <v>169</v>
      </c>
      <c r="E105" s="202" t="s">
        <v>19</v>
      </c>
      <c r="F105" s="203" t="s">
        <v>1947</v>
      </c>
      <c r="G105" s="201"/>
      <c r="H105" s="204">
        <v>0.5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169</v>
      </c>
      <c r="AU105" s="210" t="s">
        <v>82</v>
      </c>
      <c r="AV105" s="13" t="s">
        <v>82</v>
      </c>
      <c r="AW105" s="13" t="s">
        <v>33</v>
      </c>
      <c r="AX105" s="13" t="s">
        <v>72</v>
      </c>
      <c r="AY105" s="210" t="s">
        <v>155</v>
      </c>
    </row>
    <row r="106" spans="1:65" s="13" customFormat="1">
      <c r="B106" s="200"/>
      <c r="C106" s="201"/>
      <c r="D106" s="193" t="s">
        <v>169</v>
      </c>
      <c r="E106" s="202" t="s">
        <v>19</v>
      </c>
      <c r="F106" s="203" t="s">
        <v>1948</v>
      </c>
      <c r="G106" s="201"/>
      <c r="H106" s="204">
        <v>0.72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169</v>
      </c>
      <c r="AU106" s="210" t="s">
        <v>82</v>
      </c>
      <c r="AV106" s="13" t="s">
        <v>82</v>
      </c>
      <c r="AW106" s="13" t="s">
        <v>33</v>
      </c>
      <c r="AX106" s="13" t="s">
        <v>72</v>
      </c>
      <c r="AY106" s="210" t="s">
        <v>155</v>
      </c>
    </row>
    <row r="107" spans="1:65" s="13" customFormat="1">
      <c r="B107" s="200"/>
      <c r="C107" s="201"/>
      <c r="D107" s="193" t="s">
        <v>169</v>
      </c>
      <c r="E107" s="202" t="s">
        <v>19</v>
      </c>
      <c r="F107" s="203" t="s">
        <v>1949</v>
      </c>
      <c r="G107" s="201"/>
      <c r="H107" s="204">
        <v>0.192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169</v>
      </c>
      <c r="AU107" s="210" t="s">
        <v>82</v>
      </c>
      <c r="AV107" s="13" t="s">
        <v>82</v>
      </c>
      <c r="AW107" s="13" t="s">
        <v>33</v>
      </c>
      <c r="AX107" s="13" t="s">
        <v>72</v>
      </c>
      <c r="AY107" s="210" t="s">
        <v>155</v>
      </c>
    </row>
    <row r="108" spans="1:65" s="13" customFormat="1">
      <c r="B108" s="200"/>
      <c r="C108" s="201"/>
      <c r="D108" s="193" t="s">
        <v>169</v>
      </c>
      <c r="E108" s="202" t="s">
        <v>19</v>
      </c>
      <c r="F108" s="203" t="s">
        <v>1950</v>
      </c>
      <c r="G108" s="201"/>
      <c r="H108" s="204">
        <v>0.41599999999999998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169</v>
      </c>
      <c r="AU108" s="210" t="s">
        <v>82</v>
      </c>
      <c r="AV108" s="13" t="s">
        <v>82</v>
      </c>
      <c r="AW108" s="13" t="s">
        <v>33</v>
      </c>
      <c r="AX108" s="13" t="s">
        <v>72</v>
      </c>
      <c r="AY108" s="210" t="s">
        <v>155</v>
      </c>
    </row>
    <row r="109" spans="1:65" s="13" customFormat="1">
      <c r="B109" s="200"/>
      <c r="C109" s="201"/>
      <c r="D109" s="193" t="s">
        <v>169</v>
      </c>
      <c r="E109" s="202" t="s">
        <v>19</v>
      </c>
      <c r="F109" s="203" t="s">
        <v>1951</v>
      </c>
      <c r="G109" s="201"/>
      <c r="H109" s="204">
        <v>0.192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169</v>
      </c>
      <c r="AU109" s="210" t="s">
        <v>82</v>
      </c>
      <c r="AV109" s="13" t="s">
        <v>82</v>
      </c>
      <c r="AW109" s="13" t="s">
        <v>33</v>
      </c>
      <c r="AX109" s="13" t="s">
        <v>72</v>
      </c>
      <c r="AY109" s="210" t="s">
        <v>155</v>
      </c>
    </row>
    <row r="110" spans="1:65" s="13" customFormat="1">
      <c r="B110" s="200"/>
      <c r="C110" s="201"/>
      <c r="D110" s="193" t="s">
        <v>169</v>
      </c>
      <c r="E110" s="202" t="s">
        <v>19</v>
      </c>
      <c r="F110" s="203" t="s">
        <v>1952</v>
      </c>
      <c r="G110" s="201"/>
      <c r="H110" s="204">
        <v>0.12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169</v>
      </c>
      <c r="AU110" s="210" t="s">
        <v>82</v>
      </c>
      <c r="AV110" s="13" t="s">
        <v>82</v>
      </c>
      <c r="AW110" s="13" t="s">
        <v>33</v>
      </c>
      <c r="AX110" s="13" t="s">
        <v>72</v>
      </c>
      <c r="AY110" s="210" t="s">
        <v>155</v>
      </c>
    </row>
    <row r="111" spans="1:65" s="14" customFormat="1">
      <c r="B111" s="211"/>
      <c r="C111" s="212"/>
      <c r="D111" s="193" t="s">
        <v>169</v>
      </c>
      <c r="E111" s="213" t="s">
        <v>19</v>
      </c>
      <c r="F111" s="214" t="s">
        <v>178</v>
      </c>
      <c r="G111" s="212"/>
      <c r="H111" s="215">
        <v>4.54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169</v>
      </c>
      <c r="AU111" s="221" t="s">
        <v>82</v>
      </c>
      <c r="AV111" s="14" t="s">
        <v>163</v>
      </c>
      <c r="AW111" s="14" t="s">
        <v>33</v>
      </c>
      <c r="AX111" s="14" t="s">
        <v>80</v>
      </c>
      <c r="AY111" s="221" t="s">
        <v>155</v>
      </c>
    </row>
    <row r="112" spans="1:65" s="2" customFormat="1" ht="37.9" customHeight="1">
      <c r="A112" s="36"/>
      <c r="B112" s="37"/>
      <c r="C112" s="180" t="s">
        <v>82</v>
      </c>
      <c r="D112" s="180" t="s">
        <v>158</v>
      </c>
      <c r="E112" s="181" t="s">
        <v>1953</v>
      </c>
      <c r="F112" s="182" t="s">
        <v>1954</v>
      </c>
      <c r="G112" s="183" t="s">
        <v>274</v>
      </c>
      <c r="H112" s="184">
        <v>3.536</v>
      </c>
      <c r="I112" s="185"/>
      <c r="J112" s="186">
        <f>ROUND(I112*H112,2)</f>
        <v>0</v>
      </c>
      <c r="K112" s="182" t="s">
        <v>162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163</v>
      </c>
      <c r="AT112" s="191" t="s">
        <v>158</v>
      </c>
      <c r="AU112" s="191" t="s">
        <v>82</v>
      </c>
      <c r="AY112" s="19" t="s">
        <v>155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163</v>
      </c>
      <c r="BM112" s="191" t="s">
        <v>1955</v>
      </c>
    </row>
    <row r="113" spans="1:65" s="2" customFormat="1" ht="39">
      <c r="A113" s="36"/>
      <c r="B113" s="37"/>
      <c r="C113" s="38"/>
      <c r="D113" s="193" t="s">
        <v>165</v>
      </c>
      <c r="E113" s="38"/>
      <c r="F113" s="194" t="s">
        <v>1956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165</v>
      </c>
      <c r="AU113" s="19" t="s">
        <v>82</v>
      </c>
    </row>
    <row r="114" spans="1:65" s="2" customFormat="1">
      <c r="A114" s="36"/>
      <c r="B114" s="37"/>
      <c r="C114" s="38"/>
      <c r="D114" s="198" t="s">
        <v>167</v>
      </c>
      <c r="E114" s="38"/>
      <c r="F114" s="199" t="s">
        <v>1957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167</v>
      </c>
      <c r="AU114" s="19" t="s">
        <v>82</v>
      </c>
    </row>
    <row r="115" spans="1:65" s="13" customFormat="1">
      <c r="B115" s="200"/>
      <c r="C115" s="201"/>
      <c r="D115" s="193" t="s">
        <v>169</v>
      </c>
      <c r="E115" s="202" t="s">
        <v>19</v>
      </c>
      <c r="F115" s="203" t="s">
        <v>1958</v>
      </c>
      <c r="G115" s="201"/>
      <c r="H115" s="204">
        <v>3.536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169</v>
      </c>
      <c r="AU115" s="210" t="s">
        <v>82</v>
      </c>
      <c r="AV115" s="13" t="s">
        <v>82</v>
      </c>
      <c r="AW115" s="13" t="s">
        <v>33</v>
      </c>
      <c r="AX115" s="13" t="s">
        <v>80</v>
      </c>
      <c r="AY115" s="210" t="s">
        <v>155</v>
      </c>
    </row>
    <row r="116" spans="1:65" s="2" customFormat="1" ht="37.9" customHeight="1">
      <c r="A116" s="36"/>
      <c r="B116" s="37"/>
      <c r="C116" s="180" t="s">
        <v>156</v>
      </c>
      <c r="D116" s="180" t="s">
        <v>158</v>
      </c>
      <c r="E116" s="181" t="s">
        <v>1959</v>
      </c>
      <c r="F116" s="182" t="s">
        <v>1960</v>
      </c>
      <c r="G116" s="183" t="s">
        <v>274</v>
      </c>
      <c r="H116" s="184">
        <v>17.68</v>
      </c>
      <c r="I116" s="185"/>
      <c r="J116" s="186">
        <f>ROUND(I116*H116,2)</f>
        <v>0</v>
      </c>
      <c r="K116" s="182" t="s">
        <v>162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163</v>
      </c>
      <c r="AT116" s="191" t="s">
        <v>158</v>
      </c>
      <c r="AU116" s="191" t="s">
        <v>82</v>
      </c>
      <c r="AY116" s="19" t="s">
        <v>155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163</v>
      </c>
      <c r="BM116" s="191" t="s">
        <v>1961</v>
      </c>
    </row>
    <row r="117" spans="1:65" s="2" customFormat="1" ht="39">
      <c r="A117" s="36"/>
      <c r="B117" s="37"/>
      <c r="C117" s="38"/>
      <c r="D117" s="193" t="s">
        <v>165</v>
      </c>
      <c r="E117" s="38"/>
      <c r="F117" s="194" t="s">
        <v>1962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165</v>
      </c>
      <c r="AU117" s="19" t="s">
        <v>82</v>
      </c>
    </row>
    <row r="118" spans="1:65" s="2" customFormat="1">
      <c r="A118" s="36"/>
      <c r="B118" s="37"/>
      <c r="C118" s="38"/>
      <c r="D118" s="198" t="s">
        <v>167</v>
      </c>
      <c r="E118" s="38"/>
      <c r="F118" s="199" t="s">
        <v>1963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167</v>
      </c>
      <c r="AU118" s="19" t="s">
        <v>82</v>
      </c>
    </row>
    <row r="119" spans="1:65" s="13" customFormat="1">
      <c r="B119" s="200"/>
      <c r="C119" s="201"/>
      <c r="D119" s="193" t="s">
        <v>169</v>
      </c>
      <c r="E119" s="202" t="s">
        <v>19</v>
      </c>
      <c r="F119" s="203" t="s">
        <v>1964</v>
      </c>
      <c r="G119" s="201"/>
      <c r="H119" s="204">
        <v>17.68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169</v>
      </c>
      <c r="AU119" s="210" t="s">
        <v>82</v>
      </c>
      <c r="AV119" s="13" t="s">
        <v>82</v>
      </c>
      <c r="AW119" s="13" t="s">
        <v>33</v>
      </c>
      <c r="AX119" s="13" t="s">
        <v>80</v>
      </c>
      <c r="AY119" s="210" t="s">
        <v>155</v>
      </c>
    </row>
    <row r="120" spans="1:65" s="2" customFormat="1" ht="37.9" customHeight="1">
      <c r="A120" s="36"/>
      <c r="B120" s="37"/>
      <c r="C120" s="180" t="s">
        <v>163</v>
      </c>
      <c r="D120" s="180" t="s">
        <v>158</v>
      </c>
      <c r="E120" s="181" t="s">
        <v>1317</v>
      </c>
      <c r="F120" s="182" t="s">
        <v>1318</v>
      </c>
      <c r="G120" s="183" t="s">
        <v>274</v>
      </c>
      <c r="H120" s="184">
        <v>3.536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163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163</v>
      </c>
      <c r="BM120" s="191" t="s">
        <v>1965</v>
      </c>
    </row>
    <row r="121" spans="1:65" s="2" customFormat="1" ht="39">
      <c r="A121" s="36"/>
      <c r="B121" s="37"/>
      <c r="C121" s="38"/>
      <c r="D121" s="193" t="s">
        <v>165</v>
      </c>
      <c r="E121" s="38"/>
      <c r="F121" s="194" t="s">
        <v>1320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1321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2" customFormat="1" ht="37.9" customHeight="1">
      <c r="A123" s="36"/>
      <c r="B123" s="37"/>
      <c r="C123" s="180" t="s">
        <v>195</v>
      </c>
      <c r="D123" s="180" t="s">
        <v>158</v>
      </c>
      <c r="E123" s="181" t="s">
        <v>1322</v>
      </c>
      <c r="F123" s="182" t="s">
        <v>1323</v>
      </c>
      <c r="G123" s="183" t="s">
        <v>274</v>
      </c>
      <c r="H123" s="184">
        <v>56.576000000000001</v>
      </c>
      <c r="I123" s="185"/>
      <c r="J123" s="186">
        <f>ROUND(I123*H123,2)</f>
        <v>0</v>
      </c>
      <c r="K123" s="182" t="s">
        <v>162</v>
      </c>
      <c r="L123" s="41"/>
      <c r="M123" s="187" t="s">
        <v>19</v>
      </c>
      <c r="N123" s="188" t="s">
        <v>43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163</v>
      </c>
      <c r="AT123" s="191" t="s">
        <v>158</v>
      </c>
      <c r="AU123" s="191" t="s">
        <v>82</v>
      </c>
      <c r="AY123" s="19" t="s">
        <v>155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163</v>
      </c>
      <c r="BM123" s="191" t="s">
        <v>1966</v>
      </c>
    </row>
    <row r="124" spans="1:65" s="2" customFormat="1" ht="48.75">
      <c r="A124" s="36"/>
      <c r="B124" s="37"/>
      <c r="C124" s="38"/>
      <c r="D124" s="193" t="s">
        <v>165</v>
      </c>
      <c r="E124" s="38"/>
      <c r="F124" s="194" t="s">
        <v>1325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165</v>
      </c>
      <c r="AU124" s="19" t="s">
        <v>82</v>
      </c>
    </row>
    <row r="125" spans="1:65" s="2" customFormat="1">
      <c r="A125" s="36"/>
      <c r="B125" s="37"/>
      <c r="C125" s="38"/>
      <c r="D125" s="198" t="s">
        <v>167</v>
      </c>
      <c r="E125" s="38"/>
      <c r="F125" s="199" t="s">
        <v>1326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167</v>
      </c>
      <c r="AU125" s="19" t="s">
        <v>82</v>
      </c>
    </row>
    <row r="126" spans="1:65" s="13" customFormat="1">
      <c r="B126" s="200"/>
      <c r="C126" s="201"/>
      <c r="D126" s="193" t="s">
        <v>169</v>
      </c>
      <c r="E126" s="202" t="s">
        <v>19</v>
      </c>
      <c r="F126" s="203" t="s">
        <v>1967</v>
      </c>
      <c r="G126" s="201"/>
      <c r="H126" s="204">
        <v>56.576000000000001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169</v>
      </c>
      <c r="AU126" s="210" t="s">
        <v>82</v>
      </c>
      <c r="AV126" s="13" t="s">
        <v>82</v>
      </c>
      <c r="AW126" s="13" t="s">
        <v>33</v>
      </c>
      <c r="AX126" s="13" t="s">
        <v>80</v>
      </c>
      <c r="AY126" s="210" t="s">
        <v>155</v>
      </c>
    </row>
    <row r="127" spans="1:65" s="2" customFormat="1" ht="24.2" customHeight="1">
      <c r="A127" s="36"/>
      <c r="B127" s="37"/>
      <c r="C127" s="180" t="s">
        <v>199</v>
      </c>
      <c r="D127" s="180" t="s">
        <v>158</v>
      </c>
      <c r="E127" s="181" t="s">
        <v>1968</v>
      </c>
      <c r="F127" s="182" t="s">
        <v>1969</v>
      </c>
      <c r="G127" s="183" t="s">
        <v>274</v>
      </c>
      <c r="H127" s="184">
        <v>3.536</v>
      </c>
      <c r="I127" s="185"/>
      <c r="J127" s="186">
        <f>ROUND(I127*H127,2)</f>
        <v>0</v>
      </c>
      <c r="K127" s="182" t="s">
        <v>162</v>
      </c>
      <c r="L127" s="41"/>
      <c r="M127" s="187" t="s">
        <v>19</v>
      </c>
      <c r="N127" s="188" t="s">
        <v>43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163</v>
      </c>
      <c r="AT127" s="191" t="s">
        <v>158</v>
      </c>
      <c r="AU127" s="191" t="s">
        <v>82</v>
      </c>
      <c r="AY127" s="19" t="s">
        <v>155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163</v>
      </c>
      <c r="BM127" s="191" t="s">
        <v>1970</v>
      </c>
    </row>
    <row r="128" spans="1:65" s="2" customFormat="1" ht="19.5">
      <c r="A128" s="36"/>
      <c r="B128" s="37"/>
      <c r="C128" s="38"/>
      <c r="D128" s="193" t="s">
        <v>165</v>
      </c>
      <c r="E128" s="38"/>
      <c r="F128" s="194" t="s">
        <v>1971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165</v>
      </c>
      <c r="AU128" s="19" t="s">
        <v>82</v>
      </c>
    </row>
    <row r="129" spans="1:65" s="2" customFormat="1">
      <c r="A129" s="36"/>
      <c r="B129" s="37"/>
      <c r="C129" s="38"/>
      <c r="D129" s="198" t="s">
        <v>167</v>
      </c>
      <c r="E129" s="38"/>
      <c r="F129" s="199" t="s">
        <v>1972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167</v>
      </c>
      <c r="AU129" s="19" t="s">
        <v>82</v>
      </c>
    </row>
    <row r="130" spans="1:65" s="2" customFormat="1" ht="33" customHeight="1">
      <c r="A130" s="36"/>
      <c r="B130" s="37"/>
      <c r="C130" s="180" t="s">
        <v>222</v>
      </c>
      <c r="D130" s="180" t="s">
        <v>158</v>
      </c>
      <c r="E130" s="181" t="s">
        <v>1333</v>
      </c>
      <c r="F130" s="182" t="s">
        <v>1334</v>
      </c>
      <c r="G130" s="183" t="s">
        <v>161</v>
      </c>
      <c r="H130" s="184">
        <v>6.3650000000000002</v>
      </c>
      <c r="I130" s="185"/>
      <c r="J130" s="186">
        <f>ROUND(I130*H130,2)</f>
        <v>0</v>
      </c>
      <c r="K130" s="182" t="s">
        <v>162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163</v>
      </c>
      <c r="AT130" s="191" t="s">
        <v>158</v>
      </c>
      <c r="AU130" s="191" t="s">
        <v>82</v>
      </c>
      <c r="AY130" s="19" t="s">
        <v>155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163</v>
      </c>
      <c r="BM130" s="191" t="s">
        <v>1973</v>
      </c>
    </row>
    <row r="131" spans="1:65" s="2" customFormat="1" ht="29.25">
      <c r="A131" s="36"/>
      <c r="B131" s="37"/>
      <c r="C131" s="38"/>
      <c r="D131" s="193" t="s">
        <v>165</v>
      </c>
      <c r="E131" s="38"/>
      <c r="F131" s="194" t="s">
        <v>1336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165</v>
      </c>
      <c r="AU131" s="19" t="s">
        <v>82</v>
      </c>
    </row>
    <row r="132" spans="1:65" s="2" customFormat="1">
      <c r="A132" s="36"/>
      <c r="B132" s="37"/>
      <c r="C132" s="38"/>
      <c r="D132" s="198" t="s">
        <v>167</v>
      </c>
      <c r="E132" s="38"/>
      <c r="F132" s="199" t="s">
        <v>1337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167</v>
      </c>
      <c r="AU132" s="19" t="s">
        <v>82</v>
      </c>
    </row>
    <row r="133" spans="1:65" s="13" customFormat="1">
      <c r="B133" s="200"/>
      <c r="C133" s="201"/>
      <c r="D133" s="193" t="s">
        <v>169</v>
      </c>
      <c r="E133" s="202" t="s">
        <v>19</v>
      </c>
      <c r="F133" s="203" t="s">
        <v>1974</v>
      </c>
      <c r="G133" s="201"/>
      <c r="H133" s="204">
        <v>6.3650000000000002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169</v>
      </c>
      <c r="AU133" s="210" t="s">
        <v>82</v>
      </c>
      <c r="AV133" s="13" t="s">
        <v>82</v>
      </c>
      <c r="AW133" s="13" t="s">
        <v>33</v>
      </c>
      <c r="AX133" s="13" t="s">
        <v>80</v>
      </c>
      <c r="AY133" s="210" t="s">
        <v>155</v>
      </c>
    </row>
    <row r="134" spans="1:65" s="2" customFormat="1" ht="16.5" customHeight="1">
      <c r="A134" s="36"/>
      <c r="B134" s="37"/>
      <c r="C134" s="180" t="s">
        <v>182</v>
      </c>
      <c r="D134" s="180" t="s">
        <v>158</v>
      </c>
      <c r="E134" s="181" t="s">
        <v>1339</v>
      </c>
      <c r="F134" s="182" t="s">
        <v>1340</v>
      </c>
      <c r="G134" s="183" t="s">
        <v>274</v>
      </c>
      <c r="H134" s="184">
        <v>3.536</v>
      </c>
      <c r="I134" s="185"/>
      <c r="J134" s="186">
        <f>ROUND(I134*H134,2)</f>
        <v>0</v>
      </c>
      <c r="K134" s="182" t="s">
        <v>162</v>
      </c>
      <c r="L134" s="41"/>
      <c r="M134" s="187" t="s">
        <v>19</v>
      </c>
      <c r="N134" s="188" t="s">
        <v>43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163</v>
      </c>
      <c r="AT134" s="191" t="s">
        <v>158</v>
      </c>
      <c r="AU134" s="191" t="s">
        <v>82</v>
      </c>
      <c r="AY134" s="19" t="s">
        <v>155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163</v>
      </c>
      <c r="BM134" s="191" t="s">
        <v>1975</v>
      </c>
    </row>
    <row r="135" spans="1:65" s="2" customFormat="1" ht="19.5">
      <c r="A135" s="36"/>
      <c r="B135" s="37"/>
      <c r="C135" s="38"/>
      <c r="D135" s="193" t="s">
        <v>165</v>
      </c>
      <c r="E135" s="38"/>
      <c r="F135" s="194" t="s">
        <v>1342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165</v>
      </c>
      <c r="AU135" s="19" t="s">
        <v>82</v>
      </c>
    </row>
    <row r="136" spans="1:65" s="2" customFormat="1">
      <c r="A136" s="36"/>
      <c r="B136" s="37"/>
      <c r="C136" s="38"/>
      <c r="D136" s="198" t="s">
        <v>167</v>
      </c>
      <c r="E136" s="38"/>
      <c r="F136" s="199" t="s">
        <v>1343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167</v>
      </c>
      <c r="AU136" s="19" t="s">
        <v>82</v>
      </c>
    </row>
    <row r="137" spans="1:65" s="2" customFormat="1" ht="24.2" customHeight="1">
      <c r="A137" s="36"/>
      <c r="B137" s="37"/>
      <c r="C137" s="180" t="s">
        <v>243</v>
      </c>
      <c r="D137" s="180" t="s">
        <v>158</v>
      </c>
      <c r="E137" s="181" t="s">
        <v>1976</v>
      </c>
      <c r="F137" s="182" t="s">
        <v>1977</v>
      </c>
      <c r="G137" s="183" t="s">
        <v>274</v>
      </c>
      <c r="H137" s="184">
        <v>1.004</v>
      </c>
      <c r="I137" s="185"/>
      <c r="J137" s="186">
        <f>ROUND(I137*H137,2)</f>
        <v>0</v>
      </c>
      <c r="K137" s="182" t="s">
        <v>162</v>
      </c>
      <c r="L137" s="41"/>
      <c r="M137" s="187" t="s">
        <v>19</v>
      </c>
      <c r="N137" s="188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163</v>
      </c>
      <c r="AT137" s="191" t="s">
        <v>158</v>
      </c>
      <c r="AU137" s="191" t="s">
        <v>82</v>
      </c>
      <c r="AY137" s="19" t="s">
        <v>155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163</v>
      </c>
      <c r="BM137" s="191" t="s">
        <v>1978</v>
      </c>
    </row>
    <row r="138" spans="1:65" s="2" customFormat="1" ht="29.25">
      <c r="A138" s="36"/>
      <c r="B138" s="37"/>
      <c r="C138" s="38"/>
      <c r="D138" s="193" t="s">
        <v>165</v>
      </c>
      <c r="E138" s="38"/>
      <c r="F138" s="194" t="s">
        <v>1979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165</v>
      </c>
      <c r="AU138" s="19" t="s">
        <v>82</v>
      </c>
    </row>
    <row r="139" spans="1:65" s="2" customFormat="1">
      <c r="A139" s="36"/>
      <c r="B139" s="37"/>
      <c r="C139" s="38"/>
      <c r="D139" s="198" t="s">
        <v>167</v>
      </c>
      <c r="E139" s="38"/>
      <c r="F139" s="199" t="s">
        <v>1980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167</v>
      </c>
      <c r="AU139" s="19" t="s">
        <v>82</v>
      </c>
    </row>
    <row r="140" spans="1:65" s="2" customFormat="1" ht="24.2" customHeight="1">
      <c r="A140" s="36"/>
      <c r="B140" s="37"/>
      <c r="C140" s="180" t="s">
        <v>251</v>
      </c>
      <c r="D140" s="180" t="s">
        <v>158</v>
      </c>
      <c r="E140" s="181" t="s">
        <v>1981</v>
      </c>
      <c r="F140" s="182" t="s">
        <v>1982</v>
      </c>
      <c r="G140" s="183" t="s">
        <v>274</v>
      </c>
      <c r="H140" s="184">
        <v>2.6520000000000001</v>
      </c>
      <c r="I140" s="185"/>
      <c r="J140" s="186">
        <f>ROUND(I140*H140,2)</f>
        <v>0</v>
      </c>
      <c r="K140" s="182" t="s">
        <v>162</v>
      </c>
      <c r="L140" s="41"/>
      <c r="M140" s="187" t="s">
        <v>19</v>
      </c>
      <c r="N140" s="188" t="s">
        <v>43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163</v>
      </c>
      <c r="AT140" s="191" t="s">
        <v>158</v>
      </c>
      <c r="AU140" s="191" t="s">
        <v>82</v>
      </c>
      <c r="AY140" s="19" t="s">
        <v>155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163</v>
      </c>
      <c r="BM140" s="191" t="s">
        <v>1983</v>
      </c>
    </row>
    <row r="141" spans="1:65" s="2" customFormat="1" ht="39">
      <c r="A141" s="36"/>
      <c r="B141" s="37"/>
      <c r="C141" s="38"/>
      <c r="D141" s="193" t="s">
        <v>165</v>
      </c>
      <c r="E141" s="38"/>
      <c r="F141" s="194" t="s">
        <v>1984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165</v>
      </c>
      <c r="AU141" s="19" t="s">
        <v>82</v>
      </c>
    </row>
    <row r="142" spans="1:65" s="2" customFormat="1">
      <c r="A142" s="36"/>
      <c r="B142" s="37"/>
      <c r="C142" s="38"/>
      <c r="D142" s="198" t="s">
        <v>167</v>
      </c>
      <c r="E142" s="38"/>
      <c r="F142" s="199" t="s">
        <v>1985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167</v>
      </c>
      <c r="AU142" s="19" t="s">
        <v>82</v>
      </c>
    </row>
    <row r="143" spans="1:65" s="13" customFormat="1">
      <c r="B143" s="200"/>
      <c r="C143" s="201"/>
      <c r="D143" s="193" t="s">
        <v>169</v>
      </c>
      <c r="E143" s="202" t="s">
        <v>19</v>
      </c>
      <c r="F143" s="203" t="s">
        <v>1986</v>
      </c>
      <c r="G143" s="201"/>
      <c r="H143" s="204">
        <v>2.6520000000000001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169</v>
      </c>
      <c r="AU143" s="210" t="s">
        <v>82</v>
      </c>
      <c r="AV143" s="13" t="s">
        <v>82</v>
      </c>
      <c r="AW143" s="13" t="s">
        <v>33</v>
      </c>
      <c r="AX143" s="13" t="s">
        <v>80</v>
      </c>
      <c r="AY143" s="210" t="s">
        <v>155</v>
      </c>
    </row>
    <row r="144" spans="1:65" s="2" customFormat="1" ht="16.5" customHeight="1">
      <c r="A144" s="36"/>
      <c r="B144" s="37"/>
      <c r="C144" s="222" t="s">
        <v>261</v>
      </c>
      <c r="D144" s="222" t="s">
        <v>179</v>
      </c>
      <c r="E144" s="223" t="s">
        <v>1384</v>
      </c>
      <c r="F144" s="224" t="s">
        <v>1385</v>
      </c>
      <c r="G144" s="225" t="s">
        <v>161</v>
      </c>
      <c r="H144" s="226">
        <v>5.3040000000000003</v>
      </c>
      <c r="I144" s="227"/>
      <c r="J144" s="228">
        <f>ROUND(I144*H144,2)</f>
        <v>0</v>
      </c>
      <c r="K144" s="224" t="s">
        <v>162</v>
      </c>
      <c r="L144" s="229"/>
      <c r="M144" s="230" t="s">
        <v>19</v>
      </c>
      <c r="N144" s="231" t="s">
        <v>43</v>
      </c>
      <c r="O144" s="66"/>
      <c r="P144" s="189">
        <f>O144*H144</f>
        <v>0</v>
      </c>
      <c r="Q144" s="189">
        <v>1</v>
      </c>
      <c r="R144" s="189">
        <f>Q144*H144</f>
        <v>5.3040000000000003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182</v>
      </c>
      <c r="AT144" s="191" t="s">
        <v>179</v>
      </c>
      <c r="AU144" s="191" t="s">
        <v>82</v>
      </c>
      <c r="AY144" s="19" t="s">
        <v>155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163</v>
      </c>
      <c r="BM144" s="191" t="s">
        <v>1987</v>
      </c>
    </row>
    <row r="145" spans="1:65" s="2" customFormat="1">
      <c r="A145" s="36"/>
      <c r="B145" s="37"/>
      <c r="C145" s="38"/>
      <c r="D145" s="193" t="s">
        <v>165</v>
      </c>
      <c r="E145" s="38"/>
      <c r="F145" s="194" t="s">
        <v>1385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165</v>
      </c>
      <c r="AU145" s="19" t="s">
        <v>82</v>
      </c>
    </row>
    <row r="146" spans="1:65" s="13" customFormat="1">
      <c r="B146" s="200"/>
      <c r="C146" s="201"/>
      <c r="D146" s="193" t="s">
        <v>169</v>
      </c>
      <c r="E146" s="202" t="s">
        <v>19</v>
      </c>
      <c r="F146" s="203" t="s">
        <v>1988</v>
      </c>
      <c r="G146" s="201"/>
      <c r="H146" s="204">
        <v>2.6520000000000001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169</v>
      </c>
      <c r="AU146" s="210" t="s">
        <v>82</v>
      </c>
      <c r="AV146" s="13" t="s">
        <v>82</v>
      </c>
      <c r="AW146" s="13" t="s">
        <v>33</v>
      </c>
      <c r="AX146" s="13" t="s">
        <v>80</v>
      </c>
      <c r="AY146" s="210" t="s">
        <v>155</v>
      </c>
    </row>
    <row r="147" spans="1:65" s="13" customFormat="1">
      <c r="B147" s="200"/>
      <c r="C147" s="201"/>
      <c r="D147" s="193" t="s">
        <v>169</v>
      </c>
      <c r="E147" s="201"/>
      <c r="F147" s="203" t="s">
        <v>1989</v>
      </c>
      <c r="G147" s="201"/>
      <c r="H147" s="204">
        <v>5.3040000000000003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169</v>
      </c>
      <c r="AU147" s="210" t="s">
        <v>82</v>
      </c>
      <c r="AV147" s="13" t="s">
        <v>82</v>
      </c>
      <c r="AW147" s="13" t="s">
        <v>4</v>
      </c>
      <c r="AX147" s="13" t="s">
        <v>80</v>
      </c>
      <c r="AY147" s="210" t="s">
        <v>155</v>
      </c>
    </row>
    <row r="148" spans="1:65" s="12" customFormat="1" ht="22.9" customHeight="1">
      <c r="B148" s="164"/>
      <c r="C148" s="165"/>
      <c r="D148" s="166" t="s">
        <v>71</v>
      </c>
      <c r="E148" s="178" t="s">
        <v>163</v>
      </c>
      <c r="F148" s="178" t="s">
        <v>270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SUM(P149:P152)</f>
        <v>0</v>
      </c>
      <c r="Q148" s="172"/>
      <c r="R148" s="173">
        <f>SUM(R149:R152)</f>
        <v>0</v>
      </c>
      <c r="S148" s="172"/>
      <c r="T148" s="174">
        <f>SUM(T149:T152)</f>
        <v>0</v>
      </c>
      <c r="AR148" s="175" t="s">
        <v>80</v>
      </c>
      <c r="AT148" s="176" t="s">
        <v>71</v>
      </c>
      <c r="AU148" s="176" t="s">
        <v>80</v>
      </c>
      <c r="AY148" s="175" t="s">
        <v>155</v>
      </c>
      <c r="BK148" s="177">
        <f>SUM(BK149:BK152)</f>
        <v>0</v>
      </c>
    </row>
    <row r="149" spans="1:65" s="2" customFormat="1" ht="24.2" customHeight="1">
      <c r="A149" s="36"/>
      <c r="B149" s="37"/>
      <c r="C149" s="180" t="s">
        <v>271</v>
      </c>
      <c r="D149" s="180" t="s">
        <v>158</v>
      </c>
      <c r="E149" s="181" t="s">
        <v>1488</v>
      </c>
      <c r="F149" s="182" t="s">
        <v>1489</v>
      </c>
      <c r="G149" s="183" t="s">
        <v>274</v>
      </c>
      <c r="H149" s="184">
        <v>0.88400000000000001</v>
      </c>
      <c r="I149" s="185"/>
      <c r="J149" s="186">
        <f>ROUND(I149*H149,2)</f>
        <v>0</v>
      </c>
      <c r="K149" s="182" t="s">
        <v>162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163</v>
      </c>
      <c r="AT149" s="191" t="s">
        <v>158</v>
      </c>
      <c r="AU149" s="191" t="s">
        <v>82</v>
      </c>
      <c r="AY149" s="19" t="s">
        <v>155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163</v>
      </c>
      <c r="BM149" s="191" t="s">
        <v>1990</v>
      </c>
    </row>
    <row r="150" spans="1:65" s="2" customFormat="1" ht="19.5">
      <c r="A150" s="36"/>
      <c r="B150" s="37"/>
      <c r="C150" s="38"/>
      <c r="D150" s="193" t="s">
        <v>165</v>
      </c>
      <c r="E150" s="38"/>
      <c r="F150" s="194" t="s">
        <v>1491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165</v>
      </c>
      <c r="AU150" s="19" t="s">
        <v>82</v>
      </c>
    </row>
    <row r="151" spans="1:65" s="2" customFormat="1">
      <c r="A151" s="36"/>
      <c r="B151" s="37"/>
      <c r="C151" s="38"/>
      <c r="D151" s="198" t="s">
        <v>167</v>
      </c>
      <c r="E151" s="38"/>
      <c r="F151" s="199" t="s">
        <v>1492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167</v>
      </c>
      <c r="AU151" s="19" t="s">
        <v>82</v>
      </c>
    </row>
    <row r="152" spans="1:65" s="13" customFormat="1">
      <c r="B152" s="200"/>
      <c r="C152" s="201"/>
      <c r="D152" s="193" t="s">
        <v>169</v>
      </c>
      <c r="E152" s="202" t="s">
        <v>19</v>
      </c>
      <c r="F152" s="203" t="s">
        <v>1991</v>
      </c>
      <c r="G152" s="201"/>
      <c r="H152" s="204">
        <v>0.88400000000000001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169</v>
      </c>
      <c r="AU152" s="210" t="s">
        <v>82</v>
      </c>
      <c r="AV152" s="13" t="s">
        <v>82</v>
      </c>
      <c r="AW152" s="13" t="s">
        <v>33</v>
      </c>
      <c r="AX152" s="13" t="s">
        <v>80</v>
      </c>
      <c r="AY152" s="210" t="s">
        <v>155</v>
      </c>
    </row>
    <row r="153" spans="1:65" s="12" customFormat="1" ht="22.9" customHeight="1">
      <c r="B153" s="164"/>
      <c r="C153" s="165"/>
      <c r="D153" s="166" t="s">
        <v>71</v>
      </c>
      <c r="E153" s="178" t="s">
        <v>199</v>
      </c>
      <c r="F153" s="178" t="s">
        <v>299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SUM(P154:P169)</f>
        <v>0</v>
      </c>
      <c r="Q153" s="172"/>
      <c r="R153" s="173">
        <f>SUM(R154:R169)</f>
        <v>4.8596134199999996</v>
      </c>
      <c r="S153" s="172"/>
      <c r="T153" s="174">
        <f>SUM(T154:T169)</f>
        <v>0</v>
      </c>
      <c r="AR153" s="175" t="s">
        <v>80</v>
      </c>
      <c r="AT153" s="176" t="s">
        <v>71</v>
      </c>
      <c r="AU153" s="176" t="s">
        <v>80</v>
      </c>
      <c r="AY153" s="175" t="s">
        <v>155</v>
      </c>
      <c r="BK153" s="177">
        <f>SUM(BK154:BK169)</f>
        <v>0</v>
      </c>
    </row>
    <row r="154" spans="1:65" s="2" customFormat="1" ht="24.2" customHeight="1">
      <c r="A154" s="36"/>
      <c r="B154" s="37"/>
      <c r="C154" s="180" t="s">
        <v>279</v>
      </c>
      <c r="D154" s="180" t="s">
        <v>158</v>
      </c>
      <c r="E154" s="181" t="s">
        <v>1992</v>
      </c>
      <c r="F154" s="182" t="s">
        <v>1993</v>
      </c>
      <c r="G154" s="183" t="s">
        <v>202</v>
      </c>
      <c r="H154" s="184">
        <v>46.481000000000002</v>
      </c>
      <c r="I154" s="185"/>
      <c r="J154" s="186">
        <f>ROUND(I154*H154,2)</f>
        <v>0</v>
      </c>
      <c r="K154" s="182" t="s">
        <v>162</v>
      </c>
      <c r="L154" s="41"/>
      <c r="M154" s="187" t="s">
        <v>19</v>
      </c>
      <c r="N154" s="188" t="s">
        <v>43</v>
      </c>
      <c r="O154" s="66"/>
      <c r="P154" s="189">
        <f>O154*H154</f>
        <v>0</v>
      </c>
      <c r="Q154" s="189">
        <v>3.8899999999999997E-2</v>
      </c>
      <c r="R154" s="189">
        <f>Q154*H154</f>
        <v>1.8081109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163</v>
      </c>
      <c r="AT154" s="191" t="s">
        <v>158</v>
      </c>
      <c r="AU154" s="191" t="s">
        <v>82</v>
      </c>
      <c r="AY154" s="19" t="s">
        <v>155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163</v>
      </c>
      <c r="BM154" s="191" t="s">
        <v>1994</v>
      </c>
    </row>
    <row r="155" spans="1:65" s="2" customFormat="1" ht="19.5">
      <c r="A155" s="36"/>
      <c r="B155" s="37"/>
      <c r="C155" s="38"/>
      <c r="D155" s="193" t="s">
        <v>165</v>
      </c>
      <c r="E155" s="38"/>
      <c r="F155" s="194" t="s">
        <v>1995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165</v>
      </c>
      <c r="AU155" s="19" t="s">
        <v>82</v>
      </c>
    </row>
    <row r="156" spans="1:65" s="2" customFormat="1">
      <c r="A156" s="36"/>
      <c r="B156" s="37"/>
      <c r="C156" s="38"/>
      <c r="D156" s="198" t="s">
        <v>167</v>
      </c>
      <c r="E156" s="38"/>
      <c r="F156" s="199" t="s">
        <v>1996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167</v>
      </c>
      <c r="AU156" s="19" t="s">
        <v>82</v>
      </c>
    </row>
    <row r="157" spans="1:65" s="13" customFormat="1">
      <c r="B157" s="200"/>
      <c r="C157" s="201"/>
      <c r="D157" s="193" t="s">
        <v>169</v>
      </c>
      <c r="E157" s="202" t="s">
        <v>19</v>
      </c>
      <c r="F157" s="203" t="s">
        <v>1997</v>
      </c>
      <c r="G157" s="201"/>
      <c r="H157" s="204">
        <v>26.026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169</v>
      </c>
      <c r="AU157" s="210" t="s">
        <v>82</v>
      </c>
      <c r="AV157" s="13" t="s">
        <v>82</v>
      </c>
      <c r="AW157" s="13" t="s">
        <v>33</v>
      </c>
      <c r="AX157" s="13" t="s">
        <v>72</v>
      </c>
      <c r="AY157" s="210" t="s">
        <v>155</v>
      </c>
    </row>
    <row r="158" spans="1:65" s="13" customFormat="1">
      <c r="B158" s="200"/>
      <c r="C158" s="201"/>
      <c r="D158" s="193" t="s">
        <v>169</v>
      </c>
      <c r="E158" s="202" t="s">
        <v>19</v>
      </c>
      <c r="F158" s="203" t="s">
        <v>1998</v>
      </c>
      <c r="G158" s="201"/>
      <c r="H158" s="204">
        <v>3.97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169</v>
      </c>
      <c r="AU158" s="210" t="s">
        <v>82</v>
      </c>
      <c r="AV158" s="13" t="s">
        <v>82</v>
      </c>
      <c r="AW158" s="13" t="s">
        <v>33</v>
      </c>
      <c r="AX158" s="13" t="s">
        <v>72</v>
      </c>
      <c r="AY158" s="210" t="s">
        <v>155</v>
      </c>
    </row>
    <row r="159" spans="1:65" s="13" customFormat="1">
      <c r="B159" s="200"/>
      <c r="C159" s="201"/>
      <c r="D159" s="193" t="s">
        <v>169</v>
      </c>
      <c r="E159" s="202" t="s">
        <v>19</v>
      </c>
      <c r="F159" s="203" t="s">
        <v>1999</v>
      </c>
      <c r="G159" s="201"/>
      <c r="H159" s="204">
        <v>16.484999999999999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169</v>
      </c>
      <c r="AU159" s="210" t="s">
        <v>82</v>
      </c>
      <c r="AV159" s="13" t="s">
        <v>82</v>
      </c>
      <c r="AW159" s="13" t="s">
        <v>33</v>
      </c>
      <c r="AX159" s="13" t="s">
        <v>72</v>
      </c>
      <c r="AY159" s="210" t="s">
        <v>155</v>
      </c>
    </row>
    <row r="160" spans="1:65" s="14" customFormat="1">
      <c r="B160" s="211"/>
      <c r="C160" s="212"/>
      <c r="D160" s="193" t="s">
        <v>169</v>
      </c>
      <c r="E160" s="213" t="s">
        <v>19</v>
      </c>
      <c r="F160" s="214" t="s">
        <v>178</v>
      </c>
      <c r="G160" s="212"/>
      <c r="H160" s="215">
        <v>46.481000000000002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169</v>
      </c>
      <c r="AU160" s="221" t="s">
        <v>82</v>
      </c>
      <c r="AV160" s="14" t="s">
        <v>163</v>
      </c>
      <c r="AW160" s="14" t="s">
        <v>33</v>
      </c>
      <c r="AX160" s="14" t="s">
        <v>80</v>
      </c>
      <c r="AY160" s="221" t="s">
        <v>155</v>
      </c>
    </row>
    <row r="161" spans="1:65" s="2" customFormat="1" ht="24.2" customHeight="1">
      <c r="A161" s="36"/>
      <c r="B161" s="37"/>
      <c r="C161" s="180" t="s">
        <v>286</v>
      </c>
      <c r="D161" s="180" t="s">
        <v>158</v>
      </c>
      <c r="E161" s="181" t="s">
        <v>2000</v>
      </c>
      <c r="F161" s="182" t="s">
        <v>2001</v>
      </c>
      <c r="G161" s="183" t="s">
        <v>274</v>
      </c>
      <c r="H161" s="184">
        <v>1.3260000000000001</v>
      </c>
      <c r="I161" s="185"/>
      <c r="J161" s="186">
        <f>ROUND(I161*H161,2)</f>
        <v>0</v>
      </c>
      <c r="K161" s="182" t="s">
        <v>162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2.3010199999999998</v>
      </c>
      <c r="R161" s="189">
        <f>Q161*H161</f>
        <v>3.05115252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163</v>
      </c>
      <c r="AT161" s="191" t="s">
        <v>158</v>
      </c>
      <c r="AU161" s="191" t="s">
        <v>82</v>
      </c>
      <c r="AY161" s="19" t="s">
        <v>155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163</v>
      </c>
      <c r="BM161" s="191" t="s">
        <v>2002</v>
      </c>
    </row>
    <row r="162" spans="1:65" s="2" customFormat="1" ht="19.5">
      <c r="A162" s="36"/>
      <c r="B162" s="37"/>
      <c r="C162" s="38"/>
      <c r="D162" s="193" t="s">
        <v>165</v>
      </c>
      <c r="E162" s="38"/>
      <c r="F162" s="194" t="s">
        <v>2003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165</v>
      </c>
      <c r="AU162" s="19" t="s">
        <v>82</v>
      </c>
    </row>
    <row r="163" spans="1:65" s="2" customFormat="1">
      <c r="A163" s="36"/>
      <c r="B163" s="37"/>
      <c r="C163" s="38"/>
      <c r="D163" s="198" t="s">
        <v>167</v>
      </c>
      <c r="E163" s="38"/>
      <c r="F163" s="199" t="s">
        <v>2004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167</v>
      </c>
      <c r="AU163" s="19" t="s">
        <v>82</v>
      </c>
    </row>
    <row r="164" spans="1:65" s="13" customFormat="1">
      <c r="B164" s="200"/>
      <c r="C164" s="201"/>
      <c r="D164" s="193" t="s">
        <v>169</v>
      </c>
      <c r="E164" s="202" t="s">
        <v>19</v>
      </c>
      <c r="F164" s="203" t="s">
        <v>2005</v>
      </c>
      <c r="G164" s="201"/>
      <c r="H164" s="204">
        <v>1.3260000000000001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169</v>
      </c>
      <c r="AU164" s="210" t="s">
        <v>82</v>
      </c>
      <c r="AV164" s="13" t="s">
        <v>82</v>
      </c>
      <c r="AW164" s="13" t="s">
        <v>33</v>
      </c>
      <c r="AX164" s="13" t="s">
        <v>80</v>
      </c>
      <c r="AY164" s="210" t="s">
        <v>155</v>
      </c>
    </row>
    <row r="165" spans="1:65" s="2" customFormat="1" ht="24.2" customHeight="1">
      <c r="A165" s="36"/>
      <c r="B165" s="37"/>
      <c r="C165" s="180" t="s">
        <v>8</v>
      </c>
      <c r="D165" s="180" t="s">
        <v>158</v>
      </c>
      <c r="E165" s="181" t="s">
        <v>2006</v>
      </c>
      <c r="F165" s="182" t="s">
        <v>2007</v>
      </c>
      <c r="G165" s="183" t="s">
        <v>425</v>
      </c>
      <c r="H165" s="184">
        <v>1</v>
      </c>
      <c r="I165" s="185"/>
      <c r="J165" s="186">
        <f>ROUND(I165*H165,2)</f>
        <v>0</v>
      </c>
      <c r="K165" s="182" t="s">
        <v>162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163</v>
      </c>
      <c r="AT165" s="191" t="s">
        <v>158</v>
      </c>
      <c r="AU165" s="191" t="s">
        <v>82</v>
      </c>
      <c r="AY165" s="19" t="s">
        <v>155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163</v>
      </c>
      <c r="BM165" s="191" t="s">
        <v>2008</v>
      </c>
    </row>
    <row r="166" spans="1:65" s="2" customFormat="1" ht="19.5">
      <c r="A166" s="36"/>
      <c r="B166" s="37"/>
      <c r="C166" s="38"/>
      <c r="D166" s="193" t="s">
        <v>165</v>
      </c>
      <c r="E166" s="38"/>
      <c r="F166" s="194" t="s">
        <v>2009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165</v>
      </c>
      <c r="AU166" s="19" t="s">
        <v>82</v>
      </c>
    </row>
    <row r="167" spans="1:65" s="2" customFormat="1">
      <c r="A167" s="36"/>
      <c r="B167" s="37"/>
      <c r="C167" s="38"/>
      <c r="D167" s="198" t="s">
        <v>167</v>
      </c>
      <c r="E167" s="38"/>
      <c r="F167" s="199" t="s">
        <v>2010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167</v>
      </c>
      <c r="AU167" s="19" t="s">
        <v>82</v>
      </c>
    </row>
    <row r="168" spans="1:65" s="2" customFormat="1" ht="16.5" customHeight="1">
      <c r="A168" s="36"/>
      <c r="B168" s="37"/>
      <c r="C168" s="222" t="s">
        <v>300</v>
      </c>
      <c r="D168" s="222" t="s">
        <v>179</v>
      </c>
      <c r="E168" s="223" t="s">
        <v>2011</v>
      </c>
      <c r="F168" s="224" t="s">
        <v>2012</v>
      </c>
      <c r="G168" s="225" t="s">
        <v>425</v>
      </c>
      <c r="H168" s="226">
        <v>1</v>
      </c>
      <c r="I168" s="227"/>
      <c r="J168" s="228">
        <f>ROUND(I168*H168,2)</f>
        <v>0</v>
      </c>
      <c r="K168" s="224" t="s">
        <v>162</v>
      </c>
      <c r="L168" s="229"/>
      <c r="M168" s="230" t="s">
        <v>19</v>
      </c>
      <c r="N168" s="231" t="s">
        <v>43</v>
      </c>
      <c r="O168" s="66"/>
      <c r="P168" s="189">
        <f>O168*H168</f>
        <v>0</v>
      </c>
      <c r="Q168" s="189">
        <v>3.5E-4</v>
      </c>
      <c r="R168" s="189">
        <f>Q168*H168</f>
        <v>3.5E-4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182</v>
      </c>
      <c r="AT168" s="191" t="s">
        <v>179</v>
      </c>
      <c r="AU168" s="191" t="s">
        <v>82</v>
      </c>
      <c r="AY168" s="19" t="s">
        <v>155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163</v>
      </c>
      <c r="BM168" s="191" t="s">
        <v>2013</v>
      </c>
    </row>
    <row r="169" spans="1:65" s="2" customFormat="1">
      <c r="A169" s="36"/>
      <c r="B169" s="37"/>
      <c r="C169" s="38"/>
      <c r="D169" s="193" t="s">
        <v>165</v>
      </c>
      <c r="E169" s="38"/>
      <c r="F169" s="194" t="s">
        <v>2012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165</v>
      </c>
      <c r="AU169" s="19" t="s">
        <v>82</v>
      </c>
    </row>
    <row r="170" spans="1:65" s="12" customFormat="1" ht="22.9" customHeight="1">
      <c r="B170" s="164"/>
      <c r="C170" s="165"/>
      <c r="D170" s="166" t="s">
        <v>71</v>
      </c>
      <c r="E170" s="178" t="s">
        <v>243</v>
      </c>
      <c r="F170" s="178" t="s">
        <v>475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SUM(P171:P212)</f>
        <v>0</v>
      </c>
      <c r="Q170" s="172"/>
      <c r="R170" s="173">
        <f>SUM(R171:R212)</f>
        <v>1.3080000000000001E-2</v>
      </c>
      <c r="S170" s="172"/>
      <c r="T170" s="174">
        <f>SUM(T171:T212)</f>
        <v>10.9291</v>
      </c>
      <c r="AR170" s="175" t="s">
        <v>80</v>
      </c>
      <c r="AT170" s="176" t="s">
        <v>71</v>
      </c>
      <c r="AU170" s="176" t="s">
        <v>80</v>
      </c>
      <c r="AY170" s="175" t="s">
        <v>155</v>
      </c>
      <c r="BK170" s="177">
        <f>SUM(BK171:BK212)</f>
        <v>0</v>
      </c>
    </row>
    <row r="171" spans="1:65" s="2" customFormat="1" ht="37.9" customHeight="1">
      <c r="A171" s="36"/>
      <c r="B171" s="37"/>
      <c r="C171" s="180" t="s">
        <v>308</v>
      </c>
      <c r="D171" s="180" t="s">
        <v>158</v>
      </c>
      <c r="E171" s="181" t="s">
        <v>2014</v>
      </c>
      <c r="F171" s="182" t="s">
        <v>2015</v>
      </c>
      <c r="G171" s="183" t="s">
        <v>274</v>
      </c>
      <c r="H171" s="184">
        <v>1.3260000000000001</v>
      </c>
      <c r="I171" s="185"/>
      <c r="J171" s="186">
        <f>ROUND(I171*H171,2)</f>
        <v>0</v>
      </c>
      <c r="K171" s="182" t="s">
        <v>162</v>
      </c>
      <c r="L171" s="41"/>
      <c r="M171" s="187" t="s">
        <v>19</v>
      </c>
      <c r="N171" s="188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2.2000000000000002</v>
      </c>
      <c r="T171" s="190">
        <f>S171*H171</f>
        <v>2.9172000000000002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163</v>
      </c>
      <c r="AT171" s="191" t="s">
        <v>158</v>
      </c>
      <c r="AU171" s="191" t="s">
        <v>82</v>
      </c>
      <c r="AY171" s="19" t="s">
        <v>155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163</v>
      </c>
      <c r="BM171" s="191" t="s">
        <v>2016</v>
      </c>
    </row>
    <row r="172" spans="1:65" s="2" customFormat="1" ht="19.5">
      <c r="A172" s="36"/>
      <c r="B172" s="37"/>
      <c r="C172" s="38"/>
      <c r="D172" s="193" t="s">
        <v>165</v>
      </c>
      <c r="E172" s="38"/>
      <c r="F172" s="194" t="s">
        <v>2017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165</v>
      </c>
      <c r="AU172" s="19" t="s">
        <v>82</v>
      </c>
    </row>
    <row r="173" spans="1:65" s="2" customFormat="1">
      <c r="A173" s="36"/>
      <c r="B173" s="37"/>
      <c r="C173" s="38"/>
      <c r="D173" s="198" t="s">
        <v>167</v>
      </c>
      <c r="E173" s="38"/>
      <c r="F173" s="199" t="s">
        <v>2018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167</v>
      </c>
      <c r="AU173" s="19" t="s">
        <v>82</v>
      </c>
    </row>
    <row r="174" spans="1:65" s="13" customFormat="1">
      <c r="B174" s="200"/>
      <c r="C174" s="201"/>
      <c r="D174" s="193" t="s">
        <v>169</v>
      </c>
      <c r="E174" s="202" t="s">
        <v>19</v>
      </c>
      <c r="F174" s="203" t="s">
        <v>2005</v>
      </c>
      <c r="G174" s="201"/>
      <c r="H174" s="204">
        <v>1.3260000000000001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169</v>
      </c>
      <c r="AU174" s="210" t="s">
        <v>82</v>
      </c>
      <c r="AV174" s="13" t="s">
        <v>82</v>
      </c>
      <c r="AW174" s="13" t="s">
        <v>33</v>
      </c>
      <c r="AX174" s="13" t="s">
        <v>80</v>
      </c>
      <c r="AY174" s="210" t="s">
        <v>155</v>
      </c>
    </row>
    <row r="175" spans="1:65" s="2" customFormat="1" ht="24.2" customHeight="1">
      <c r="A175" s="36"/>
      <c r="B175" s="37"/>
      <c r="C175" s="180" t="s">
        <v>314</v>
      </c>
      <c r="D175" s="180" t="s">
        <v>158</v>
      </c>
      <c r="E175" s="181" t="s">
        <v>2019</v>
      </c>
      <c r="F175" s="182" t="s">
        <v>2020</v>
      </c>
      <c r="G175" s="183" t="s">
        <v>233</v>
      </c>
      <c r="H175" s="184">
        <v>148.30000000000001</v>
      </c>
      <c r="I175" s="185"/>
      <c r="J175" s="186">
        <f>ROUND(I175*H175,2)</f>
        <v>0</v>
      </c>
      <c r="K175" s="182" t="s">
        <v>162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6.0000000000000001E-3</v>
      </c>
      <c r="T175" s="190">
        <f>S175*H175</f>
        <v>0.88980000000000004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163</v>
      </c>
      <c r="AT175" s="191" t="s">
        <v>158</v>
      </c>
      <c r="AU175" s="191" t="s">
        <v>82</v>
      </c>
      <c r="AY175" s="19" t="s">
        <v>155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163</v>
      </c>
      <c r="BM175" s="191" t="s">
        <v>2021</v>
      </c>
    </row>
    <row r="176" spans="1:65" s="2" customFormat="1" ht="19.5">
      <c r="A176" s="36"/>
      <c r="B176" s="37"/>
      <c r="C176" s="38"/>
      <c r="D176" s="193" t="s">
        <v>165</v>
      </c>
      <c r="E176" s="38"/>
      <c r="F176" s="194" t="s">
        <v>2022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165</v>
      </c>
      <c r="AU176" s="19" t="s">
        <v>82</v>
      </c>
    </row>
    <row r="177" spans="1:65" s="2" customFormat="1">
      <c r="A177" s="36"/>
      <c r="B177" s="37"/>
      <c r="C177" s="38"/>
      <c r="D177" s="198" t="s">
        <v>167</v>
      </c>
      <c r="E177" s="38"/>
      <c r="F177" s="199" t="s">
        <v>2023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167</v>
      </c>
      <c r="AU177" s="19" t="s">
        <v>82</v>
      </c>
    </row>
    <row r="178" spans="1:65" s="15" customFormat="1">
      <c r="B178" s="232"/>
      <c r="C178" s="233"/>
      <c r="D178" s="193" t="s">
        <v>169</v>
      </c>
      <c r="E178" s="234" t="s">
        <v>19</v>
      </c>
      <c r="F178" s="235" t="s">
        <v>2024</v>
      </c>
      <c r="G178" s="233"/>
      <c r="H178" s="234" t="s">
        <v>19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169</v>
      </c>
      <c r="AU178" s="241" t="s">
        <v>82</v>
      </c>
      <c r="AV178" s="15" t="s">
        <v>80</v>
      </c>
      <c r="AW178" s="15" t="s">
        <v>33</v>
      </c>
      <c r="AX178" s="15" t="s">
        <v>72</v>
      </c>
      <c r="AY178" s="241" t="s">
        <v>155</v>
      </c>
    </row>
    <row r="179" spans="1:65" s="13" customFormat="1">
      <c r="B179" s="200"/>
      <c r="C179" s="201"/>
      <c r="D179" s="193" t="s">
        <v>169</v>
      </c>
      <c r="E179" s="202" t="s">
        <v>19</v>
      </c>
      <c r="F179" s="203" t="s">
        <v>2025</v>
      </c>
      <c r="G179" s="201"/>
      <c r="H179" s="204">
        <v>148.30000000000001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169</v>
      </c>
      <c r="AU179" s="210" t="s">
        <v>82</v>
      </c>
      <c r="AV179" s="13" t="s">
        <v>82</v>
      </c>
      <c r="AW179" s="13" t="s">
        <v>33</v>
      </c>
      <c r="AX179" s="13" t="s">
        <v>72</v>
      </c>
      <c r="AY179" s="210" t="s">
        <v>155</v>
      </c>
    </row>
    <row r="180" spans="1:65" s="14" customFormat="1">
      <c r="B180" s="211"/>
      <c r="C180" s="212"/>
      <c r="D180" s="193" t="s">
        <v>169</v>
      </c>
      <c r="E180" s="213" t="s">
        <v>19</v>
      </c>
      <c r="F180" s="214" t="s">
        <v>178</v>
      </c>
      <c r="G180" s="212"/>
      <c r="H180" s="215">
        <v>148.30000000000001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169</v>
      </c>
      <c r="AU180" s="221" t="s">
        <v>82</v>
      </c>
      <c r="AV180" s="14" t="s">
        <v>163</v>
      </c>
      <c r="AW180" s="14" t="s">
        <v>33</v>
      </c>
      <c r="AX180" s="14" t="s">
        <v>80</v>
      </c>
      <c r="AY180" s="221" t="s">
        <v>155</v>
      </c>
    </row>
    <row r="181" spans="1:65" s="2" customFormat="1" ht="24.2" customHeight="1">
      <c r="A181" s="36"/>
      <c r="B181" s="37"/>
      <c r="C181" s="180" t="s">
        <v>320</v>
      </c>
      <c r="D181" s="180" t="s">
        <v>158</v>
      </c>
      <c r="E181" s="181" t="s">
        <v>2026</v>
      </c>
      <c r="F181" s="182" t="s">
        <v>2027</v>
      </c>
      <c r="G181" s="183" t="s">
        <v>233</v>
      </c>
      <c r="H181" s="184">
        <v>223.5</v>
      </c>
      <c r="I181" s="185"/>
      <c r="J181" s="186">
        <f>ROUND(I181*H181,2)</f>
        <v>0</v>
      </c>
      <c r="K181" s="182" t="s">
        <v>162</v>
      </c>
      <c r="L181" s="41"/>
      <c r="M181" s="187" t="s">
        <v>19</v>
      </c>
      <c r="N181" s="188" t="s">
        <v>43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8.9999999999999993E-3</v>
      </c>
      <c r="T181" s="190">
        <f>S181*H181</f>
        <v>2.0114999999999998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163</v>
      </c>
      <c r="AT181" s="191" t="s">
        <v>158</v>
      </c>
      <c r="AU181" s="191" t="s">
        <v>82</v>
      </c>
      <c r="AY181" s="19" t="s">
        <v>155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163</v>
      </c>
      <c r="BM181" s="191" t="s">
        <v>2028</v>
      </c>
    </row>
    <row r="182" spans="1:65" s="2" customFormat="1" ht="19.5">
      <c r="A182" s="36"/>
      <c r="B182" s="37"/>
      <c r="C182" s="38"/>
      <c r="D182" s="193" t="s">
        <v>165</v>
      </c>
      <c r="E182" s="38"/>
      <c r="F182" s="194" t="s">
        <v>2029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165</v>
      </c>
      <c r="AU182" s="19" t="s">
        <v>82</v>
      </c>
    </row>
    <row r="183" spans="1:65" s="2" customFormat="1">
      <c r="A183" s="36"/>
      <c r="B183" s="37"/>
      <c r="C183" s="38"/>
      <c r="D183" s="198" t="s">
        <v>167</v>
      </c>
      <c r="E183" s="38"/>
      <c r="F183" s="199" t="s">
        <v>2030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167</v>
      </c>
      <c r="AU183" s="19" t="s">
        <v>82</v>
      </c>
    </row>
    <row r="184" spans="1:65" s="15" customFormat="1">
      <c r="B184" s="232"/>
      <c r="C184" s="233"/>
      <c r="D184" s="193" t="s">
        <v>169</v>
      </c>
      <c r="E184" s="234" t="s">
        <v>19</v>
      </c>
      <c r="F184" s="235" t="s">
        <v>2031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169</v>
      </c>
      <c r="AU184" s="241" t="s">
        <v>82</v>
      </c>
      <c r="AV184" s="15" t="s">
        <v>80</v>
      </c>
      <c r="AW184" s="15" t="s">
        <v>33</v>
      </c>
      <c r="AX184" s="15" t="s">
        <v>72</v>
      </c>
      <c r="AY184" s="241" t="s">
        <v>155</v>
      </c>
    </row>
    <row r="185" spans="1:65" s="13" customFormat="1">
      <c r="B185" s="200"/>
      <c r="C185" s="201"/>
      <c r="D185" s="193" t="s">
        <v>169</v>
      </c>
      <c r="E185" s="202" t="s">
        <v>19</v>
      </c>
      <c r="F185" s="203" t="s">
        <v>2032</v>
      </c>
      <c r="G185" s="201"/>
      <c r="H185" s="204">
        <v>20.100000000000001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169</v>
      </c>
      <c r="AU185" s="210" t="s">
        <v>82</v>
      </c>
      <c r="AV185" s="13" t="s">
        <v>82</v>
      </c>
      <c r="AW185" s="13" t="s">
        <v>33</v>
      </c>
      <c r="AX185" s="13" t="s">
        <v>72</v>
      </c>
      <c r="AY185" s="210" t="s">
        <v>155</v>
      </c>
    </row>
    <row r="186" spans="1:65" s="16" customFormat="1">
      <c r="B186" s="242"/>
      <c r="C186" s="243"/>
      <c r="D186" s="193" t="s">
        <v>169</v>
      </c>
      <c r="E186" s="244" t="s">
        <v>19</v>
      </c>
      <c r="F186" s="245" t="s">
        <v>211</v>
      </c>
      <c r="G186" s="243"/>
      <c r="H186" s="246">
        <v>20.100000000000001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169</v>
      </c>
      <c r="AU186" s="252" t="s">
        <v>82</v>
      </c>
      <c r="AV186" s="16" t="s">
        <v>156</v>
      </c>
      <c r="AW186" s="16" t="s">
        <v>33</v>
      </c>
      <c r="AX186" s="16" t="s">
        <v>72</v>
      </c>
      <c r="AY186" s="252" t="s">
        <v>155</v>
      </c>
    </row>
    <row r="187" spans="1:65" s="15" customFormat="1">
      <c r="B187" s="232"/>
      <c r="C187" s="233"/>
      <c r="D187" s="193" t="s">
        <v>169</v>
      </c>
      <c r="E187" s="234" t="s">
        <v>19</v>
      </c>
      <c r="F187" s="235" t="s">
        <v>2033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169</v>
      </c>
      <c r="AU187" s="241" t="s">
        <v>82</v>
      </c>
      <c r="AV187" s="15" t="s">
        <v>80</v>
      </c>
      <c r="AW187" s="15" t="s">
        <v>33</v>
      </c>
      <c r="AX187" s="15" t="s">
        <v>72</v>
      </c>
      <c r="AY187" s="241" t="s">
        <v>155</v>
      </c>
    </row>
    <row r="188" spans="1:65" s="13" customFormat="1">
      <c r="B188" s="200"/>
      <c r="C188" s="201"/>
      <c r="D188" s="193" t="s">
        <v>169</v>
      </c>
      <c r="E188" s="202" t="s">
        <v>19</v>
      </c>
      <c r="F188" s="203" t="s">
        <v>2034</v>
      </c>
      <c r="G188" s="201"/>
      <c r="H188" s="204">
        <v>113.4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169</v>
      </c>
      <c r="AU188" s="210" t="s">
        <v>82</v>
      </c>
      <c r="AV188" s="13" t="s">
        <v>82</v>
      </c>
      <c r="AW188" s="13" t="s">
        <v>33</v>
      </c>
      <c r="AX188" s="13" t="s">
        <v>72</v>
      </c>
      <c r="AY188" s="210" t="s">
        <v>155</v>
      </c>
    </row>
    <row r="189" spans="1:65" s="16" customFormat="1">
      <c r="B189" s="242"/>
      <c r="C189" s="243"/>
      <c r="D189" s="193" t="s">
        <v>169</v>
      </c>
      <c r="E189" s="244" t="s">
        <v>19</v>
      </c>
      <c r="F189" s="245" t="s">
        <v>211</v>
      </c>
      <c r="G189" s="243"/>
      <c r="H189" s="246">
        <v>113.4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169</v>
      </c>
      <c r="AU189" s="252" t="s">
        <v>82</v>
      </c>
      <c r="AV189" s="16" t="s">
        <v>156</v>
      </c>
      <c r="AW189" s="16" t="s">
        <v>33</v>
      </c>
      <c r="AX189" s="16" t="s">
        <v>72</v>
      </c>
      <c r="AY189" s="252" t="s">
        <v>155</v>
      </c>
    </row>
    <row r="190" spans="1:65" s="15" customFormat="1">
      <c r="B190" s="232"/>
      <c r="C190" s="233"/>
      <c r="D190" s="193" t="s">
        <v>169</v>
      </c>
      <c r="E190" s="234" t="s">
        <v>19</v>
      </c>
      <c r="F190" s="235" t="s">
        <v>2035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169</v>
      </c>
      <c r="AU190" s="241" t="s">
        <v>82</v>
      </c>
      <c r="AV190" s="15" t="s">
        <v>80</v>
      </c>
      <c r="AW190" s="15" t="s">
        <v>33</v>
      </c>
      <c r="AX190" s="15" t="s">
        <v>72</v>
      </c>
      <c r="AY190" s="241" t="s">
        <v>155</v>
      </c>
    </row>
    <row r="191" spans="1:65" s="13" customFormat="1">
      <c r="B191" s="200"/>
      <c r="C191" s="201"/>
      <c r="D191" s="193" t="s">
        <v>169</v>
      </c>
      <c r="E191" s="202" t="s">
        <v>19</v>
      </c>
      <c r="F191" s="203" t="s">
        <v>2036</v>
      </c>
      <c r="G191" s="201"/>
      <c r="H191" s="204">
        <v>28.6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169</v>
      </c>
      <c r="AU191" s="210" t="s">
        <v>82</v>
      </c>
      <c r="AV191" s="13" t="s">
        <v>82</v>
      </c>
      <c r="AW191" s="13" t="s">
        <v>33</v>
      </c>
      <c r="AX191" s="13" t="s">
        <v>72</v>
      </c>
      <c r="AY191" s="210" t="s">
        <v>155</v>
      </c>
    </row>
    <row r="192" spans="1:65" s="16" customFormat="1">
      <c r="B192" s="242"/>
      <c r="C192" s="243"/>
      <c r="D192" s="193" t="s">
        <v>169</v>
      </c>
      <c r="E192" s="244" t="s">
        <v>19</v>
      </c>
      <c r="F192" s="245" t="s">
        <v>211</v>
      </c>
      <c r="G192" s="243"/>
      <c r="H192" s="246">
        <v>28.6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169</v>
      </c>
      <c r="AU192" s="252" t="s">
        <v>82</v>
      </c>
      <c r="AV192" s="16" t="s">
        <v>156</v>
      </c>
      <c r="AW192" s="16" t="s">
        <v>33</v>
      </c>
      <c r="AX192" s="16" t="s">
        <v>72</v>
      </c>
      <c r="AY192" s="252" t="s">
        <v>155</v>
      </c>
    </row>
    <row r="193" spans="1:65" s="15" customFormat="1">
      <c r="B193" s="232"/>
      <c r="C193" s="233"/>
      <c r="D193" s="193" t="s">
        <v>169</v>
      </c>
      <c r="E193" s="234" t="s">
        <v>19</v>
      </c>
      <c r="F193" s="235" t="s">
        <v>2037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169</v>
      </c>
      <c r="AU193" s="241" t="s">
        <v>82</v>
      </c>
      <c r="AV193" s="15" t="s">
        <v>80</v>
      </c>
      <c r="AW193" s="15" t="s">
        <v>33</v>
      </c>
      <c r="AX193" s="15" t="s">
        <v>72</v>
      </c>
      <c r="AY193" s="241" t="s">
        <v>155</v>
      </c>
    </row>
    <row r="194" spans="1:65" s="13" customFormat="1">
      <c r="B194" s="200"/>
      <c r="C194" s="201"/>
      <c r="D194" s="193" t="s">
        <v>169</v>
      </c>
      <c r="E194" s="202" t="s">
        <v>19</v>
      </c>
      <c r="F194" s="203" t="s">
        <v>2038</v>
      </c>
      <c r="G194" s="201"/>
      <c r="H194" s="204">
        <v>61.4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169</v>
      </c>
      <c r="AU194" s="210" t="s">
        <v>82</v>
      </c>
      <c r="AV194" s="13" t="s">
        <v>82</v>
      </c>
      <c r="AW194" s="13" t="s">
        <v>33</v>
      </c>
      <c r="AX194" s="13" t="s">
        <v>72</v>
      </c>
      <c r="AY194" s="210" t="s">
        <v>155</v>
      </c>
    </row>
    <row r="195" spans="1:65" s="16" customFormat="1">
      <c r="B195" s="242"/>
      <c r="C195" s="243"/>
      <c r="D195" s="193" t="s">
        <v>169</v>
      </c>
      <c r="E195" s="244" t="s">
        <v>19</v>
      </c>
      <c r="F195" s="245" t="s">
        <v>211</v>
      </c>
      <c r="G195" s="243"/>
      <c r="H195" s="246">
        <v>61.4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169</v>
      </c>
      <c r="AU195" s="252" t="s">
        <v>82</v>
      </c>
      <c r="AV195" s="16" t="s">
        <v>156</v>
      </c>
      <c r="AW195" s="16" t="s">
        <v>33</v>
      </c>
      <c r="AX195" s="16" t="s">
        <v>72</v>
      </c>
      <c r="AY195" s="252" t="s">
        <v>155</v>
      </c>
    </row>
    <row r="196" spans="1:65" s="14" customFormat="1">
      <c r="B196" s="211"/>
      <c r="C196" s="212"/>
      <c r="D196" s="193" t="s">
        <v>169</v>
      </c>
      <c r="E196" s="213" t="s">
        <v>19</v>
      </c>
      <c r="F196" s="214" t="s">
        <v>178</v>
      </c>
      <c r="G196" s="212"/>
      <c r="H196" s="215">
        <v>223.5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169</v>
      </c>
      <c r="AU196" s="221" t="s">
        <v>82</v>
      </c>
      <c r="AV196" s="14" t="s">
        <v>163</v>
      </c>
      <c r="AW196" s="14" t="s">
        <v>33</v>
      </c>
      <c r="AX196" s="14" t="s">
        <v>80</v>
      </c>
      <c r="AY196" s="221" t="s">
        <v>155</v>
      </c>
    </row>
    <row r="197" spans="1:65" s="2" customFormat="1" ht="24.2" customHeight="1">
      <c r="A197" s="36"/>
      <c r="B197" s="37"/>
      <c r="C197" s="180" t="s">
        <v>330</v>
      </c>
      <c r="D197" s="180" t="s">
        <v>158</v>
      </c>
      <c r="E197" s="181" t="s">
        <v>2039</v>
      </c>
      <c r="F197" s="182" t="s">
        <v>2040</v>
      </c>
      <c r="G197" s="183" t="s">
        <v>233</v>
      </c>
      <c r="H197" s="184">
        <v>39.700000000000003</v>
      </c>
      <c r="I197" s="185"/>
      <c r="J197" s="186">
        <f>ROUND(I197*H197,2)</f>
        <v>0</v>
      </c>
      <c r="K197" s="182" t="s">
        <v>162</v>
      </c>
      <c r="L197" s="41"/>
      <c r="M197" s="187" t="s">
        <v>19</v>
      </c>
      <c r="N197" s="188" t="s">
        <v>43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1.7999999999999999E-2</v>
      </c>
      <c r="T197" s="190">
        <f>S197*H197</f>
        <v>0.71460000000000001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163</v>
      </c>
      <c r="AT197" s="191" t="s">
        <v>158</v>
      </c>
      <c r="AU197" s="191" t="s">
        <v>82</v>
      </c>
      <c r="AY197" s="19" t="s">
        <v>155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163</v>
      </c>
      <c r="BM197" s="191" t="s">
        <v>2041</v>
      </c>
    </row>
    <row r="198" spans="1:65" s="2" customFormat="1" ht="19.5">
      <c r="A198" s="36"/>
      <c r="B198" s="37"/>
      <c r="C198" s="38"/>
      <c r="D198" s="193" t="s">
        <v>165</v>
      </c>
      <c r="E198" s="38"/>
      <c r="F198" s="194" t="s">
        <v>2042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165</v>
      </c>
      <c r="AU198" s="19" t="s">
        <v>82</v>
      </c>
    </row>
    <row r="199" spans="1:65" s="2" customFormat="1">
      <c r="A199" s="36"/>
      <c r="B199" s="37"/>
      <c r="C199" s="38"/>
      <c r="D199" s="198" t="s">
        <v>167</v>
      </c>
      <c r="E199" s="38"/>
      <c r="F199" s="199" t="s">
        <v>2043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167</v>
      </c>
      <c r="AU199" s="19" t="s">
        <v>82</v>
      </c>
    </row>
    <row r="200" spans="1:65" s="15" customFormat="1">
      <c r="B200" s="232"/>
      <c r="C200" s="233"/>
      <c r="D200" s="193" t="s">
        <v>169</v>
      </c>
      <c r="E200" s="234" t="s">
        <v>19</v>
      </c>
      <c r="F200" s="235" t="s">
        <v>2037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169</v>
      </c>
      <c r="AU200" s="241" t="s">
        <v>82</v>
      </c>
      <c r="AV200" s="15" t="s">
        <v>80</v>
      </c>
      <c r="AW200" s="15" t="s">
        <v>33</v>
      </c>
      <c r="AX200" s="15" t="s">
        <v>72</v>
      </c>
      <c r="AY200" s="241" t="s">
        <v>155</v>
      </c>
    </row>
    <row r="201" spans="1:65" s="13" customFormat="1">
      <c r="B201" s="200"/>
      <c r="C201" s="201"/>
      <c r="D201" s="193" t="s">
        <v>169</v>
      </c>
      <c r="E201" s="202" t="s">
        <v>19</v>
      </c>
      <c r="F201" s="203" t="s">
        <v>2044</v>
      </c>
      <c r="G201" s="201"/>
      <c r="H201" s="204">
        <v>39.700000000000003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169</v>
      </c>
      <c r="AU201" s="210" t="s">
        <v>82</v>
      </c>
      <c r="AV201" s="13" t="s">
        <v>82</v>
      </c>
      <c r="AW201" s="13" t="s">
        <v>33</v>
      </c>
      <c r="AX201" s="13" t="s">
        <v>72</v>
      </c>
      <c r="AY201" s="210" t="s">
        <v>155</v>
      </c>
    </row>
    <row r="202" spans="1:65" s="14" customFormat="1">
      <c r="B202" s="211"/>
      <c r="C202" s="212"/>
      <c r="D202" s="193" t="s">
        <v>169</v>
      </c>
      <c r="E202" s="213" t="s">
        <v>19</v>
      </c>
      <c r="F202" s="214" t="s">
        <v>178</v>
      </c>
      <c r="G202" s="212"/>
      <c r="H202" s="215">
        <v>39.700000000000003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169</v>
      </c>
      <c r="AU202" s="221" t="s">
        <v>82</v>
      </c>
      <c r="AV202" s="14" t="s">
        <v>163</v>
      </c>
      <c r="AW202" s="14" t="s">
        <v>33</v>
      </c>
      <c r="AX202" s="14" t="s">
        <v>80</v>
      </c>
      <c r="AY202" s="221" t="s">
        <v>155</v>
      </c>
    </row>
    <row r="203" spans="1:65" s="2" customFormat="1" ht="24.2" customHeight="1">
      <c r="A203" s="36"/>
      <c r="B203" s="37"/>
      <c r="C203" s="180" t="s">
        <v>7</v>
      </c>
      <c r="D203" s="180" t="s">
        <v>158</v>
      </c>
      <c r="E203" s="181" t="s">
        <v>2045</v>
      </c>
      <c r="F203" s="182" t="s">
        <v>2046</v>
      </c>
      <c r="G203" s="183" t="s">
        <v>233</v>
      </c>
      <c r="H203" s="184">
        <v>109.9</v>
      </c>
      <c r="I203" s="185"/>
      <c r="J203" s="186">
        <f>ROUND(I203*H203,2)</f>
        <v>0</v>
      </c>
      <c r="K203" s="182" t="s">
        <v>162</v>
      </c>
      <c r="L203" s="41"/>
      <c r="M203" s="187" t="s">
        <v>19</v>
      </c>
      <c r="N203" s="188" t="s">
        <v>43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0.04</v>
      </c>
      <c r="T203" s="190">
        <f>S203*H203</f>
        <v>4.3959999999999999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163</v>
      </c>
      <c r="AT203" s="191" t="s">
        <v>158</v>
      </c>
      <c r="AU203" s="191" t="s">
        <v>82</v>
      </c>
      <c r="AY203" s="19" t="s">
        <v>155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163</v>
      </c>
      <c r="BM203" s="191" t="s">
        <v>2047</v>
      </c>
    </row>
    <row r="204" spans="1:65" s="2" customFormat="1" ht="19.5">
      <c r="A204" s="36"/>
      <c r="B204" s="37"/>
      <c r="C204" s="38"/>
      <c r="D204" s="193" t="s">
        <v>165</v>
      </c>
      <c r="E204" s="38"/>
      <c r="F204" s="194" t="s">
        <v>2048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165</v>
      </c>
      <c r="AU204" s="19" t="s">
        <v>82</v>
      </c>
    </row>
    <row r="205" spans="1:65" s="2" customFormat="1">
      <c r="A205" s="36"/>
      <c r="B205" s="37"/>
      <c r="C205" s="38"/>
      <c r="D205" s="198" t="s">
        <v>167</v>
      </c>
      <c r="E205" s="38"/>
      <c r="F205" s="199" t="s">
        <v>2049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167</v>
      </c>
      <c r="AU205" s="19" t="s">
        <v>82</v>
      </c>
    </row>
    <row r="206" spans="1:65" s="15" customFormat="1">
      <c r="B206" s="232"/>
      <c r="C206" s="233"/>
      <c r="D206" s="193" t="s">
        <v>169</v>
      </c>
      <c r="E206" s="234" t="s">
        <v>19</v>
      </c>
      <c r="F206" s="235" t="s">
        <v>2037</v>
      </c>
      <c r="G206" s="233"/>
      <c r="H206" s="234" t="s">
        <v>19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169</v>
      </c>
      <c r="AU206" s="241" t="s">
        <v>82</v>
      </c>
      <c r="AV206" s="15" t="s">
        <v>80</v>
      </c>
      <c r="AW206" s="15" t="s">
        <v>33</v>
      </c>
      <c r="AX206" s="15" t="s">
        <v>72</v>
      </c>
      <c r="AY206" s="241" t="s">
        <v>155</v>
      </c>
    </row>
    <row r="207" spans="1:65" s="13" customFormat="1">
      <c r="B207" s="200"/>
      <c r="C207" s="201"/>
      <c r="D207" s="193" t="s">
        <v>169</v>
      </c>
      <c r="E207" s="202" t="s">
        <v>19</v>
      </c>
      <c r="F207" s="203" t="s">
        <v>2050</v>
      </c>
      <c r="G207" s="201"/>
      <c r="H207" s="204">
        <v>109.9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169</v>
      </c>
      <c r="AU207" s="210" t="s">
        <v>82</v>
      </c>
      <c r="AV207" s="13" t="s">
        <v>82</v>
      </c>
      <c r="AW207" s="13" t="s">
        <v>33</v>
      </c>
      <c r="AX207" s="13" t="s">
        <v>72</v>
      </c>
      <c r="AY207" s="210" t="s">
        <v>155</v>
      </c>
    </row>
    <row r="208" spans="1:65" s="14" customFormat="1">
      <c r="B208" s="211"/>
      <c r="C208" s="212"/>
      <c r="D208" s="193" t="s">
        <v>169</v>
      </c>
      <c r="E208" s="213" t="s">
        <v>19</v>
      </c>
      <c r="F208" s="214" t="s">
        <v>178</v>
      </c>
      <c r="G208" s="212"/>
      <c r="H208" s="215">
        <v>109.9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169</v>
      </c>
      <c r="AU208" s="221" t="s">
        <v>82</v>
      </c>
      <c r="AV208" s="14" t="s">
        <v>163</v>
      </c>
      <c r="AW208" s="14" t="s">
        <v>33</v>
      </c>
      <c r="AX208" s="14" t="s">
        <v>80</v>
      </c>
      <c r="AY208" s="221" t="s">
        <v>155</v>
      </c>
    </row>
    <row r="209" spans="1:65" s="2" customFormat="1" ht="16.5" customHeight="1">
      <c r="A209" s="36"/>
      <c r="B209" s="37"/>
      <c r="C209" s="222" t="s">
        <v>364</v>
      </c>
      <c r="D209" s="222" t="s">
        <v>179</v>
      </c>
      <c r="E209" s="223" t="s">
        <v>2051</v>
      </c>
      <c r="F209" s="224" t="s">
        <v>2052</v>
      </c>
      <c r="G209" s="225" t="s">
        <v>425</v>
      </c>
      <c r="H209" s="226">
        <v>12</v>
      </c>
      <c r="I209" s="227"/>
      <c r="J209" s="228">
        <f>ROUND(I209*H209,2)</f>
        <v>0</v>
      </c>
      <c r="K209" s="224" t="s">
        <v>851</v>
      </c>
      <c r="L209" s="229"/>
      <c r="M209" s="230" t="s">
        <v>19</v>
      </c>
      <c r="N209" s="231" t="s">
        <v>43</v>
      </c>
      <c r="O209" s="66"/>
      <c r="P209" s="189">
        <f>O209*H209</f>
        <v>0</v>
      </c>
      <c r="Q209" s="189">
        <v>1.09E-3</v>
      </c>
      <c r="R209" s="189">
        <f>Q209*H209</f>
        <v>1.3080000000000001E-2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182</v>
      </c>
      <c r="AT209" s="191" t="s">
        <v>179</v>
      </c>
      <c r="AU209" s="191" t="s">
        <v>82</v>
      </c>
      <c r="AY209" s="19" t="s">
        <v>155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163</v>
      </c>
      <c r="BM209" s="191" t="s">
        <v>2053</v>
      </c>
    </row>
    <row r="210" spans="1:65" s="2" customFormat="1">
      <c r="A210" s="36"/>
      <c r="B210" s="37"/>
      <c r="C210" s="38"/>
      <c r="D210" s="193" t="s">
        <v>165</v>
      </c>
      <c r="E210" s="38"/>
      <c r="F210" s="194" t="s">
        <v>2052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165</v>
      </c>
      <c r="AU210" s="19" t="s">
        <v>82</v>
      </c>
    </row>
    <row r="211" spans="1:65" s="15" customFormat="1">
      <c r="B211" s="232"/>
      <c r="C211" s="233"/>
      <c r="D211" s="193" t="s">
        <v>169</v>
      </c>
      <c r="E211" s="234" t="s">
        <v>19</v>
      </c>
      <c r="F211" s="235" t="s">
        <v>2054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169</v>
      </c>
      <c r="AU211" s="241" t="s">
        <v>82</v>
      </c>
      <c r="AV211" s="15" t="s">
        <v>80</v>
      </c>
      <c r="AW211" s="15" t="s">
        <v>33</v>
      </c>
      <c r="AX211" s="15" t="s">
        <v>72</v>
      </c>
      <c r="AY211" s="241" t="s">
        <v>155</v>
      </c>
    </row>
    <row r="212" spans="1:65" s="13" customFormat="1">
      <c r="B212" s="200"/>
      <c r="C212" s="201"/>
      <c r="D212" s="193" t="s">
        <v>169</v>
      </c>
      <c r="E212" s="202" t="s">
        <v>19</v>
      </c>
      <c r="F212" s="203" t="s">
        <v>271</v>
      </c>
      <c r="G212" s="201"/>
      <c r="H212" s="204">
        <v>12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169</v>
      </c>
      <c r="AU212" s="210" t="s">
        <v>82</v>
      </c>
      <c r="AV212" s="13" t="s">
        <v>82</v>
      </c>
      <c r="AW212" s="13" t="s">
        <v>33</v>
      </c>
      <c r="AX212" s="13" t="s">
        <v>80</v>
      </c>
      <c r="AY212" s="210" t="s">
        <v>155</v>
      </c>
    </row>
    <row r="213" spans="1:65" s="12" customFormat="1" ht="22.9" customHeight="1">
      <c r="B213" s="164"/>
      <c r="C213" s="165"/>
      <c r="D213" s="166" t="s">
        <v>71</v>
      </c>
      <c r="E213" s="178" t="s">
        <v>601</v>
      </c>
      <c r="F213" s="178" t="s">
        <v>602</v>
      </c>
      <c r="G213" s="165"/>
      <c r="H213" s="165"/>
      <c r="I213" s="168"/>
      <c r="J213" s="179">
        <f>BK213</f>
        <v>0</v>
      </c>
      <c r="K213" s="165"/>
      <c r="L213" s="170"/>
      <c r="M213" s="171"/>
      <c r="N213" s="172"/>
      <c r="O213" s="172"/>
      <c r="P213" s="173">
        <f>SUM(P214:P226)</f>
        <v>0</v>
      </c>
      <c r="Q213" s="172"/>
      <c r="R213" s="173">
        <f>SUM(R214:R226)</f>
        <v>0</v>
      </c>
      <c r="S213" s="172"/>
      <c r="T213" s="174">
        <f>SUM(T214:T226)</f>
        <v>0</v>
      </c>
      <c r="AR213" s="175" t="s">
        <v>80</v>
      </c>
      <c r="AT213" s="176" t="s">
        <v>71</v>
      </c>
      <c r="AU213" s="176" t="s">
        <v>80</v>
      </c>
      <c r="AY213" s="175" t="s">
        <v>155</v>
      </c>
      <c r="BK213" s="177">
        <f>SUM(BK214:BK226)</f>
        <v>0</v>
      </c>
    </row>
    <row r="214" spans="1:65" s="2" customFormat="1" ht="24.2" customHeight="1">
      <c r="A214" s="36"/>
      <c r="B214" s="37"/>
      <c r="C214" s="180" t="s">
        <v>374</v>
      </c>
      <c r="D214" s="180" t="s">
        <v>158</v>
      </c>
      <c r="E214" s="181" t="s">
        <v>604</v>
      </c>
      <c r="F214" s="182" t="s">
        <v>605</v>
      </c>
      <c r="G214" s="183" t="s">
        <v>161</v>
      </c>
      <c r="H214" s="184">
        <v>14.835000000000001</v>
      </c>
      <c r="I214" s="185"/>
      <c r="J214" s="186">
        <f>ROUND(I214*H214,2)</f>
        <v>0</v>
      </c>
      <c r="K214" s="182" t="s">
        <v>162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163</v>
      </c>
      <c r="AT214" s="191" t="s">
        <v>158</v>
      </c>
      <c r="AU214" s="191" t="s">
        <v>82</v>
      </c>
      <c r="AY214" s="19" t="s">
        <v>155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163</v>
      </c>
      <c r="BM214" s="191" t="s">
        <v>2055</v>
      </c>
    </row>
    <row r="215" spans="1:65" s="2" customFormat="1" ht="19.5">
      <c r="A215" s="36"/>
      <c r="B215" s="37"/>
      <c r="C215" s="38"/>
      <c r="D215" s="193" t="s">
        <v>165</v>
      </c>
      <c r="E215" s="38"/>
      <c r="F215" s="194" t="s">
        <v>607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165</v>
      </c>
      <c r="AU215" s="19" t="s">
        <v>82</v>
      </c>
    </row>
    <row r="216" spans="1:65" s="2" customFormat="1">
      <c r="A216" s="36"/>
      <c r="B216" s="37"/>
      <c r="C216" s="38"/>
      <c r="D216" s="198" t="s">
        <v>167</v>
      </c>
      <c r="E216" s="38"/>
      <c r="F216" s="199" t="s">
        <v>608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167</v>
      </c>
      <c r="AU216" s="19" t="s">
        <v>82</v>
      </c>
    </row>
    <row r="217" spans="1:65" s="2" customFormat="1" ht="24.2" customHeight="1">
      <c r="A217" s="36"/>
      <c r="B217" s="37"/>
      <c r="C217" s="180" t="s">
        <v>381</v>
      </c>
      <c r="D217" s="180" t="s">
        <v>158</v>
      </c>
      <c r="E217" s="181" t="s">
        <v>610</v>
      </c>
      <c r="F217" s="182" t="s">
        <v>611</v>
      </c>
      <c r="G217" s="183" t="s">
        <v>161</v>
      </c>
      <c r="H217" s="184">
        <v>14.835000000000001</v>
      </c>
      <c r="I217" s="185"/>
      <c r="J217" s="186">
        <f>ROUND(I217*H217,2)</f>
        <v>0</v>
      </c>
      <c r="K217" s="182" t="s">
        <v>162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163</v>
      </c>
      <c r="AT217" s="191" t="s">
        <v>158</v>
      </c>
      <c r="AU217" s="191" t="s">
        <v>82</v>
      </c>
      <c r="AY217" s="19" t="s">
        <v>155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163</v>
      </c>
      <c r="BM217" s="191" t="s">
        <v>2056</v>
      </c>
    </row>
    <row r="218" spans="1:65" s="2" customFormat="1" ht="19.5">
      <c r="A218" s="36"/>
      <c r="B218" s="37"/>
      <c r="C218" s="38"/>
      <c r="D218" s="193" t="s">
        <v>165</v>
      </c>
      <c r="E218" s="38"/>
      <c r="F218" s="194" t="s">
        <v>613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165</v>
      </c>
      <c r="AU218" s="19" t="s">
        <v>82</v>
      </c>
    </row>
    <row r="219" spans="1:65" s="2" customFormat="1">
      <c r="A219" s="36"/>
      <c r="B219" s="37"/>
      <c r="C219" s="38"/>
      <c r="D219" s="198" t="s">
        <v>167</v>
      </c>
      <c r="E219" s="38"/>
      <c r="F219" s="199" t="s">
        <v>614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167</v>
      </c>
      <c r="AU219" s="19" t="s">
        <v>82</v>
      </c>
    </row>
    <row r="220" spans="1:65" s="2" customFormat="1" ht="24.2" customHeight="1">
      <c r="A220" s="36"/>
      <c r="B220" s="37"/>
      <c r="C220" s="180" t="s">
        <v>388</v>
      </c>
      <c r="D220" s="180" t="s">
        <v>158</v>
      </c>
      <c r="E220" s="181" t="s">
        <v>616</v>
      </c>
      <c r="F220" s="182" t="s">
        <v>617</v>
      </c>
      <c r="G220" s="183" t="s">
        <v>161</v>
      </c>
      <c r="H220" s="184">
        <v>370.625</v>
      </c>
      <c r="I220" s="185"/>
      <c r="J220" s="186">
        <f>ROUND(I220*H220,2)</f>
        <v>0</v>
      </c>
      <c r="K220" s="182" t="s">
        <v>162</v>
      </c>
      <c r="L220" s="41"/>
      <c r="M220" s="187" t="s">
        <v>19</v>
      </c>
      <c r="N220" s="188" t="s">
        <v>43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163</v>
      </c>
      <c r="AT220" s="191" t="s">
        <v>158</v>
      </c>
      <c r="AU220" s="191" t="s">
        <v>82</v>
      </c>
      <c r="AY220" s="19" t="s">
        <v>155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163</v>
      </c>
      <c r="BM220" s="191" t="s">
        <v>2057</v>
      </c>
    </row>
    <row r="221" spans="1:65" s="2" customFormat="1" ht="29.25">
      <c r="A221" s="36"/>
      <c r="B221" s="37"/>
      <c r="C221" s="38"/>
      <c r="D221" s="193" t="s">
        <v>165</v>
      </c>
      <c r="E221" s="38"/>
      <c r="F221" s="194" t="s">
        <v>619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165</v>
      </c>
      <c r="AU221" s="19" t="s">
        <v>82</v>
      </c>
    </row>
    <row r="222" spans="1:65" s="2" customFormat="1">
      <c r="A222" s="36"/>
      <c r="B222" s="37"/>
      <c r="C222" s="38"/>
      <c r="D222" s="198" t="s">
        <v>167</v>
      </c>
      <c r="E222" s="38"/>
      <c r="F222" s="199" t="s">
        <v>620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167</v>
      </c>
      <c r="AU222" s="19" t="s">
        <v>82</v>
      </c>
    </row>
    <row r="223" spans="1:65" s="13" customFormat="1">
      <c r="B223" s="200"/>
      <c r="C223" s="201"/>
      <c r="D223" s="193" t="s">
        <v>169</v>
      </c>
      <c r="E223" s="202" t="s">
        <v>19</v>
      </c>
      <c r="F223" s="203" t="s">
        <v>2058</v>
      </c>
      <c r="G223" s="201"/>
      <c r="H223" s="204">
        <v>370.625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169</v>
      </c>
      <c r="AU223" s="210" t="s">
        <v>82</v>
      </c>
      <c r="AV223" s="13" t="s">
        <v>82</v>
      </c>
      <c r="AW223" s="13" t="s">
        <v>33</v>
      </c>
      <c r="AX223" s="13" t="s">
        <v>80</v>
      </c>
      <c r="AY223" s="210" t="s">
        <v>155</v>
      </c>
    </row>
    <row r="224" spans="1:65" s="2" customFormat="1" ht="33" customHeight="1">
      <c r="A224" s="36"/>
      <c r="B224" s="37"/>
      <c r="C224" s="180" t="s">
        <v>396</v>
      </c>
      <c r="D224" s="180" t="s">
        <v>158</v>
      </c>
      <c r="E224" s="181" t="s">
        <v>623</v>
      </c>
      <c r="F224" s="182" t="s">
        <v>624</v>
      </c>
      <c r="G224" s="183" t="s">
        <v>161</v>
      </c>
      <c r="H224" s="184">
        <v>14.824999999999999</v>
      </c>
      <c r="I224" s="185"/>
      <c r="J224" s="186">
        <f>ROUND(I224*H224,2)</f>
        <v>0</v>
      </c>
      <c r="K224" s="182" t="s">
        <v>162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163</v>
      </c>
      <c r="AT224" s="191" t="s">
        <v>158</v>
      </c>
      <c r="AU224" s="191" t="s">
        <v>82</v>
      </c>
      <c r="AY224" s="19" t="s">
        <v>155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163</v>
      </c>
      <c r="BM224" s="191" t="s">
        <v>2059</v>
      </c>
    </row>
    <row r="225" spans="1:65" s="2" customFormat="1" ht="29.25">
      <c r="A225" s="36"/>
      <c r="B225" s="37"/>
      <c r="C225" s="38"/>
      <c r="D225" s="193" t="s">
        <v>165</v>
      </c>
      <c r="E225" s="38"/>
      <c r="F225" s="194" t="s">
        <v>626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165</v>
      </c>
      <c r="AU225" s="19" t="s">
        <v>82</v>
      </c>
    </row>
    <row r="226" spans="1:65" s="2" customFormat="1">
      <c r="A226" s="36"/>
      <c r="B226" s="37"/>
      <c r="C226" s="38"/>
      <c r="D226" s="198" t="s">
        <v>167</v>
      </c>
      <c r="E226" s="38"/>
      <c r="F226" s="199" t="s">
        <v>627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167</v>
      </c>
      <c r="AU226" s="19" t="s">
        <v>82</v>
      </c>
    </row>
    <row r="227" spans="1:65" s="12" customFormat="1" ht="22.9" customHeight="1">
      <c r="B227" s="164"/>
      <c r="C227" s="165"/>
      <c r="D227" s="166" t="s">
        <v>71</v>
      </c>
      <c r="E227" s="178" t="s">
        <v>628</v>
      </c>
      <c r="F227" s="178" t="s">
        <v>629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SUM(P228:P230)</f>
        <v>0</v>
      </c>
      <c r="Q227" s="172"/>
      <c r="R227" s="173">
        <f>SUM(R228:R230)</f>
        <v>0</v>
      </c>
      <c r="S227" s="172"/>
      <c r="T227" s="174">
        <f>SUM(T228:T230)</f>
        <v>0</v>
      </c>
      <c r="AR227" s="175" t="s">
        <v>80</v>
      </c>
      <c r="AT227" s="176" t="s">
        <v>71</v>
      </c>
      <c r="AU227" s="176" t="s">
        <v>80</v>
      </c>
      <c r="AY227" s="175" t="s">
        <v>155</v>
      </c>
      <c r="BK227" s="177">
        <f>SUM(BK228:BK230)</f>
        <v>0</v>
      </c>
    </row>
    <row r="228" spans="1:65" s="2" customFormat="1" ht="24.2" customHeight="1">
      <c r="A228" s="36"/>
      <c r="B228" s="37"/>
      <c r="C228" s="180" t="s">
        <v>403</v>
      </c>
      <c r="D228" s="180" t="s">
        <v>158</v>
      </c>
      <c r="E228" s="181" t="s">
        <v>2060</v>
      </c>
      <c r="F228" s="182" t="s">
        <v>2061</v>
      </c>
      <c r="G228" s="183" t="s">
        <v>161</v>
      </c>
      <c r="H228" s="184">
        <v>10.177</v>
      </c>
      <c r="I228" s="185"/>
      <c r="J228" s="186">
        <f>ROUND(I228*H228,2)</f>
        <v>0</v>
      </c>
      <c r="K228" s="182" t="s">
        <v>162</v>
      </c>
      <c r="L228" s="41"/>
      <c r="M228" s="187" t="s">
        <v>19</v>
      </c>
      <c r="N228" s="188" t="s">
        <v>43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163</v>
      </c>
      <c r="AT228" s="191" t="s">
        <v>158</v>
      </c>
      <c r="AU228" s="191" t="s">
        <v>82</v>
      </c>
      <c r="AY228" s="19" t="s">
        <v>155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163</v>
      </c>
      <c r="BM228" s="191" t="s">
        <v>2062</v>
      </c>
    </row>
    <row r="229" spans="1:65" s="2" customFormat="1" ht="29.25">
      <c r="A229" s="36"/>
      <c r="B229" s="37"/>
      <c r="C229" s="38"/>
      <c r="D229" s="193" t="s">
        <v>165</v>
      </c>
      <c r="E229" s="38"/>
      <c r="F229" s="194" t="s">
        <v>2063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165</v>
      </c>
      <c r="AU229" s="19" t="s">
        <v>82</v>
      </c>
    </row>
    <row r="230" spans="1:65" s="2" customFormat="1">
      <c r="A230" s="36"/>
      <c r="B230" s="37"/>
      <c r="C230" s="38"/>
      <c r="D230" s="198" t="s">
        <v>167</v>
      </c>
      <c r="E230" s="38"/>
      <c r="F230" s="199" t="s">
        <v>2064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167</v>
      </c>
      <c r="AU230" s="19" t="s">
        <v>82</v>
      </c>
    </row>
    <row r="231" spans="1:65" s="12" customFormat="1" ht="25.9" customHeight="1">
      <c r="B231" s="164"/>
      <c r="C231" s="165"/>
      <c r="D231" s="166" t="s">
        <v>71</v>
      </c>
      <c r="E231" s="167" t="s">
        <v>636</v>
      </c>
      <c r="F231" s="167" t="s">
        <v>637</v>
      </c>
      <c r="G231" s="165"/>
      <c r="H231" s="165"/>
      <c r="I231" s="168"/>
      <c r="J231" s="169">
        <f>BK231</f>
        <v>0</v>
      </c>
      <c r="K231" s="165"/>
      <c r="L231" s="170"/>
      <c r="M231" s="171"/>
      <c r="N231" s="172"/>
      <c r="O231" s="172"/>
      <c r="P231" s="173">
        <f>P232+P250+P349+P589+P763+P785</f>
        <v>0</v>
      </c>
      <c r="Q231" s="172"/>
      <c r="R231" s="173">
        <f>R232+R250+R349+R589+R763+R785</f>
        <v>3.2789710000000003</v>
      </c>
      <c r="S231" s="172"/>
      <c r="T231" s="174">
        <f>T232+T250+T349+T589+T763+T785</f>
        <v>3.9054300000000004</v>
      </c>
      <c r="AR231" s="175" t="s">
        <v>82</v>
      </c>
      <c r="AT231" s="176" t="s">
        <v>71</v>
      </c>
      <c r="AU231" s="176" t="s">
        <v>72</v>
      </c>
      <c r="AY231" s="175" t="s">
        <v>155</v>
      </c>
      <c r="BK231" s="177">
        <f>BK232+BK250+BK349+BK589+BK763+BK785</f>
        <v>0</v>
      </c>
    </row>
    <row r="232" spans="1:65" s="12" customFormat="1" ht="22.9" customHeight="1">
      <c r="B232" s="164"/>
      <c r="C232" s="165"/>
      <c r="D232" s="166" t="s">
        <v>71</v>
      </c>
      <c r="E232" s="178" t="s">
        <v>638</v>
      </c>
      <c r="F232" s="178" t="s">
        <v>639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SUM(P233:P249)</f>
        <v>0</v>
      </c>
      <c r="Q232" s="172"/>
      <c r="R232" s="173">
        <f>SUM(R233:R249)</f>
        <v>2.8349999999999998E-3</v>
      </c>
      <c r="S232" s="172"/>
      <c r="T232" s="174">
        <f>SUM(T233:T249)</f>
        <v>0</v>
      </c>
      <c r="AR232" s="175" t="s">
        <v>82</v>
      </c>
      <c r="AT232" s="176" t="s">
        <v>71</v>
      </c>
      <c r="AU232" s="176" t="s">
        <v>80</v>
      </c>
      <c r="AY232" s="175" t="s">
        <v>155</v>
      </c>
      <c r="BK232" s="177">
        <f>SUM(BK233:BK249)</f>
        <v>0</v>
      </c>
    </row>
    <row r="233" spans="1:65" s="2" customFormat="1" ht="33" customHeight="1">
      <c r="A233" s="36"/>
      <c r="B233" s="37"/>
      <c r="C233" s="180" t="s">
        <v>409</v>
      </c>
      <c r="D233" s="180" t="s">
        <v>158</v>
      </c>
      <c r="E233" s="181" t="s">
        <v>2065</v>
      </c>
      <c r="F233" s="182" t="s">
        <v>2066</v>
      </c>
      <c r="G233" s="183" t="s">
        <v>233</v>
      </c>
      <c r="H233" s="184">
        <v>10.5</v>
      </c>
      <c r="I233" s="185"/>
      <c r="J233" s="186">
        <f>ROUND(I233*H233,2)</f>
        <v>0</v>
      </c>
      <c r="K233" s="182" t="s">
        <v>162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6.0000000000000002E-5</v>
      </c>
      <c r="R233" s="189">
        <f>Q233*H233</f>
        <v>6.3000000000000003E-4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300</v>
      </c>
      <c r="AT233" s="191" t="s">
        <v>158</v>
      </c>
      <c r="AU233" s="191" t="s">
        <v>82</v>
      </c>
      <c r="AY233" s="19" t="s">
        <v>155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300</v>
      </c>
      <c r="BM233" s="191" t="s">
        <v>2067</v>
      </c>
    </row>
    <row r="234" spans="1:65" s="2" customFormat="1" ht="39">
      <c r="A234" s="36"/>
      <c r="B234" s="37"/>
      <c r="C234" s="38"/>
      <c r="D234" s="193" t="s">
        <v>165</v>
      </c>
      <c r="E234" s="38"/>
      <c r="F234" s="194" t="s">
        <v>2068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165</v>
      </c>
      <c r="AU234" s="19" t="s">
        <v>82</v>
      </c>
    </row>
    <row r="235" spans="1:65" s="2" customFormat="1">
      <c r="A235" s="36"/>
      <c r="B235" s="37"/>
      <c r="C235" s="38"/>
      <c r="D235" s="198" t="s">
        <v>167</v>
      </c>
      <c r="E235" s="38"/>
      <c r="F235" s="199" t="s">
        <v>2069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167</v>
      </c>
      <c r="AU235" s="19" t="s">
        <v>82</v>
      </c>
    </row>
    <row r="236" spans="1:65" s="2" customFormat="1" ht="55.5" customHeight="1">
      <c r="A236" s="36"/>
      <c r="B236" s="37"/>
      <c r="C236" s="222" t="s">
        <v>415</v>
      </c>
      <c r="D236" s="222" t="s">
        <v>179</v>
      </c>
      <c r="E236" s="223" t="s">
        <v>2070</v>
      </c>
      <c r="F236" s="224" t="s">
        <v>2071</v>
      </c>
      <c r="G236" s="225" t="s">
        <v>233</v>
      </c>
      <c r="H236" s="226">
        <v>1.575</v>
      </c>
      <c r="I236" s="227"/>
      <c r="J236" s="228">
        <f>ROUND(I236*H236,2)</f>
        <v>0</v>
      </c>
      <c r="K236" s="224" t="s">
        <v>851</v>
      </c>
      <c r="L236" s="229"/>
      <c r="M236" s="230" t="s">
        <v>19</v>
      </c>
      <c r="N236" s="231" t="s">
        <v>43</v>
      </c>
      <c r="O236" s="66"/>
      <c r="P236" s="189">
        <f>O236*H236</f>
        <v>0</v>
      </c>
      <c r="Q236" s="189">
        <v>2.0000000000000001E-4</v>
      </c>
      <c r="R236" s="189">
        <f>Q236*H236</f>
        <v>3.1500000000000001E-4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438</v>
      </c>
      <c r="AT236" s="191" t="s">
        <v>179</v>
      </c>
      <c r="AU236" s="191" t="s">
        <v>82</v>
      </c>
      <c r="AY236" s="19" t="s">
        <v>155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300</v>
      </c>
      <c r="BM236" s="191" t="s">
        <v>2072</v>
      </c>
    </row>
    <row r="237" spans="1:65" s="2" customFormat="1" ht="68.25">
      <c r="A237" s="36"/>
      <c r="B237" s="37"/>
      <c r="C237" s="38"/>
      <c r="D237" s="193" t="s">
        <v>165</v>
      </c>
      <c r="E237" s="38"/>
      <c r="F237" s="194" t="s">
        <v>2073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165</v>
      </c>
      <c r="AU237" s="19" t="s">
        <v>82</v>
      </c>
    </row>
    <row r="238" spans="1:65" s="13" customFormat="1">
      <c r="B238" s="200"/>
      <c r="C238" s="201"/>
      <c r="D238" s="193" t="s">
        <v>169</v>
      </c>
      <c r="E238" s="202" t="s">
        <v>19</v>
      </c>
      <c r="F238" s="203" t="s">
        <v>2074</v>
      </c>
      <c r="G238" s="201"/>
      <c r="H238" s="204">
        <v>1.5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169</v>
      </c>
      <c r="AU238" s="210" t="s">
        <v>82</v>
      </c>
      <c r="AV238" s="13" t="s">
        <v>82</v>
      </c>
      <c r="AW238" s="13" t="s">
        <v>33</v>
      </c>
      <c r="AX238" s="13" t="s">
        <v>80</v>
      </c>
      <c r="AY238" s="210" t="s">
        <v>155</v>
      </c>
    </row>
    <row r="239" spans="1:65" s="13" customFormat="1">
      <c r="B239" s="200"/>
      <c r="C239" s="201"/>
      <c r="D239" s="193" t="s">
        <v>169</v>
      </c>
      <c r="E239" s="201"/>
      <c r="F239" s="203" t="s">
        <v>2075</v>
      </c>
      <c r="G239" s="201"/>
      <c r="H239" s="204">
        <v>1.575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169</v>
      </c>
      <c r="AU239" s="210" t="s">
        <v>82</v>
      </c>
      <c r="AV239" s="13" t="s">
        <v>82</v>
      </c>
      <c r="AW239" s="13" t="s">
        <v>4</v>
      </c>
      <c r="AX239" s="13" t="s">
        <v>80</v>
      </c>
      <c r="AY239" s="210" t="s">
        <v>155</v>
      </c>
    </row>
    <row r="240" spans="1:65" s="2" customFormat="1" ht="55.5" customHeight="1">
      <c r="A240" s="36"/>
      <c r="B240" s="37"/>
      <c r="C240" s="222" t="s">
        <v>422</v>
      </c>
      <c r="D240" s="222" t="s">
        <v>179</v>
      </c>
      <c r="E240" s="223" t="s">
        <v>2076</v>
      </c>
      <c r="F240" s="224" t="s">
        <v>2077</v>
      </c>
      <c r="G240" s="225" t="s">
        <v>233</v>
      </c>
      <c r="H240" s="226">
        <v>9.4499999999999993</v>
      </c>
      <c r="I240" s="227"/>
      <c r="J240" s="228">
        <f>ROUND(I240*H240,2)</f>
        <v>0</v>
      </c>
      <c r="K240" s="224" t="s">
        <v>851</v>
      </c>
      <c r="L240" s="229"/>
      <c r="M240" s="230" t="s">
        <v>19</v>
      </c>
      <c r="N240" s="231" t="s">
        <v>43</v>
      </c>
      <c r="O240" s="66"/>
      <c r="P240" s="189">
        <f>O240*H240</f>
        <v>0</v>
      </c>
      <c r="Q240" s="189">
        <v>2.0000000000000001E-4</v>
      </c>
      <c r="R240" s="189">
        <f>Q240*H240</f>
        <v>1.89E-3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438</v>
      </c>
      <c r="AT240" s="191" t="s">
        <v>179</v>
      </c>
      <c r="AU240" s="191" t="s">
        <v>82</v>
      </c>
      <c r="AY240" s="19" t="s">
        <v>155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300</v>
      </c>
      <c r="BM240" s="191" t="s">
        <v>2078</v>
      </c>
    </row>
    <row r="241" spans="1:65" s="2" customFormat="1" ht="68.25">
      <c r="A241" s="36"/>
      <c r="B241" s="37"/>
      <c r="C241" s="38"/>
      <c r="D241" s="193" t="s">
        <v>165</v>
      </c>
      <c r="E241" s="38"/>
      <c r="F241" s="194" t="s">
        <v>2079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165</v>
      </c>
      <c r="AU241" s="19" t="s">
        <v>82</v>
      </c>
    </row>
    <row r="242" spans="1:65" s="13" customFormat="1">
      <c r="B242" s="200"/>
      <c r="C242" s="201"/>
      <c r="D242" s="193" t="s">
        <v>169</v>
      </c>
      <c r="E242" s="202" t="s">
        <v>19</v>
      </c>
      <c r="F242" s="203" t="s">
        <v>243</v>
      </c>
      <c r="G242" s="201"/>
      <c r="H242" s="204">
        <v>9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169</v>
      </c>
      <c r="AU242" s="210" t="s">
        <v>82</v>
      </c>
      <c r="AV242" s="13" t="s">
        <v>82</v>
      </c>
      <c r="AW242" s="13" t="s">
        <v>33</v>
      </c>
      <c r="AX242" s="13" t="s">
        <v>80</v>
      </c>
      <c r="AY242" s="210" t="s">
        <v>155</v>
      </c>
    </row>
    <row r="243" spans="1:65" s="13" customFormat="1">
      <c r="B243" s="200"/>
      <c r="C243" s="201"/>
      <c r="D243" s="193" t="s">
        <v>169</v>
      </c>
      <c r="E243" s="201"/>
      <c r="F243" s="203" t="s">
        <v>1551</v>
      </c>
      <c r="G243" s="201"/>
      <c r="H243" s="204">
        <v>9.4499999999999993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169</v>
      </c>
      <c r="AU243" s="210" t="s">
        <v>82</v>
      </c>
      <c r="AV243" s="13" t="s">
        <v>82</v>
      </c>
      <c r="AW243" s="13" t="s">
        <v>4</v>
      </c>
      <c r="AX243" s="13" t="s">
        <v>80</v>
      </c>
      <c r="AY243" s="210" t="s">
        <v>155</v>
      </c>
    </row>
    <row r="244" spans="1:65" s="2" customFormat="1" ht="24.2" customHeight="1">
      <c r="A244" s="36"/>
      <c r="B244" s="37"/>
      <c r="C244" s="180" t="s">
        <v>432</v>
      </c>
      <c r="D244" s="180" t="s">
        <v>158</v>
      </c>
      <c r="E244" s="181" t="s">
        <v>655</v>
      </c>
      <c r="F244" s="182" t="s">
        <v>656</v>
      </c>
      <c r="G244" s="183" t="s">
        <v>161</v>
      </c>
      <c r="H244" s="184">
        <v>3.0000000000000001E-3</v>
      </c>
      <c r="I244" s="185"/>
      <c r="J244" s="186">
        <f>ROUND(I244*H244,2)</f>
        <v>0</v>
      </c>
      <c r="K244" s="182" t="s">
        <v>162</v>
      </c>
      <c r="L244" s="41"/>
      <c r="M244" s="187" t="s">
        <v>19</v>
      </c>
      <c r="N244" s="188" t="s">
        <v>43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300</v>
      </c>
      <c r="AT244" s="191" t="s">
        <v>158</v>
      </c>
      <c r="AU244" s="191" t="s">
        <v>82</v>
      </c>
      <c r="AY244" s="19" t="s">
        <v>155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300</v>
      </c>
      <c r="BM244" s="191" t="s">
        <v>2080</v>
      </c>
    </row>
    <row r="245" spans="1:65" s="2" customFormat="1" ht="29.25">
      <c r="A245" s="36"/>
      <c r="B245" s="37"/>
      <c r="C245" s="38"/>
      <c r="D245" s="193" t="s">
        <v>165</v>
      </c>
      <c r="E245" s="38"/>
      <c r="F245" s="194" t="s">
        <v>658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165</v>
      </c>
      <c r="AU245" s="19" t="s">
        <v>82</v>
      </c>
    </row>
    <row r="246" spans="1:65" s="2" customFormat="1">
      <c r="A246" s="36"/>
      <c r="B246" s="37"/>
      <c r="C246" s="38"/>
      <c r="D246" s="198" t="s">
        <v>167</v>
      </c>
      <c r="E246" s="38"/>
      <c r="F246" s="199" t="s">
        <v>659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167</v>
      </c>
      <c r="AU246" s="19" t="s">
        <v>82</v>
      </c>
    </row>
    <row r="247" spans="1:65" s="2" customFormat="1" ht="24.2" customHeight="1">
      <c r="A247" s="36"/>
      <c r="B247" s="37"/>
      <c r="C247" s="180" t="s">
        <v>438</v>
      </c>
      <c r="D247" s="180" t="s">
        <v>158</v>
      </c>
      <c r="E247" s="181" t="s">
        <v>661</v>
      </c>
      <c r="F247" s="182" t="s">
        <v>662</v>
      </c>
      <c r="G247" s="183" t="s">
        <v>161</v>
      </c>
      <c r="H247" s="184">
        <v>3.0000000000000001E-3</v>
      </c>
      <c r="I247" s="185"/>
      <c r="J247" s="186">
        <f>ROUND(I247*H247,2)</f>
        <v>0</v>
      </c>
      <c r="K247" s="182" t="s">
        <v>162</v>
      </c>
      <c r="L247" s="41"/>
      <c r="M247" s="187" t="s">
        <v>19</v>
      </c>
      <c r="N247" s="188" t="s">
        <v>43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300</v>
      </c>
      <c r="AT247" s="191" t="s">
        <v>158</v>
      </c>
      <c r="AU247" s="191" t="s">
        <v>82</v>
      </c>
      <c r="AY247" s="19" t="s">
        <v>155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300</v>
      </c>
      <c r="BM247" s="191" t="s">
        <v>2081</v>
      </c>
    </row>
    <row r="248" spans="1:65" s="2" customFormat="1" ht="29.25">
      <c r="A248" s="36"/>
      <c r="B248" s="37"/>
      <c r="C248" s="38"/>
      <c r="D248" s="193" t="s">
        <v>165</v>
      </c>
      <c r="E248" s="38"/>
      <c r="F248" s="194" t="s">
        <v>664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165</v>
      </c>
      <c r="AU248" s="19" t="s">
        <v>82</v>
      </c>
    </row>
    <row r="249" spans="1:65" s="2" customFormat="1">
      <c r="A249" s="36"/>
      <c r="B249" s="37"/>
      <c r="C249" s="38"/>
      <c r="D249" s="198" t="s">
        <v>167</v>
      </c>
      <c r="E249" s="38"/>
      <c r="F249" s="199" t="s">
        <v>665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167</v>
      </c>
      <c r="AU249" s="19" t="s">
        <v>82</v>
      </c>
    </row>
    <row r="250" spans="1:65" s="12" customFormat="1" ht="22.9" customHeight="1">
      <c r="B250" s="164"/>
      <c r="C250" s="165"/>
      <c r="D250" s="166" t="s">
        <v>71</v>
      </c>
      <c r="E250" s="178" t="s">
        <v>2082</v>
      </c>
      <c r="F250" s="178" t="s">
        <v>2083</v>
      </c>
      <c r="G250" s="165"/>
      <c r="H250" s="165"/>
      <c r="I250" s="168"/>
      <c r="J250" s="179">
        <f>BK250</f>
        <v>0</v>
      </c>
      <c r="K250" s="165"/>
      <c r="L250" s="170"/>
      <c r="M250" s="171"/>
      <c r="N250" s="172"/>
      <c r="O250" s="172"/>
      <c r="P250" s="173">
        <f>SUM(P251:P348)</f>
        <v>0</v>
      </c>
      <c r="Q250" s="172"/>
      <c r="R250" s="173">
        <f>SUM(R251:R348)</f>
        <v>0.43816399999999994</v>
      </c>
      <c r="S250" s="172"/>
      <c r="T250" s="174">
        <f>SUM(T251:T348)</f>
        <v>1.4942500000000001</v>
      </c>
      <c r="AR250" s="175" t="s">
        <v>82</v>
      </c>
      <c r="AT250" s="176" t="s">
        <v>71</v>
      </c>
      <c r="AU250" s="176" t="s">
        <v>80</v>
      </c>
      <c r="AY250" s="175" t="s">
        <v>155</v>
      </c>
      <c r="BK250" s="177">
        <f>SUM(BK251:BK348)</f>
        <v>0</v>
      </c>
    </row>
    <row r="251" spans="1:65" s="2" customFormat="1" ht="24.2" customHeight="1">
      <c r="A251" s="36"/>
      <c r="B251" s="37"/>
      <c r="C251" s="180" t="s">
        <v>443</v>
      </c>
      <c r="D251" s="180" t="s">
        <v>158</v>
      </c>
      <c r="E251" s="181" t="s">
        <v>2084</v>
      </c>
      <c r="F251" s="182" t="s">
        <v>2085</v>
      </c>
      <c r="G251" s="183" t="s">
        <v>233</v>
      </c>
      <c r="H251" s="184">
        <v>2</v>
      </c>
      <c r="I251" s="185"/>
      <c r="J251" s="186">
        <f>ROUND(I251*H251,2)</f>
        <v>0</v>
      </c>
      <c r="K251" s="182" t="s">
        <v>162</v>
      </c>
      <c r="L251" s="41"/>
      <c r="M251" s="187" t="s">
        <v>19</v>
      </c>
      <c r="N251" s="188" t="s">
        <v>43</v>
      </c>
      <c r="O251" s="66"/>
      <c r="P251" s="189">
        <f>O251*H251</f>
        <v>0</v>
      </c>
      <c r="Q251" s="189">
        <v>3.8800000000000002E-3</v>
      </c>
      <c r="R251" s="189">
        <f>Q251*H251</f>
        <v>7.7600000000000004E-3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300</v>
      </c>
      <c r="AT251" s="191" t="s">
        <v>158</v>
      </c>
      <c r="AU251" s="191" t="s">
        <v>82</v>
      </c>
      <c r="AY251" s="19" t="s">
        <v>155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300</v>
      </c>
      <c r="BM251" s="191" t="s">
        <v>2086</v>
      </c>
    </row>
    <row r="252" spans="1:65" s="2" customFormat="1" ht="19.5">
      <c r="A252" s="36"/>
      <c r="B252" s="37"/>
      <c r="C252" s="38"/>
      <c r="D252" s="193" t="s">
        <v>165</v>
      </c>
      <c r="E252" s="38"/>
      <c r="F252" s="194" t="s">
        <v>2087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165</v>
      </c>
      <c r="AU252" s="19" t="s">
        <v>82</v>
      </c>
    </row>
    <row r="253" spans="1:65" s="2" customFormat="1">
      <c r="A253" s="36"/>
      <c r="B253" s="37"/>
      <c r="C253" s="38"/>
      <c r="D253" s="198" t="s">
        <v>167</v>
      </c>
      <c r="E253" s="38"/>
      <c r="F253" s="199" t="s">
        <v>2088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167</v>
      </c>
      <c r="AU253" s="19" t="s">
        <v>82</v>
      </c>
    </row>
    <row r="254" spans="1:65" s="2" customFormat="1" ht="21.75" customHeight="1">
      <c r="A254" s="36"/>
      <c r="B254" s="37"/>
      <c r="C254" s="222" t="s">
        <v>447</v>
      </c>
      <c r="D254" s="222" t="s">
        <v>179</v>
      </c>
      <c r="E254" s="223" t="s">
        <v>2089</v>
      </c>
      <c r="F254" s="224" t="s">
        <v>2090</v>
      </c>
      <c r="G254" s="225" t="s">
        <v>425</v>
      </c>
      <c r="H254" s="226">
        <v>2</v>
      </c>
      <c r="I254" s="227"/>
      <c r="J254" s="228">
        <f>ROUND(I254*H254,2)</f>
        <v>0</v>
      </c>
      <c r="K254" s="224" t="s">
        <v>162</v>
      </c>
      <c r="L254" s="229"/>
      <c r="M254" s="230" t="s">
        <v>19</v>
      </c>
      <c r="N254" s="231" t="s">
        <v>43</v>
      </c>
      <c r="O254" s="66"/>
      <c r="P254" s="189">
        <f>O254*H254</f>
        <v>0</v>
      </c>
      <c r="Q254" s="189">
        <v>3.2000000000000003E-4</v>
      </c>
      <c r="R254" s="189">
        <f>Q254*H254</f>
        <v>6.4000000000000005E-4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438</v>
      </c>
      <c r="AT254" s="191" t="s">
        <v>179</v>
      </c>
      <c r="AU254" s="191" t="s">
        <v>82</v>
      </c>
      <c r="AY254" s="19" t="s">
        <v>155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80</v>
      </c>
      <c r="BK254" s="192">
        <f>ROUND(I254*H254,2)</f>
        <v>0</v>
      </c>
      <c r="BL254" s="19" t="s">
        <v>300</v>
      </c>
      <c r="BM254" s="191" t="s">
        <v>2091</v>
      </c>
    </row>
    <row r="255" spans="1:65" s="2" customFormat="1">
      <c r="A255" s="36"/>
      <c r="B255" s="37"/>
      <c r="C255" s="38"/>
      <c r="D255" s="193" t="s">
        <v>165</v>
      </c>
      <c r="E255" s="38"/>
      <c r="F255" s="194" t="s">
        <v>2090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165</v>
      </c>
      <c r="AU255" s="19" t="s">
        <v>82</v>
      </c>
    </row>
    <row r="256" spans="1:65" s="2" customFormat="1" ht="24.2" customHeight="1">
      <c r="A256" s="36"/>
      <c r="B256" s="37"/>
      <c r="C256" s="180" t="s">
        <v>451</v>
      </c>
      <c r="D256" s="180" t="s">
        <v>158</v>
      </c>
      <c r="E256" s="181" t="s">
        <v>2092</v>
      </c>
      <c r="F256" s="182" t="s">
        <v>2093</v>
      </c>
      <c r="G256" s="183" t="s">
        <v>233</v>
      </c>
      <c r="H256" s="184">
        <v>2</v>
      </c>
      <c r="I256" s="185"/>
      <c r="J256" s="186">
        <f>ROUND(I256*H256,2)</f>
        <v>0</v>
      </c>
      <c r="K256" s="182" t="s">
        <v>162</v>
      </c>
      <c r="L256" s="41"/>
      <c r="M256" s="187" t="s">
        <v>19</v>
      </c>
      <c r="N256" s="188" t="s">
        <v>43</v>
      </c>
      <c r="O256" s="66"/>
      <c r="P256" s="189">
        <f>O256*H256</f>
        <v>0</v>
      </c>
      <c r="Q256" s="189">
        <v>2.4399999999999999E-3</v>
      </c>
      <c r="R256" s="189">
        <f>Q256*H256</f>
        <v>4.8799999999999998E-3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300</v>
      </c>
      <c r="AT256" s="191" t="s">
        <v>158</v>
      </c>
      <c r="AU256" s="191" t="s">
        <v>82</v>
      </c>
      <c r="AY256" s="19" t="s">
        <v>155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300</v>
      </c>
      <c r="BM256" s="191" t="s">
        <v>2094</v>
      </c>
    </row>
    <row r="257" spans="1:65" s="2" customFormat="1" ht="19.5">
      <c r="A257" s="36"/>
      <c r="B257" s="37"/>
      <c r="C257" s="38"/>
      <c r="D257" s="193" t="s">
        <v>165</v>
      </c>
      <c r="E257" s="38"/>
      <c r="F257" s="194" t="s">
        <v>2095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165</v>
      </c>
      <c r="AU257" s="19" t="s">
        <v>82</v>
      </c>
    </row>
    <row r="258" spans="1:65" s="2" customFormat="1">
      <c r="A258" s="36"/>
      <c r="B258" s="37"/>
      <c r="C258" s="38"/>
      <c r="D258" s="198" t="s">
        <v>167</v>
      </c>
      <c r="E258" s="38"/>
      <c r="F258" s="199" t="s">
        <v>2096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167</v>
      </c>
      <c r="AU258" s="19" t="s">
        <v>82</v>
      </c>
    </row>
    <row r="259" spans="1:65" s="2" customFormat="1" ht="21.75" customHeight="1">
      <c r="A259" s="36"/>
      <c r="B259" s="37"/>
      <c r="C259" s="222" t="s">
        <v>459</v>
      </c>
      <c r="D259" s="222" t="s">
        <v>179</v>
      </c>
      <c r="E259" s="223" t="s">
        <v>2097</v>
      </c>
      <c r="F259" s="224" t="s">
        <v>2098</v>
      </c>
      <c r="G259" s="225" t="s">
        <v>425</v>
      </c>
      <c r="H259" s="226">
        <v>2</v>
      </c>
      <c r="I259" s="227"/>
      <c r="J259" s="228">
        <f>ROUND(I259*H259,2)</f>
        <v>0</v>
      </c>
      <c r="K259" s="224" t="s">
        <v>162</v>
      </c>
      <c r="L259" s="229"/>
      <c r="M259" s="230" t="s">
        <v>19</v>
      </c>
      <c r="N259" s="231" t="s">
        <v>43</v>
      </c>
      <c r="O259" s="66"/>
      <c r="P259" s="189">
        <f>O259*H259</f>
        <v>0</v>
      </c>
      <c r="Q259" s="189">
        <v>3.8000000000000002E-4</v>
      </c>
      <c r="R259" s="189">
        <f>Q259*H259</f>
        <v>7.6000000000000004E-4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438</v>
      </c>
      <c r="AT259" s="191" t="s">
        <v>179</v>
      </c>
      <c r="AU259" s="191" t="s">
        <v>82</v>
      </c>
      <c r="AY259" s="19" t="s">
        <v>155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300</v>
      </c>
      <c r="BM259" s="191" t="s">
        <v>2099</v>
      </c>
    </row>
    <row r="260" spans="1:65" s="2" customFormat="1">
      <c r="A260" s="36"/>
      <c r="B260" s="37"/>
      <c r="C260" s="38"/>
      <c r="D260" s="193" t="s">
        <v>165</v>
      </c>
      <c r="E260" s="38"/>
      <c r="F260" s="194" t="s">
        <v>2098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165</v>
      </c>
      <c r="AU260" s="19" t="s">
        <v>82</v>
      </c>
    </row>
    <row r="261" spans="1:65" s="2" customFormat="1" ht="16.5" customHeight="1">
      <c r="A261" s="36"/>
      <c r="B261" s="37"/>
      <c r="C261" s="180" t="s">
        <v>463</v>
      </c>
      <c r="D261" s="180" t="s">
        <v>158</v>
      </c>
      <c r="E261" s="181" t="s">
        <v>2100</v>
      </c>
      <c r="F261" s="182" t="s">
        <v>2101</v>
      </c>
      <c r="G261" s="183" t="s">
        <v>233</v>
      </c>
      <c r="H261" s="184">
        <v>65</v>
      </c>
      <c r="I261" s="185"/>
      <c r="J261" s="186">
        <f>ROUND(I261*H261,2)</f>
        <v>0</v>
      </c>
      <c r="K261" s="182" t="s">
        <v>162</v>
      </c>
      <c r="L261" s="41"/>
      <c r="M261" s="187" t="s">
        <v>19</v>
      </c>
      <c r="N261" s="188" t="s">
        <v>43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1.4919999999999999E-2</v>
      </c>
      <c r="T261" s="190">
        <f>S261*H261</f>
        <v>0.9698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300</v>
      </c>
      <c r="AT261" s="191" t="s">
        <v>158</v>
      </c>
      <c r="AU261" s="191" t="s">
        <v>82</v>
      </c>
      <c r="AY261" s="19" t="s">
        <v>155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300</v>
      </c>
      <c r="BM261" s="191" t="s">
        <v>2102</v>
      </c>
    </row>
    <row r="262" spans="1:65" s="2" customFormat="1" ht="19.5">
      <c r="A262" s="36"/>
      <c r="B262" s="37"/>
      <c r="C262" s="38"/>
      <c r="D262" s="193" t="s">
        <v>165</v>
      </c>
      <c r="E262" s="38"/>
      <c r="F262" s="194" t="s">
        <v>2103</v>
      </c>
      <c r="G262" s="38"/>
      <c r="H262" s="38"/>
      <c r="I262" s="195"/>
      <c r="J262" s="38"/>
      <c r="K262" s="38"/>
      <c r="L262" s="41"/>
      <c r="M262" s="196"/>
      <c r="N262" s="19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165</v>
      </c>
      <c r="AU262" s="19" t="s">
        <v>82</v>
      </c>
    </row>
    <row r="263" spans="1:65" s="2" customFormat="1">
      <c r="A263" s="36"/>
      <c r="B263" s="37"/>
      <c r="C263" s="38"/>
      <c r="D263" s="198" t="s">
        <v>167</v>
      </c>
      <c r="E263" s="38"/>
      <c r="F263" s="199" t="s">
        <v>2104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167</v>
      </c>
      <c r="AU263" s="19" t="s">
        <v>82</v>
      </c>
    </row>
    <row r="264" spans="1:65" s="2" customFormat="1" ht="16.5" customHeight="1">
      <c r="A264" s="36"/>
      <c r="B264" s="37"/>
      <c r="C264" s="180" t="s">
        <v>467</v>
      </c>
      <c r="D264" s="180" t="s">
        <v>158</v>
      </c>
      <c r="E264" s="181" t="s">
        <v>2105</v>
      </c>
      <c r="F264" s="182" t="s">
        <v>2106</v>
      </c>
      <c r="G264" s="183" t="s">
        <v>233</v>
      </c>
      <c r="H264" s="184">
        <v>13</v>
      </c>
      <c r="I264" s="185"/>
      <c r="J264" s="186">
        <f>ROUND(I264*H264,2)</f>
        <v>0</v>
      </c>
      <c r="K264" s="182" t="s">
        <v>162</v>
      </c>
      <c r="L264" s="41"/>
      <c r="M264" s="187" t="s">
        <v>19</v>
      </c>
      <c r="N264" s="188" t="s">
        <v>43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3.065E-2</v>
      </c>
      <c r="T264" s="190">
        <f>S264*H264</f>
        <v>0.39845000000000003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300</v>
      </c>
      <c r="AT264" s="191" t="s">
        <v>158</v>
      </c>
      <c r="AU264" s="191" t="s">
        <v>82</v>
      </c>
      <c r="AY264" s="19" t="s">
        <v>155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300</v>
      </c>
      <c r="BM264" s="191" t="s">
        <v>2107</v>
      </c>
    </row>
    <row r="265" spans="1:65" s="2" customFormat="1" ht="19.5">
      <c r="A265" s="36"/>
      <c r="B265" s="37"/>
      <c r="C265" s="38"/>
      <c r="D265" s="193" t="s">
        <v>165</v>
      </c>
      <c r="E265" s="38"/>
      <c r="F265" s="194" t="s">
        <v>2108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165</v>
      </c>
      <c r="AU265" s="19" t="s">
        <v>82</v>
      </c>
    </row>
    <row r="266" spans="1:65" s="2" customFormat="1">
      <c r="A266" s="36"/>
      <c r="B266" s="37"/>
      <c r="C266" s="38"/>
      <c r="D266" s="198" t="s">
        <v>167</v>
      </c>
      <c r="E266" s="38"/>
      <c r="F266" s="199" t="s">
        <v>2109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167</v>
      </c>
      <c r="AU266" s="19" t="s">
        <v>82</v>
      </c>
    </row>
    <row r="267" spans="1:65" s="2" customFormat="1" ht="16.5" customHeight="1">
      <c r="A267" s="36"/>
      <c r="B267" s="37"/>
      <c r="C267" s="180" t="s">
        <v>471</v>
      </c>
      <c r="D267" s="180" t="s">
        <v>158</v>
      </c>
      <c r="E267" s="181" t="s">
        <v>2110</v>
      </c>
      <c r="F267" s="182" t="s">
        <v>2111</v>
      </c>
      <c r="G267" s="183" t="s">
        <v>425</v>
      </c>
      <c r="H267" s="184">
        <v>2</v>
      </c>
      <c r="I267" s="185"/>
      <c r="J267" s="186">
        <f>ROUND(I267*H267,2)</f>
        <v>0</v>
      </c>
      <c r="K267" s="182" t="s">
        <v>162</v>
      </c>
      <c r="L267" s="41"/>
      <c r="M267" s="187" t="s">
        <v>19</v>
      </c>
      <c r="N267" s="188" t="s">
        <v>43</v>
      </c>
      <c r="O267" s="66"/>
      <c r="P267" s="189">
        <f>O267*H267</f>
        <v>0</v>
      </c>
      <c r="Q267" s="189">
        <v>1.57E-3</v>
      </c>
      <c r="R267" s="189">
        <f>Q267*H267</f>
        <v>3.14E-3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300</v>
      </c>
      <c r="AT267" s="191" t="s">
        <v>158</v>
      </c>
      <c r="AU267" s="191" t="s">
        <v>82</v>
      </c>
      <c r="AY267" s="19" t="s">
        <v>155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300</v>
      </c>
      <c r="BM267" s="191" t="s">
        <v>2112</v>
      </c>
    </row>
    <row r="268" spans="1:65" s="2" customFormat="1" ht="19.5">
      <c r="A268" s="36"/>
      <c r="B268" s="37"/>
      <c r="C268" s="38"/>
      <c r="D268" s="193" t="s">
        <v>165</v>
      </c>
      <c r="E268" s="38"/>
      <c r="F268" s="194" t="s">
        <v>2113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165</v>
      </c>
      <c r="AU268" s="19" t="s">
        <v>82</v>
      </c>
    </row>
    <row r="269" spans="1:65" s="2" customFormat="1">
      <c r="A269" s="36"/>
      <c r="B269" s="37"/>
      <c r="C269" s="38"/>
      <c r="D269" s="198" t="s">
        <v>167</v>
      </c>
      <c r="E269" s="38"/>
      <c r="F269" s="199" t="s">
        <v>2114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167</v>
      </c>
      <c r="AU269" s="19" t="s">
        <v>82</v>
      </c>
    </row>
    <row r="270" spans="1:65" s="15" customFormat="1">
      <c r="B270" s="232"/>
      <c r="C270" s="233"/>
      <c r="D270" s="193" t="s">
        <v>169</v>
      </c>
      <c r="E270" s="234" t="s">
        <v>19</v>
      </c>
      <c r="F270" s="235" t="s">
        <v>2115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169</v>
      </c>
      <c r="AU270" s="241" t="s">
        <v>82</v>
      </c>
      <c r="AV270" s="15" t="s">
        <v>80</v>
      </c>
      <c r="AW270" s="15" t="s">
        <v>33</v>
      </c>
      <c r="AX270" s="15" t="s">
        <v>72</v>
      </c>
      <c r="AY270" s="241" t="s">
        <v>155</v>
      </c>
    </row>
    <row r="271" spans="1:65" s="13" customFormat="1">
      <c r="B271" s="200"/>
      <c r="C271" s="201"/>
      <c r="D271" s="193" t="s">
        <v>169</v>
      </c>
      <c r="E271" s="202" t="s">
        <v>19</v>
      </c>
      <c r="F271" s="203" t="s">
        <v>82</v>
      </c>
      <c r="G271" s="201"/>
      <c r="H271" s="204">
        <v>2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169</v>
      </c>
      <c r="AU271" s="210" t="s">
        <v>82</v>
      </c>
      <c r="AV271" s="13" t="s">
        <v>82</v>
      </c>
      <c r="AW271" s="13" t="s">
        <v>33</v>
      </c>
      <c r="AX271" s="13" t="s">
        <v>80</v>
      </c>
      <c r="AY271" s="210" t="s">
        <v>155</v>
      </c>
    </row>
    <row r="272" spans="1:65" s="2" customFormat="1" ht="16.5" customHeight="1">
      <c r="A272" s="36"/>
      <c r="B272" s="37"/>
      <c r="C272" s="180" t="s">
        <v>476</v>
      </c>
      <c r="D272" s="180" t="s">
        <v>158</v>
      </c>
      <c r="E272" s="181" t="s">
        <v>2116</v>
      </c>
      <c r="F272" s="182" t="s">
        <v>2117</v>
      </c>
      <c r="G272" s="183" t="s">
        <v>425</v>
      </c>
      <c r="H272" s="184">
        <v>3</v>
      </c>
      <c r="I272" s="185"/>
      <c r="J272" s="186">
        <f>ROUND(I272*H272,2)</f>
        <v>0</v>
      </c>
      <c r="K272" s="182" t="s">
        <v>162</v>
      </c>
      <c r="L272" s="41"/>
      <c r="M272" s="187" t="s">
        <v>19</v>
      </c>
      <c r="N272" s="188" t="s">
        <v>43</v>
      </c>
      <c r="O272" s="66"/>
      <c r="P272" s="189">
        <f>O272*H272</f>
        <v>0</v>
      </c>
      <c r="Q272" s="189">
        <v>2.0200000000000001E-3</v>
      </c>
      <c r="R272" s="189">
        <f>Q272*H272</f>
        <v>6.0600000000000003E-3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300</v>
      </c>
      <c r="AT272" s="191" t="s">
        <v>158</v>
      </c>
      <c r="AU272" s="191" t="s">
        <v>82</v>
      </c>
      <c r="AY272" s="19" t="s">
        <v>155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300</v>
      </c>
      <c r="BM272" s="191" t="s">
        <v>2118</v>
      </c>
    </row>
    <row r="273" spans="1:65" s="2" customFormat="1" ht="19.5">
      <c r="A273" s="36"/>
      <c r="B273" s="37"/>
      <c r="C273" s="38"/>
      <c r="D273" s="193" t="s">
        <v>165</v>
      </c>
      <c r="E273" s="38"/>
      <c r="F273" s="194" t="s">
        <v>2119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165</v>
      </c>
      <c r="AU273" s="19" t="s">
        <v>82</v>
      </c>
    </row>
    <row r="274" spans="1:65" s="2" customFormat="1">
      <c r="A274" s="36"/>
      <c r="B274" s="37"/>
      <c r="C274" s="38"/>
      <c r="D274" s="198" t="s">
        <v>167</v>
      </c>
      <c r="E274" s="38"/>
      <c r="F274" s="199" t="s">
        <v>2120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167</v>
      </c>
      <c r="AU274" s="19" t="s">
        <v>82</v>
      </c>
    </row>
    <row r="275" spans="1:65" s="15" customFormat="1">
      <c r="B275" s="232"/>
      <c r="C275" s="233"/>
      <c r="D275" s="193" t="s">
        <v>169</v>
      </c>
      <c r="E275" s="234" t="s">
        <v>19</v>
      </c>
      <c r="F275" s="235" t="s">
        <v>2121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169</v>
      </c>
      <c r="AU275" s="241" t="s">
        <v>82</v>
      </c>
      <c r="AV275" s="15" t="s">
        <v>80</v>
      </c>
      <c r="AW275" s="15" t="s">
        <v>33</v>
      </c>
      <c r="AX275" s="15" t="s">
        <v>72</v>
      </c>
      <c r="AY275" s="241" t="s">
        <v>155</v>
      </c>
    </row>
    <row r="276" spans="1:65" s="13" customFormat="1">
      <c r="B276" s="200"/>
      <c r="C276" s="201"/>
      <c r="D276" s="193" t="s">
        <v>169</v>
      </c>
      <c r="E276" s="202" t="s">
        <v>19</v>
      </c>
      <c r="F276" s="203" t="s">
        <v>156</v>
      </c>
      <c r="G276" s="201"/>
      <c r="H276" s="204">
        <v>3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169</v>
      </c>
      <c r="AU276" s="210" t="s">
        <v>82</v>
      </c>
      <c r="AV276" s="13" t="s">
        <v>82</v>
      </c>
      <c r="AW276" s="13" t="s">
        <v>33</v>
      </c>
      <c r="AX276" s="13" t="s">
        <v>80</v>
      </c>
      <c r="AY276" s="210" t="s">
        <v>155</v>
      </c>
    </row>
    <row r="277" spans="1:65" s="2" customFormat="1" ht="16.5" customHeight="1">
      <c r="A277" s="36"/>
      <c r="B277" s="37"/>
      <c r="C277" s="180" t="s">
        <v>485</v>
      </c>
      <c r="D277" s="180" t="s">
        <v>158</v>
      </c>
      <c r="E277" s="181" t="s">
        <v>2122</v>
      </c>
      <c r="F277" s="182" t="s">
        <v>2123</v>
      </c>
      <c r="G277" s="183" t="s">
        <v>425</v>
      </c>
      <c r="H277" s="184">
        <v>1</v>
      </c>
      <c r="I277" s="185"/>
      <c r="J277" s="186">
        <f>ROUND(I277*H277,2)</f>
        <v>0</v>
      </c>
      <c r="K277" s="182" t="s">
        <v>162</v>
      </c>
      <c r="L277" s="41"/>
      <c r="M277" s="187" t="s">
        <v>19</v>
      </c>
      <c r="N277" s="188" t="s">
        <v>43</v>
      </c>
      <c r="O277" s="66"/>
      <c r="P277" s="189">
        <f>O277*H277</f>
        <v>0</v>
      </c>
      <c r="Q277" s="189">
        <v>2.2599999999999999E-3</v>
      </c>
      <c r="R277" s="189">
        <f>Q277*H277</f>
        <v>2.2599999999999999E-3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300</v>
      </c>
      <c r="AT277" s="191" t="s">
        <v>158</v>
      </c>
      <c r="AU277" s="191" t="s">
        <v>82</v>
      </c>
      <c r="AY277" s="19" t="s">
        <v>155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300</v>
      </c>
      <c r="BM277" s="191" t="s">
        <v>2124</v>
      </c>
    </row>
    <row r="278" spans="1:65" s="2" customFormat="1" ht="19.5">
      <c r="A278" s="36"/>
      <c r="B278" s="37"/>
      <c r="C278" s="38"/>
      <c r="D278" s="193" t="s">
        <v>165</v>
      </c>
      <c r="E278" s="38"/>
      <c r="F278" s="194" t="s">
        <v>2125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165</v>
      </c>
      <c r="AU278" s="19" t="s">
        <v>82</v>
      </c>
    </row>
    <row r="279" spans="1:65" s="2" customFormat="1">
      <c r="A279" s="36"/>
      <c r="B279" s="37"/>
      <c r="C279" s="38"/>
      <c r="D279" s="198" t="s">
        <v>167</v>
      </c>
      <c r="E279" s="38"/>
      <c r="F279" s="199" t="s">
        <v>2126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167</v>
      </c>
      <c r="AU279" s="19" t="s">
        <v>82</v>
      </c>
    </row>
    <row r="280" spans="1:65" s="15" customFormat="1">
      <c r="B280" s="232"/>
      <c r="C280" s="233"/>
      <c r="D280" s="193" t="s">
        <v>169</v>
      </c>
      <c r="E280" s="234" t="s">
        <v>19</v>
      </c>
      <c r="F280" s="235" t="s">
        <v>2115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169</v>
      </c>
      <c r="AU280" s="241" t="s">
        <v>82</v>
      </c>
      <c r="AV280" s="15" t="s">
        <v>80</v>
      </c>
      <c r="AW280" s="15" t="s">
        <v>33</v>
      </c>
      <c r="AX280" s="15" t="s">
        <v>72</v>
      </c>
      <c r="AY280" s="241" t="s">
        <v>155</v>
      </c>
    </row>
    <row r="281" spans="1:65" s="13" customFormat="1">
      <c r="B281" s="200"/>
      <c r="C281" s="201"/>
      <c r="D281" s="193" t="s">
        <v>169</v>
      </c>
      <c r="E281" s="202" t="s">
        <v>19</v>
      </c>
      <c r="F281" s="203" t="s">
        <v>80</v>
      </c>
      <c r="G281" s="201"/>
      <c r="H281" s="204">
        <v>1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169</v>
      </c>
      <c r="AU281" s="210" t="s">
        <v>82</v>
      </c>
      <c r="AV281" s="13" t="s">
        <v>82</v>
      </c>
      <c r="AW281" s="13" t="s">
        <v>33</v>
      </c>
      <c r="AX281" s="13" t="s">
        <v>80</v>
      </c>
      <c r="AY281" s="210" t="s">
        <v>155</v>
      </c>
    </row>
    <row r="282" spans="1:65" s="2" customFormat="1" ht="16.5" customHeight="1">
      <c r="A282" s="36"/>
      <c r="B282" s="37"/>
      <c r="C282" s="180" t="s">
        <v>491</v>
      </c>
      <c r="D282" s="180" t="s">
        <v>158</v>
      </c>
      <c r="E282" s="181" t="s">
        <v>2127</v>
      </c>
      <c r="F282" s="182" t="s">
        <v>2128</v>
      </c>
      <c r="G282" s="183" t="s">
        <v>233</v>
      </c>
      <c r="H282" s="184">
        <v>60</v>
      </c>
      <c r="I282" s="185"/>
      <c r="J282" s="186">
        <f>ROUND(I282*H282,2)</f>
        <v>0</v>
      </c>
      <c r="K282" s="182" t="s">
        <v>162</v>
      </c>
      <c r="L282" s="41"/>
      <c r="M282" s="187" t="s">
        <v>19</v>
      </c>
      <c r="N282" s="188" t="s">
        <v>43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2.0999999999999999E-3</v>
      </c>
      <c r="T282" s="190">
        <f>S282*H282</f>
        <v>0.126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300</v>
      </c>
      <c r="AT282" s="191" t="s">
        <v>158</v>
      </c>
      <c r="AU282" s="191" t="s">
        <v>82</v>
      </c>
      <c r="AY282" s="19" t="s">
        <v>155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300</v>
      </c>
      <c r="BM282" s="191" t="s">
        <v>2129</v>
      </c>
    </row>
    <row r="283" spans="1:65" s="2" customFormat="1" ht="19.5">
      <c r="A283" s="36"/>
      <c r="B283" s="37"/>
      <c r="C283" s="38"/>
      <c r="D283" s="193" t="s">
        <v>165</v>
      </c>
      <c r="E283" s="38"/>
      <c r="F283" s="194" t="s">
        <v>2130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165</v>
      </c>
      <c r="AU283" s="19" t="s">
        <v>82</v>
      </c>
    </row>
    <row r="284" spans="1:65" s="2" customFormat="1">
      <c r="A284" s="36"/>
      <c r="B284" s="37"/>
      <c r="C284" s="38"/>
      <c r="D284" s="198" t="s">
        <v>167</v>
      </c>
      <c r="E284" s="38"/>
      <c r="F284" s="199" t="s">
        <v>2131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167</v>
      </c>
      <c r="AU284" s="19" t="s">
        <v>82</v>
      </c>
    </row>
    <row r="285" spans="1:65" s="2" customFormat="1" ht="21.75" customHeight="1">
      <c r="A285" s="36"/>
      <c r="B285" s="37"/>
      <c r="C285" s="180" t="s">
        <v>515</v>
      </c>
      <c r="D285" s="180" t="s">
        <v>158</v>
      </c>
      <c r="E285" s="181" t="s">
        <v>2132</v>
      </c>
      <c r="F285" s="182" t="s">
        <v>2133</v>
      </c>
      <c r="G285" s="183" t="s">
        <v>233</v>
      </c>
      <c r="H285" s="184">
        <v>11.3</v>
      </c>
      <c r="I285" s="185"/>
      <c r="J285" s="186">
        <f>ROUND(I285*H285,2)</f>
        <v>0</v>
      </c>
      <c r="K285" s="182" t="s">
        <v>162</v>
      </c>
      <c r="L285" s="41"/>
      <c r="M285" s="187" t="s">
        <v>19</v>
      </c>
      <c r="N285" s="188" t="s">
        <v>43</v>
      </c>
      <c r="O285" s="66"/>
      <c r="P285" s="189">
        <f>O285*H285</f>
        <v>0</v>
      </c>
      <c r="Q285" s="189">
        <v>1.42E-3</v>
      </c>
      <c r="R285" s="189">
        <f>Q285*H285</f>
        <v>1.6046000000000001E-2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300</v>
      </c>
      <c r="AT285" s="191" t="s">
        <v>158</v>
      </c>
      <c r="AU285" s="191" t="s">
        <v>82</v>
      </c>
      <c r="AY285" s="19" t="s">
        <v>155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300</v>
      </c>
      <c r="BM285" s="191" t="s">
        <v>2134</v>
      </c>
    </row>
    <row r="286" spans="1:65" s="2" customFormat="1">
      <c r="A286" s="36"/>
      <c r="B286" s="37"/>
      <c r="C286" s="38"/>
      <c r="D286" s="193" t="s">
        <v>165</v>
      </c>
      <c r="E286" s="38"/>
      <c r="F286" s="194" t="s">
        <v>2135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165</v>
      </c>
      <c r="AU286" s="19" t="s">
        <v>82</v>
      </c>
    </row>
    <row r="287" spans="1:65" s="2" customFormat="1">
      <c r="A287" s="36"/>
      <c r="B287" s="37"/>
      <c r="C287" s="38"/>
      <c r="D287" s="198" t="s">
        <v>167</v>
      </c>
      <c r="E287" s="38"/>
      <c r="F287" s="199" t="s">
        <v>2136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167</v>
      </c>
      <c r="AU287" s="19" t="s">
        <v>82</v>
      </c>
    </row>
    <row r="288" spans="1:65" s="2" customFormat="1" ht="21.75" customHeight="1">
      <c r="A288" s="36"/>
      <c r="B288" s="37"/>
      <c r="C288" s="180" t="s">
        <v>522</v>
      </c>
      <c r="D288" s="180" t="s">
        <v>158</v>
      </c>
      <c r="E288" s="181" t="s">
        <v>2137</v>
      </c>
      <c r="F288" s="182" t="s">
        <v>2138</v>
      </c>
      <c r="G288" s="183" t="s">
        <v>233</v>
      </c>
      <c r="H288" s="184">
        <v>14.5</v>
      </c>
      <c r="I288" s="185"/>
      <c r="J288" s="186">
        <f>ROUND(I288*H288,2)</f>
        <v>0</v>
      </c>
      <c r="K288" s="182" t="s">
        <v>162</v>
      </c>
      <c r="L288" s="41"/>
      <c r="M288" s="187" t="s">
        <v>19</v>
      </c>
      <c r="N288" s="188" t="s">
        <v>43</v>
      </c>
      <c r="O288" s="66"/>
      <c r="P288" s="189">
        <f>O288*H288</f>
        <v>0</v>
      </c>
      <c r="Q288" s="189">
        <v>7.4400000000000004E-3</v>
      </c>
      <c r="R288" s="189">
        <f>Q288*H288</f>
        <v>0.10788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300</v>
      </c>
      <c r="AT288" s="191" t="s">
        <v>158</v>
      </c>
      <c r="AU288" s="191" t="s">
        <v>82</v>
      </c>
      <c r="AY288" s="19" t="s">
        <v>155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300</v>
      </c>
      <c r="BM288" s="191" t="s">
        <v>2139</v>
      </c>
    </row>
    <row r="289" spans="1:65" s="2" customFormat="1">
      <c r="A289" s="36"/>
      <c r="B289" s="37"/>
      <c r="C289" s="38"/>
      <c r="D289" s="193" t="s">
        <v>165</v>
      </c>
      <c r="E289" s="38"/>
      <c r="F289" s="194" t="s">
        <v>2140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165</v>
      </c>
      <c r="AU289" s="19" t="s">
        <v>82</v>
      </c>
    </row>
    <row r="290" spans="1:65" s="2" customFormat="1">
      <c r="A290" s="36"/>
      <c r="B290" s="37"/>
      <c r="C290" s="38"/>
      <c r="D290" s="198" t="s">
        <v>167</v>
      </c>
      <c r="E290" s="38"/>
      <c r="F290" s="199" t="s">
        <v>2141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167</v>
      </c>
      <c r="AU290" s="19" t="s">
        <v>82</v>
      </c>
    </row>
    <row r="291" spans="1:65" s="2" customFormat="1" ht="16.5" customHeight="1">
      <c r="A291" s="36"/>
      <c r="B291" s="37"/>
      <c r="C291" s="222" t="s">
        <v>534</v>
      </c>
      <c r="D291" s="222" t="s">
        <v>179</v>
      </c>
      <c r="E291" s="223" t="s">
        <v>2142</v>
      </c>
      <c r="F291" s="224" t="s">
        <v>2143</v>
      </c>
      <c r="G291" s="225" t="s">
        <v>425</v>
      </c>
      <c r="H291" s="226">
        <v>1</v>
      </c>
      <c r="I291" s="227"/>
      <c r="J291" s="228">
        <f>ROUND(I291*H291,2)</f>
        <v>0</v>
      </c>
      <c r="K291" s="224" t="s">
        <v>851</v>
      </c>
      <c r="L291" s="229"/>
      <c r="M291" s="230" t="s">
        <v>19</v>
      </c>
      <c r="N291" s="231" t="s">
        <v>43</v>
      </c>
      <c r="O291" s="66"/>
      <c r="P291" s="189">
        <f>O291*H291</f>
        <v>0</v>
      </c>
      <c r="Q291" s="189">
        <v>4.0000000000000002E-4</v>
      </c>
      <c r="R291" s="189">
        <f>Q291*H291</f>
        <v>4.0000000000000002E-4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438</v>
      </c>
      <c r="AT291" s="191" t="s">
        <v>179</v>
      </c>
      <c r="AU291" s="191" t="s">
        <v>82</v>
      </c>
      <c r="AY291" s="19" t="s">
        <v>155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300</v>
      </c>
      <c r="BM291" s="191" t="s">
        <v>2144</v>
      </c>
    </row>
    <row r="292" spans="1:65" s="2" customFormat="1">
      <c r="A292" s="36"/>
      <c r="B292" s="37"/>
      <c r="C292" s="38"/>
      <c r="D292" s="193" t="s">
        <v>165</v>
      </c>
      <c r="E292" s="38"/>
      <c r="F292" s="194" t="s">
        <v>2143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165</v>
      </c>
      <c r="AU292" s="19" t="s">
        <v>82</v>
      </c>
    </row>
    <row r="293" spans="1:65" s="2" customFormat="1" ht="21.75" customHeight="1">
      <c r="A293" s="36"/>
      <c r="B293" s="37"/>
      <c r="C293" s="222" t="s">
        <v>541</v>
      </c>
      <c r="D293" s="222" t="s">
        <v>179</v>
      </c>
      <c r="E293" s="223" t="s">
        <v>2145</v>
      </c>
      <c r="F293" s="224" t="s">
        <v>2146</v>
      </c>
      <c r="G293" s="225" t="s">
        <v>425</v>
      </c>
      <c r="H293" s="226">
        <v>5</v>
      </c>
      <c r="I293" s="227"/>
      <c r="J293" s="228">
        <f>ROUND(I293*H293,2)</f>
        <v>0</v>
      </c>
      <c r="K293" s="224" t="s">
        <v>851</v>
      </c>
      <c r="L293" s="229"/>
      <c r="M293" s="230" t="s">
        <v>19</v>
      </c>
      <c r="N293" s="231" t="s">
        <v>43</v>
      </c>
      <c r="O293" s="66"/>
      <c r="P293" s="189">
        <f>O293*H293</f>
        <v>0</v>
      </c>
      <c r="Q293" s="189">
        <v>5.9999999999999995E-4</v>
      </c>
      <c r="R293" s="189">
        <f>Q293*H293</f>
        <v>2.9999999999999996E-3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438</v>
      </c>
      <c r="AT293" s="191" t="s">
        <v>179</v>
      </c>
      <c r="AU293" s="191" t="s">
        <v>82</v>
      </c>
      <c r="AY293" s="19" t="s">
        <v>155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300</v>
      </c>
      <c r="BM293" s="191" t="s">
        <v>2147</v>
      </c>
    </row>
    <row r="294" spans="1:65" s="2" customFormat="1">
      <c r="A294" s="36"/>
      <c r="B294" s="37"/>
      <c r="C294" s="38"/>
      <c r="D294" s="193" t="s">
        <v>165</v>
      </c>
      <c r="E294" s="38"/>
      <c r="F294" s="194" t="s">
        <v>2146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165</v>
      </c>
      <c r="AU294" s="19" t="s">
        <v>82</v>
      </c>
    </row>
    <row r="295" spans="1:65" s="2" customFormat="1" ht="21.75" customHeight="1">
      <c r="A295" s="36"/>
      <c r="B295" s="37"/>
      <c r="C295" s="222" t="s">
        <v>550</v>
      </c>
      <c r="D295" s="222" t="s">
        <v>179</v>
      </c>
      <c r="E295" s="223" t="s">
        <v>2148</v>
      </c>
      <c r="F295" s="224" t="s">
        <v>2149</v>
      </c>
      <c r="G295" s="225" t="s">
        <v>425</v>
      </c>
      <c r="H295" s="226">
        <v>1</v>
      </c>
      <c r="I295" s="227"/>
      <c r="J295" s="228">
        <f>ROUND(I295*H295,2)</f>
        <v>0</v>
      </c>
      <c r="K295" s="224" t="s">
        <v>851</v>
      </c>
      <c r="L295" s="229"/>
      <c r="M295" s="230" t="s">
        <v>19</v>
      </c>
      <c r="N295" s="231" t="s">
        <v>43</v>
      </c>
      <c r="O295" s="66"/>
      <c r="P295" s="189">
        <f>O295*H295</f>
        <v>0</v>
      </c>
      <c r="Q295" s="189">
        <v>1.1000000000000001E-3</v>
      </c>
      <c r="R295" s="189">
        <f>Q295*H295</f>
        <v>1.1000000000000001E-3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438</v>
      </c>
      <c r="AT295" s="191" t="s">
        <v>179</v>
      </c>
      <c r="AU295" s="191" t="s">
        <v>82</v>
      </c>
      <c r="AY295" s="19" t="s">
        <v>155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300</v>
      </c>
      <c r="BM295" s="191" t="s">
        <v>2150</v>
      </c>
    </row>
    <row r="296" spans="1:65" s="2" customFormat="1">
      <c r="A296" s="36"/>
      <c r="B296" s="37"/>
      <c r="C296" s="38"/>
      <c r="D296" s="193" t="s">
        <v>165</v>
      </c>
      <c r="E296" s="38"/>
      <c r="F296" s="194" t="s">
        <v>2149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165</v>
      </c>
      <c r="AU296" s="19" t="s">
        <v>82</v>
      </c>
    </row>
    <row r="297" spans="1:65" s="2" customFormat="1" ht="16.5" customHeight="1">
      <c r="A297" s="36"/>
      <c r="B297" s="37"/>
      <c r="C297" s="180" t="s">
        <v>559</v>
      </c>
      <c r="D297" s="180" t="s">
        <v>158</v>
      </c>
      <c r="E297" s="181" t="s">
        <v>2151</v>
      </c>
      <c r="F297" s="182" t="s">
        <v>2152</v>
      </c>
      <c r="G297" s="183" t="s">
        <v>233</v>
      </c>
      <c r="H297" s="184">
        <v>25.5</v>
      </c>
      <c r="I297" s="185"/>
      <c r="J297" s="186">
        <f>ROUND(I297*H297,2)</f>
        <v>0</v>
      </c>
      <c r="K297" s="182" t="s">
        <v>162</v>
      </c>
      <c r="L297" s="41"/>
      <c r="M297" s="187" t="s">
        <v>19</v>
      </c>
      <c r="N297" s="188" t="s">
        <v>43</v>
      </c>
      <c r="O297" s="66"/>
      <c r="P297" s="189">
        <f>O297*H297</f>
        <v>0</v>
      </c>
      <c r="Q297" s="189">
        <v>5.9000000000000003E-4</v>
      </c>
      <c r="R297" s="189">
        <f>Q297*H297</f>
        <v>1.5045000000000001E-2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300</v>
      </c>
      <c r="AT297" s="191" t="s">
        <v>158</v>
      </c>
      <c r="AU297" s="191" t="s">
        <v>82</v>
      </c>
      <c r="AY297" s="19" t="s">
        <v>155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300</v>
      </c>
      <c r="BM297" s="191" t="s">
        <v>2153</v>
      </c>
    </row>
    <row r="298" spans="1:65" s="2" customFormat="1">
      <c r="A298" s="36"/>
      <c r="B298" s="37"/>
      <c r="C298" s="38"/>
      <c r="D298" s="193" t="s">
        <v>165</v>
      </c>
      <c r="E298" s="38"/>
      <c r="F298" s="194" t="s">
        <v>2154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165</v>
      </c>
      <c r="AU298" s="19" t="s">
        <v>82</v>
      </c>
    </row>
    <row r="299" spans="1:65" s="2" customFormat="1">
      <c r="A299" s="36"/>
      <c r="B299" s="37"/>
      <c r="C299" s="38"/>
      <c r="D299" s="198" t="s">
        <v>167</v>
      </c>
      <c r="E299" s="38"/>
      <c r="F299" s="199" t="s">
        <v>2155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167</v>
      </c>
      <c r="AU299" s="19" t="s">
        <v>82</v>
      </c>
    </row>
    <row r="300" spans="1:65" s="2" customFormat="1" ht="16.5" customHeight="1">
      <c r="A300" s="36"/>
      <c r="B300" s="37"/>
      <c r="C300" s="180" t="s">
        <v>568</v>
      </c>
      <c r="D300" s="180" t="s">
        <v>158</v>
      </c>
      <c r="E300" s="181" t="s">
        <v>2156</v>
      </c>
      <c r="F300" s="182" t="s">
        <v>2157</v>
      </c>
      <c r="G300" s="183" t="s">
        <v>233</v>
      </c>
      <c r="H300" s="184">
        <v>78.2</v>
      </c>
      <c r="I300" s="185"/>
      <c r="J300" s="186">
        <f>ROUND(I300*H300,2)</f>
        <v>0</v>
      </c>
      <c r="K300" s="182" t="s">
        <v>162</v>
      </c>
      <c r="L300" s="41"/>
      <c r="M300" s="187" t="s">
        <v>19</v>
      </c>
      <c r="N300" s="188" t="s">
        <v>43</v>
      </c>
      <c r="O300" s="66"/>
      <c r="P300" s="189">
        <f>O300*H300</f>
        <v>0</v>
      </c>
      <c r="Q300" s="189">
        <v>2.0100000000000001E-3</v>
      </c>
      <c r="R300" s="189">
        <f>Q300*H300</f>
        <v>0.15718200000000002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300</v>
      </c>
      <c r="AT300" s="191" t="s">
        <v>158</v>
      </c>
      <c r="AU300" s="191" t="s">
        <v>82</v>
      </c>
      <c r="AY300" s="19" t="s">
        <v>155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80</v>
      </c>
      <c r="BK300" s="192">
        <f>ROUND(I300*H300,2)</f>
        <v>0</v>
      </c>
      <c r="BL300" s="19" t="s">
        <v>300</v>
      </c>
      <c r="BM300" s="191" t="s">
        <v>2158</v>
      </c>
    </row>
    <row r="301" spans="1:65" s="2" customFormat="1">
      <c r="A301" s="36"/>
      <c r="B301" s="37"/>
      <c r="C301" s="38"/>
      <c r="D301" s="193" t="s">
        <v>165</v>
      </c>
      <c r="E301" s="38"/>
      <c r="F301" s="194" t="s">
        <v>2159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165</v>
      </c>
      <c r="AU301" s="19" t="s">
        <v>82</v>
      </c>
    </row>
    <row r="302" spans="1:65" s="2" customFormat="1">
      <c r="A302" s="36"/>
      <c r="B302" s="37"/>
      <c r="C302" s="38"/>
      <c r="D302" s="198" t="s">
        <v>167</v>
      </c>
      <c r="E302" s="38"/>
      <c r="F302" s="199" t="s">
        <v>2160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167</v>
      </c>
      <c r="AU302" s="19" t="s">
        <v>82</v>
      </c>
    </row>
    <row r="303" spans="1:65" s="2" customFormat="1" ht="16.5" customHeight="1">
      <c r="A303" s="36"/>
      <c r="B303" s="37"/>
      <c r="C303" s="180" t="s">
        <v>576</v>
      </c>
      <c r="D303" s="180" t="s">
        <v>158</v>
      </c>
      <c r="E303" s="181" t="s">
        <v>2161</v>
      </c>
      <c r="F303" s="182" t="s">
        <v>2162</v>
      </c>
      <c r="G303" s="183" t="s">
        <v>233</v>
      </c>
      <c r="H303" s="184">
        <v>33.299999999999997</v>
      </c>
      <c r="I303" s="185"/>
      <c r="J303" s="186">
        <f>ROUND(I303*H303,2)</f>
        <v>0</v>
      </c>
      <c r="K303" s="182" t="s">
        <v>162</v>
      </c>
      <c r="L303" s="41"/>
      <c r="M303" s="187" t="s">
        <v>19</v>
      </c>
      <c r="N303" s="188" t="s">
        <v>43</v>
      </c>
      <c r="O303" s="66"/>
      <c r="P303" s="189">
        <f>O303*H303</f>
        <v>0</v>
      </c>
      <c r="Q303" s="189">
        <v>4.0999999999999999E-4</v>
      </c>
      <c r="R303" s="189">
        <f>Q303*H303</f>
        <v>1.3652999999999998E-2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300</v>
      </c>
      <c r="AT303" s="191" t="s">
        <v>158</v>
      </c>
      <c r="AU303" s="191" t="s">
        <v>82</v>
      </c>
      <c r="AY303" s="19" t="s">
        <v>155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300</v>
      </c>
      <c r="BM303" s="191" t="s">
        <v>2163</v>
      </c>
    </row>
    <row r="304" spans="1:65" s="2" customFormat="1">
      <c r="A304" s="36"/>
      <c r="B304" s="37"/>
      <c r="C304" s="38"/>
      <c r="D304" s="193" t="s">
        <v>165</v>
      </c>
      <c r="E304" s="38"/>
      <c r="F304" s="194" t="s">
        <v>2164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165</v>
      </c>
      <c r="AU304" s="19" t="s">
        <v>82</v>
      </c>
    </row>
    <row r="305" spans="1:65" s="2" customFormat="1">
      <c r="A305" s="36"/>
      <c r="B305" s="37"/>
      <c r="C305" s="38"/>
      <c r="D305" s="198" t="s">
        <v>167</v>
      </c>
      <c r="E305" s="38"/>
      <c r="F305" s="199" t="s">
        <v>2165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167</v>
      </c>
      <c r="AU305" s="19" t="s">
        <v>82</v>
      </c>
    </row>
    <row r="306" spans="1:65" s="2" customFormat="1" ht="16.5" customHeight="1">
      <c r="A306" s="36"/>
      <c r="B306" s="37"/>
      <c r="C306" s="180" t="s">
        <v>582</v>
      </c>
      <c r="D306" s="180" t="s">
        <v>158</v>
      </c>
      <c r="E306" s="181" t="s">
        <v>2166</v>
      </c>
      <c r="F306" s="182" t="s">
        <v>2167</v>
      </c>
      <c r="G306" s="183" t="s">
        <v>233</v>
      </c>
      <c r="H306" s="184">
        <v>28.1</v>
      </c>
      <c r="I306" s="185"/>
      <c r="J306" s="186">
        <f>ROUND(I306*H306,2)</f>
        <v>0</v>
      </c>
      <c r="K306" s="182" t="s">
        <v>162</v>
      </c>
      <c r="L306" s="41"/>
      <c r="M306" s="187" t="s">
        <v>19</v>
      </c>
      <c r="N306" s="188" t="s">
        <v>43</v>
      </c>
      <c r="O306" s="66"/>
      <c r="P306" s="189">
        <f>O306*H306</f>
        <v>0</v>
      </c>
      <c r="Q306" s="189">
        <v>4.8000000000000001E-4</v>
      </c>
      <c r="R306" s="189">
        <f>Q306*H306</f>
        <v>1.3488000000000002E-2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300</v>
      </c>
      <c r="AT306" s="191" t="s">
        <v>158</v>
      </c>
      <c r="AU306" s="191" t="s">
        <v>82</v>
      </c>
      <c r="AY306" s="19" t="s">
        <v>155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300</v>
      </c>
      <c r="BM306" s="191" t="s">
        <v>2168</v>
      </c>
    </row>
    <row r="307" spans="1:65" s="2" customFormat="1">
      <c r="A307" s="36"/>
      <c r="B307" s="37"/>
      <c r="C307" s="38"/>
      <c r="D307" s="193" t="s">
        <v>165</v>
      </c>
      <c r="E307" s="38"/>
      <c r="F307" s="194" t="s">
        <v>2169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165</v>
      </c>
      <c r="AU307" s="19" t="s">
        <v>82</v>
      </c>
    </row>
    <row r="308" spans="1:65" s="2" customFormat="1">
      <c r="A308" s="36"/>
      <c r="B308" s="37"/>
      <c r="C308" s="38"/>
      <c r="D308" s="198" t="s">
        <v>167</v>
      </c>
      <c r="E308" s="38"/>
      <c r="F308" s="199" t="s">
        <v>2170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167</v>
      </c>
      <c r="AU308" s="19" t="s">
        <v>82</v>
      </c>
    </row>
    <row r="309" spans="1:65" s="2" customFormat="1" ht="16.5" customHeight="1">
      <c r="A309" s="36"/>
      <c r="B309" s="37"/>
      <c r="C309" s="180" t="s">
        <v>592</v>
      </c>
      <c r="D309" s="180" t="s">
        <v>158</v>
      </c>
      <c r="E309" s="181" t="s">
        <v>2171</v>
      </c>
      <c r="F309" s="182" t="s">
        <v>2172</v>
      </c>
      <c r="G309" s="183" t="s">
        <v>233</v>
      </c>
      <c r="H309" s="184">
        <v>14.2</v>
      </c>
      <c r="I309" s="185"/>
      <c r="J309" s="186">
        <f>ROUND(I309*H309,2)</f>
        <v>0</v>
      </c>
      <c r="K309" s="182" t="s">
        <v>162</v>
      </c>
      <c r="L309" s="41"/>
      <c r="M309" s="187" t="s">
        <v>19</v>
      </c>
      <c r="N309" s="188" t="s">
        <v>43</v>
      </c>
      <c r="O309" s="66"/>
      <c r="P309" s="189">
        <f>O309*H309</f>
        <v>0</v>
      </c>
      <c r="Q309" s="189">
        <v>7.1000000000000002E-4</v>
      </c>
      <c r="R309" s="189">
        <f>Q309*H309</f>
        <v>1.0081999999999999E-2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300</v>
      </c>
      <c r="AT309" s="191" t="s">
        <v>158</v>
      </c>
      <c r="AU309" s="191" t="s">
        <v>82</v>
      </c>
      <c r="AY309" s="19" t="s">
        <v>155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300</v>
      </c>
      <c r="BM309" s="191" t="s">
        <v>2173</v>
      </c>
    </row>
    <row r="310" spans="1:65" s="2" customFormat="1">
      <c r="A310" s="36"/>
      <c r="B310" s="37"/>
      <c r="C310" s="38"/>
      <c r="D310" s="193" t="s">
        <v>165</v>
      </c>
      <c r="E310" s="38"/>
      <c r="F310" s="194" t="s">
        <v>2174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165</v>
      </c>
      <c r="AU310" s="19" t="s">
        <v>82</v>
      </c>
    </row>
    <row r="311" spans="1:65" s="2" customFormat="1">
      <c r="A311" s="36"/>
      <c r="B311" s="37"/>
      <c r="C311" s="38"/>
      <c r="D311" s="198" t="s">
        <v>167</v>
      </c>
      <c r="E311" s="38"/>
      <c r="F311" s="199" t="s">
        <v>2175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167</v>
      </c>
      <c r="AU311" s="19" t="s">
        <v>82</v>
      </c>
    </row>
    <row r="312" spans="1:65" s="2" customFormat="1" ht="16.5" customHeight="1">
      <c r="A312" s="36"/>
      <c r="B312" s="37"/>
      <c r="C312" s="180" t="s">
        <v>603</v>
      </c>
      <c r="D312" s="180" t="s">
        <v>158</v>
      </c>
      <c r="E312" s="181" t="s">
        <v>2176</v>
      </c>
      <c r="F312" s="182" t="s">
        <v>2177</v>
      </c>
      <c r="G312" s="183" t="s">
        <v>233</v>
      </c>
      <c r="H312" s="184">
        <v>31.7</v>
      </c>
      <c r="I312" s="185"/>
      <c r="J312" s="186">
        <f>ROUND(I312*H312,2)</f>
        <v>0</v>
      </c>
      <c r="K312" s="182" t="s">
        <v>162</v>
      </c>
      <c r="L312" s="41"/>
      <c r="M312" s="187" t="s">
        <v>19</v>
      </c>
      <c r="N312" s="188" t="s">
        <v>43</v>
      </c>
      <c r="O312" s="66"/>
      <c r="P312" s="189">
        <f>O312*H312</f>
        <v>0</v>
      </c>
      <c r="Q312" s="189">
        <v>2.2399999999999998E-3</v>
      </c>
      <c r="R312" s="189">
        <f>Q312*H312</f>
        <v>7.1007999999999988E-2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300</v>
      </c>
      <c r="AT312" s="191" t="s">
        <v>158</v>
      </c>
      <c r="AU312" s="191" t="s">
        <v>82</v>
      </c>
      <c r="AY312" s="19" t="s">
        <v>155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300</v>
      </c>
      <c r="BM312" s="191" t="s">
        <v>2178</v>
      </c>
    </row>
    <row r="313" spans="1:65" s="2" customFormat="1">
      <c r="A313" s="36"/>
      <c r="B313" s="37"/>
      <c r="C313" s="38"/>
      <c r="D313" s="193" t="s">
        <v>165</v>
      </c>
      <c r="E313" s="38"/>
      <c r="F313" s="194" t="s">
        <v>2179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165</v>
      </c>
      <c r="AU313" s="19" t="s">
        <v>82</v>
      </c>
    </row>
    <row r="314" spans="1:65" s="2" customFormat="1">
      <c r="A314" s="36"/>
      <c r="B314" s="37"/>
      <c r="C314" s="38"/>
      <c r="D314" s="198" t="s">
        <v>167</v>
      </c>
      <c r="E314" s="38"/>
      <c r="F314" s="199" t="s">
        <v>2180</v>
      </c>
      <c r="G314" s="38"/>
      <c r="H314" s="38"/>
      <c r="I314" s="195"/>
      <c r="J314" s="38"/>
      <c r="K314" s="38"/>
      <c r="L314" s="41"/>
      <c r="M314" s="196"/>
      <c r="N314" s="197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167</v>
      </c>
      <c r="AU314" s="19" t="s">
        <v>82</v>
      </c>
    </row>
    <row r="315" spans="1:65" s="2" customFormat="1" ht="24.2" customHeight="1">
      <c r="A315" s="36"/>
      <c r="B315" s="37"/>
      <c r="C315" s="222" t="s">
        <v>609</v>
      </c>
      <c r="D315" s="222" t="s">
        <v>179</v>
      </c>
      <c r="E315" s="223" t="s">
        <v>2181</v>
      </c>
      <c r="F315" s="224" t="s">
        <v>2182</v>
      </c>
      <c r="G315" s="225" t="s">
        <v>425</v>
      </c>
      <c r="H315" s="226">
        <v>3</v>
      </c>
      <c r="I315" s="227"/>
      <c r="J315" s="228">
        <f>ROUND(I315*H315,2)</f>
        <v>0</v>
      </c>
      <c r="K315" s="224" t="s">
        <v>851</v>
      </c>
      <c r="L315" s="229"/>
      <c r="M315" s="230" t="s">
        <v>19</v>
      </c>
      <c r="N315" s="231" t="s">
        <v>43</v>
      </c>
      <c r="O315" s="66"/>
      <c r="P315" s="189">
        <f>O315*H315</f>
        <v>0</v>
      </c>
      <c r="Q315" s="189">
        <v>1.3999999999999999E-4</v>
      </c>
      <c r="R315" s="189">
        <f>Q315*H315</f>
        <v>4.1999999999999996E-4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438</v>
      </c>
      <c r="AT315" s="191" t="s">
        <v>179</v>
      </c>
      <c r="AU315" s="191" t="s">
        <v>82</v>
      </c>
      <c r="AY315" s="19" t="s">
        <v>155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300</v>
      </c>
      <c r="BM315" s="191" t="s">
        <v>2183</v>
      </c>
    </row>
    <row r="316" spans="1:65" s="2" customFormat="1">
      <c r="A316" s="36"/>
      <c r="B316" s="37"/>
      <c r="C316" s="38"/>
      <c r="D316" s="193" t="s">
        <v>165</v>
      </c>
      <c r="E316" s="38"/>
      <c r="F316" s="194" t="s">
        <v>2182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165</v>
      </c>
      <c r="AU316" s="19" t="s">
        <v>82</v>
      </c>
    </row>
    <row r="317" spans="1:65" s="2" customFormat="1" ht="24.2" customHeight="1">
      <c r="A317" s="36"/>
      <c r="B317" s="37"/>
      <c r="C317" s="222" t="s">
        <v>615</v>
      </c>
      <c r="D317" s="222" t="s">
        <v>179</v>
      </c>
      <c r="E317" s="223" t="s">
        <v>2184</v>
      </c>
      <c r="F317" s="224" t="s">
        <v>2185</v>
      </c>
      <c r="G317" s="225" t="s">
        <v>425</v>
      </c>
      <c r="H317" s="226">
        <v>9</v>
      </c>
      <c r="I317" s="227"/>
      <c r="J317" s="228">
        <f>ROUND(I317*H317,2)</f>
        <v>0</v>
      </c>
      <c r="K317" s="224" t="s">
        <v>851</v>
      </c>
      <c r="L317" s="229"/>
      <c r="M317" s="230" t="s">
        <v>19</v>
      </c>
      <c r="N317" s="231" t="s">
        <v>43</v>
      </c>
      <c r="O317" s="66"/>
      <c r="P317" s="189">
        <f>O317*H317</f>
        <v>0</v>
      </c>
      <c r="Q317" s="189">
        <v>3.3E-4</v>
      </c>
      <c r="R317" s="189">
        <f>Q317*H317</f>
        <v>2.97E-3</v>
      </c>
      <c r="S317" s="189">
        <v>0</v>
      </c>
      <c r="T317" s="19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1" t="s">
        <v>438</v>
      </c>
      <c r="AT317" s="191" t="s">
        <v>179</v>
      </c>
      <c r="AU317" s="191" t="s">
        <v>82</v>
      </c>
      <c r="AY317" s="19" t="s">
        <v>155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80</v>
      </c>
      <c r="BK317" s="192">
        <f>ROUND(I317*H317,2)</f>
        <v>0</v>
      </c>
      <c r="BL317" s="19" t="s">
        <v>300</v>
      </c>
      <c r="BM317" s="191" t="s">
        <v>2186</v>
      </c>
    </row>
    <row r="318" spans="1:65" s="2" customFormat="1">
      <c r="A318" s="36"/>
      <c r="B318" s="37"/>
      <c r="C318" s="38"/>
      <c r="D318" s="193" t="s">
        <v>165</v>
      </c>
      <c r="E318" s="38"/>
      <c r="F318" s="194" t="s">
        <v>2185</v>
      </c>
      <c r="G318" s="38"/>
      <c r="H318" s="38"/>
      <c r="I318" s="195"/>
      <c r="J318" s="38"/>
      <c r="K318" s="38"/>
      <c r="L318" s="41"/>
      <c r="M318" s="196"/>
      <c r="N318" s="19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165</v>
      </c>
      <c r="AU318" s="19" t="s">
        <v>82</v>
      </c>
    </row>
    <row r="319" spans="1:65" s="2" customFormat="1" ht="16.5" customHeight="1">
      <c r="A319" s="36"/>
      <c r="B319" s="37"/>
      <c r="C319" s="222" t="s">
        <v>622</v>
      </c>
      <c r="D319" s="222" t="s">
        <v>179</v>
      </c>
      <c r="E319" s="223" t="s">
        <v>2187</v>
      </c>
      <c r="F319" s="224" t="s">
        <v>2188</v>
      </c>
      <c r="G319" s="225" t="s">
        <v>425</v>
      </c>
      <c r="H319" s="226">
        <v>1</v>
      </c>
      <c r="I319" s="227"/>
      <c r="J319" s="228">
        <f>ROUND(I319*H319,2)</f>
        <v>0</v>
      </c>
      <c r="K319" s="224" t="s">
        <v>851</v>
      </c>
      <c r="L319" s="229"/>
      <c r="M319" s="230" t="s">
        <v>19</v>
      </c>
      <c r="N319" s="231" t="s">
        <v>43</v>
      </c>
      <c r="O319" s="66"/>
      <c r="P319" s="189">
        <f>O319*H319</f>
        <v>0</v>
      </c>
      <c r="Q319" s="189">
        <v>3.0000000000000001E-5</v>
      </c>
      <c r="R319" s="189">
        <f>Q319*H319</f>
        <v>3.0000000000000001E-5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438</v>
      </c>
      <c r="AT319" s="191" t="s">
        <v>179</v>
      </c>
      <c r="AU319" s="191" t="s">
        <v>82</v>
      </c>
      <c r="AY319" s="19" t="s">
        <v>155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9" t="s">
        <v>80</v>
      </c>
      <c r="BK319" s="192">
        <f>ROUND(I319*H319,2)</f>
        <v>0</v>
      </c>
      <c r="BL319" s="19" t="s">
        <v>300</v>
      </c>
      <c r="BM319" s="191" t="s">
        <v>2189</v>
      </c>
    </row>
    <row r="320" spans="1:65" s="2" customFormat="1">
      <c r="A320" s="36"/>
      <c r="B320" s="37"/>
      <c r="C320" s="38"/>
      <c r="D320" s="193" t="s">
        <v>165</v>
      </c>
      <c r="E320" s="38"/>
      <c r="F320" s="194" t="s">
        <v>2188</v>
      </c>
      <c r="G320" s="38"/>
      <c r="H320" s="38"/>
      <c r="I320" s="195"/>
      <c r="J320" s="38"/>
      <c r="K320" s="38"/>
      <c r="L320" s="41"/>
      <c r="M320" s="196"/>
      <c r="N320" s="197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165</v>
      </c>
      <c r="AU320" s="19" t="s">
        <v>82</v>
      </c>
    </row>
    <row r="321" spans="1:65" s="2" customFormat="1" ht="16.5" customHeight="1">
      <c r="A321" s="36"/>
      <c r="B321" s="37"/>
      <c r="C321" s="222" t="s">
        <v>630</v>
      </c>
      <c r="D321" s="222" t="s">
        <v>179</v>
      </c>
      <c r="E321" s="223" t="s">
        <v>2190</v>
      </c>
      <c r="F321" s="224" t="s">
        <v>2191</v>
      </c>
      <c r="G321" s="225" t="s">
        <v>425</v>
      </c>
      <c r="H321" s="226">
        <v>3</v>
      </c>
      <c r="I321" s="227"/>
      <c r="J321" s="228">
        <f>ROUND(I321*H321,2)</f>
        <v>0</v>
      </c>
      <c r="K321" s="224" t="s">
        <v>851</v>
      </c>
      <c r="L321" s="229"/>
      <c r="M321" s="230" t="s">
        <v>19</v>
      </c>
      <c r="N321" s="231" t="s">
        <v>43</v>
      </c>
      <c r="O321" s="66"/>
      <c r="P321" s="189">
        <f>O321*H321</f>
        <v>0</v>
      </c>
      <c r="Q321" s="189">
        <v>6.9999999999999994E-5</v>
      </c>
      <c r="R321" s="189">
        <f>Q321*H321</f>
        <v>2.0999999999999998E-4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438</v>
      </c>
      <c r="AT321" s="191" t="s">
        <v>179</v>
      </c>
      <c r="AU321" s="191" t="s">
        <v>82</v>
      </c>
      <c r="AY321" s="19" t="s">
        <v>155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80</v>
      </c>
      <c r="BK321" s="192">
        <f>ROUND(I321*H321,2)</f>
        <v>0</v>
      </c>
      <c r="BL321" s="19" t="s">
        <v>300</v>
      </c>
      <c r="BM321" s="191" t="s">
        <v>2192</v>
      </c>
    </row>
    <row r="322" spans="1:65" s="2" customFormat="1">
      <c r="A322" s="36"/>
      <c r="B322" s="37"/>
      <c r="C322" s="38"/>
      <c r="D322" s="193" t="s">
        <v>165</v>
      </c>
      <c r="E322" s="38"/>
      <c r="F322" s="194" t="s">
        <v>2191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165</v>
      </c>
      <c r="AU322" s="19" t="s">
        <v>82</v>
      </c>
    </row>
    <row r="323" spans="1:65" s="2" customFormat="1" ht="16.5" customHeight="1">
      <c r="A323" s="36"/>
      <c r="B323" s="37"/>
      <c r="C323" s="180" t="s">
        <v>640</v>
      </c>
      <c r="D323" s="180" t="s">
        <v>158</v>
      </c>
      <c r="E323" s="181" t="s">
        <v>2193</v>
      </c>
      <c r="F323" s="182" t="s">
        <v>2194</v>
      </c>
      <c r="G323" s="183" t="s">
        <v>425</v>
      </c>
      <c r="H323" s="184">
        <v>27</v>
      </c>
      <c r="I323" s="185"/>
      <c r="J323" s="186">
        <f>ROUND(I323*H323,2)</f>
        <v>0</v>
      </c>
      <c r="K323" s="182" t="s">
        <v>162</v>
      </c>
      <c r="L323" s="41"/>
      <c r="M323" s="187" t="s">
        <v>19</v>
      </c>
      <c r="N323" s="188" t="s">
        <v>43</v>
      </c>
      <c r="O323" s="66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300</v>
      </c>
      <c r="AT323" s="191" t="s">
        <v>158</v>
      </c>
      <c r="AU323" s="191" t="s">
        <v>82</v>
      </c>
      <c r="AY323" s="19" t="s">
        <v>155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300</v>
      </c>
      <c r="BM323" s="191" t="s">
        <v>2195</v>
      </c>
    </row>
    <row r="324" spans="1:65" s="2" customFormat="1" ht="19.5">
      <c r="A324" s="36"/>
      <c r="B324" s="37"/>
      <c r="C324" s="38"/>
      <c r="D324" s="193" t="s">
        <v>165</v>
      </c>
      <c r="E324" s="38"/>
      <c r="F324" s="194" t="s">
        <v>2196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165</v>
      </c>
      <c r="AU324" s="19" t="s">
        <v>82</v>
      </c>
    </row>
    <row r="325" spans="1:65" s="2" customFormat="1">
      <c r="A325" s="36"/>
      <c r="B325" s="37"/>
      <c r="C325" s="38"/>
      <c r="D325" s="198" t="s">
        <v>167</v>
      </c>
      <c r="E325" s="38"/>
      <c r="F325" s="199" t="s">
        <v>2197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167</v>
      </c>
      <c r="AU325" s="19" t="s">
        <v>82</v>
      </c>
    </row>
    <row r="326" spans="1:65" s="2" customFormat="1" ht="16.5" customHeight="1">
      <c r="A326" s="36"/>
      <c r="B326" s="37"/>
      <c r="C326" s="180" t="s">
        <v>648</v>
      </c>
      <c r="D326" s="180" t="s">
        <v>158</v>
      </c>
      <c r="E326" s="181" t="s">
        <v>2198</v>
      </c>
      <c r="F326" s="182" t="s">
        <v>2199</v>
      </c>
      <c r="G326" s="183" t="s">
        <v>425</v>
      </c>
      <c r="H326" s="184">
        <v>18</v>
      </c>
      <c r="I326" s="185"/>
      <c r="J326" s="186">
        <f>ROUND(I326*H326,2)</f>
        <v>0</v>
      </c>
      <c r="K326" s="182" t="s">
        <v>162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300</v>
      </c>
      <c r="AT326" s="191" t="s">
        <v>158</v>
      </c>
      <c r="AU326" s="191" t="s">
        <v>82</v>
      </c>
      <c r="AY326" s="19" t="s">
        <v>155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300</v>
      </c>
      <c r="BM326" s="191" t="s">
        <v>2200</v>
      </c>
    </row>
    <row r="327" spans="1:65" s="2" customFormat="1" ht="19.5">
      <c r="A327" s="36"/>
      <c r="B327" s="37"/>
      <c r="C327" s="38"/>
      <c r="D327" s="193" t="s">
        <v>165</v>
      </c>
      <c r="E327" s="38"/>
      <c r="F327" s="194" t="s">
        <v>2201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165</v>
      </c>
      <c r="AU327" s="19" t="s">
        <v>82</v>
      </c>
    </row>
    <row r="328" spans="1:65" s="2" customFormat="1">
      <c r="A328" s="36"/>
      <c r="B328" s="37"/>
      <c r="C328" s="38"/>
      <c r="D328" s="198" t="s">
        <v>167</v>
      </c>
      <c r="E328" s="38"/>
      <c r="F328" s="199" t="s">
        <v>2202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167</v>
      </c>
      <c r="AU328" s="19" t="s">
        <v>82</v>
      </c>
    </row>
    <row r="329" spans="1:65" s="2" customFormat="1" ht="16.5" customHeight="1">
      <c r="A329" s="36"/>
      <c r="B329" s="37"/>
      <c r="C329" s="180" t="s">
        <v>484</v>
      </c>
      <c r="D329" s="180" t="s">
        <v>158</v>
      </c>
      <c r="E329" s="181" t="s">
        <v>2203</v>
      </c>
      <c r="F329" s="182" t="s">
        <v>2204</v>
      </c>
      <c r="G329" s="183" t="s">
        <v>425</v>
      </c>
      <c r="H329" s="184">
        <v>3</v>
      </c>
      <c r="I329" s="185"/>
      <c r="J329" s="186">
        <f>ROUND(I329*H329,2)</f>
        <v>0</v>
      </c>
      <c r="K329" s="182" t="s">
        <v>162</v>
      </c>
      <c r="L329" s="41"/>
      <c r="M329" s="187" t="s">
        <v>19</v>
      </c>
      <c r="N329" s="188" t="s">
        <v>43</v>
      </c>
      <c r="O329" s="66"/>
      <c r="P329" s="189">
        <f>O329*H329</f>
        <v>0</v>
      </c>
      <c r="Q329" s="189">
        <v>0</v>
      </c>
      <c r="R329" s="189">
        <f>Q329*H329</f>
        <v>0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300</v>
      </c>
      <c r="AT329" s="191" t="s">
        <v>158</v>
      </c>
      <c r="AU329" s="191" t="s">
        <v>82</v>
      </c>
      <c r="AY329" s="19" t="s">
        <v>155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80</v>
      </c>
      <c r="BK329" s="192">
        <f>ROUND(I329*H329,2)</f>
        <v>0</v>
      </c>
      <c r="BL329" s="19" t="s">
        <v>300</v>
      </c>
      <c r="BM329" s="191" t="s">
        <v>2205</v>
      </c>
    </row>
    <row r="330" spans="1:65" s="2" customFormat="1" ht="19.5">
      <c r="A330" s="36"/>
      <c r="B330" s="37"/>
      <c r="C330" s="38"/>
      <c r="D330" s="193" t="s">
        <v>165</v>
      </c>
      <c r="E330" s="38"/>
      <c r="F330" s="194" t="s">
        <v>2206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165</v>
      </c>
      <c r="AU330" s="19" t="s">
        <v>82</v>
      </c>
    </row>
    <row r="331" spans="1:65" s="2" customFormat="1">
      <c r="A331" s="36"/>
      <c r="B331" s="37"/>
      <c r="C331" s="38"/>
      <c r="D331" s="198" t="s">
        <v>167</v>
      </c>
      <c r="E331" s="38"/>
      <c r="F331" s="199" t="s">
        <v>2207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167</v>
      </c>
      <c r="AU331" s="19" t="s">
        <v>82</v>
      </c>
    </row>
    <row r="332" spans="1:65" s="2" customFormat="1" ht="21.75" customHeight="1">
      <c r="A332" s="36"/>
      <c r="B332" s="37"/>
      <c r="C332" s="180" t="s">
        <v>660</v>
      </c>
      <c r="D332" s="180" t="s">
        <v>158</v>
      </c>
      <c r="E332" s="181" t="s">
        <v>2208</v>
      </c>
      <c r="F332" s="182" t="s">
        <v>2209</v>
      </c>
      <c r="G332" s="183" t="s">
        <v>425</v>
      </c>
      <c r="H332" s="184">
        <v>25</v>
      </c>
      <c r="I332" s="185"/>
      <c r="J332" s="186">
        <f>ROUND(I332*H332,2)</f>
        <v>0</v>
      </c>
      <c r="K332" s="182" t="s">
        <v>162</v>
      </c>
      <c r="L332" s="41"/>
      <c r="M332" s="187" t="s">
        <v>19</v>
      </c>
      <c r="N332" s="188" t="s">
        <v>43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300</v>
      </c>
      <c r="AT332" s="191" t="s">
        <v>158</v>
      </c>
      <c r="AU332" s="191" t="s">
        <v>82</v>
      </c>
      <c r="AY332" s="19" t="s">
        <v>155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300</v>
      </c>
      <c r="BM332" s="191" t="s">
        <v>2210</v>
      </c>
    </row>
    <row r="333" spans="1:65" s="2" customFormat="1" ht="19.5">
      <c r="A333" s="36"/>
      <c r="B333" s="37"/>
      <c r="C333" s="38"/>
      <c r="D333" s="193" t="s">
        <v>165</v>
      </c>
      <c r="E333" s="38"/>
      <c r="F333" s="194" t="s">
        <v>2211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165</v>
      </c>
      <c r="AU333" s="19" t="s">
        <v>82</v>
      </c>
    </row>
    <row r="334" spans="1:65" s="2" customFormat="1">
      <c r="A334" s="36"/>
      <c r="B334" s="37"/>
      <c r="C334" s="38"/>
      <c r="D334" s="198" t="s">
        <v>167</v>
      </c>
      <c r="E334" s="38"/>
      <c r="F334" s="199" t="s">
        <v>2212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167</v>
      </c>
      <c r="AU334" s="19" t="s">
        <v>82</v>
      </c>
    </row>
    <row r="335" spans="1:65" s="2" customFormat="1" ht="24.2" customHeight="1">
      <c r="A335" s="36"/>
      <c r="B335" s="37"/>
      <c r="C335" s="180" t="s">
        <v>668</v>
      </c>
      <c r="D335" s="180" t="s">
        <v>158</v>
      </c>
      <c r="E335" s="181" t="s">
        <v>2213</v>
      </c>
      <c r="F335" s="182" t="s">
        <v>2214</v>
      </c>
      <c r="G335" s="183" t="s">
        <v>425</v>
      </c>
      <c r="H335" s="184">
        <v>1</v>
      </c>
      <c r="I335" s="185"/>
      <c r="J335" s="186">
        <f>ROUND(I335*H335,2)</f>
        <v>0</v>
      </c>
      <c r="K335" s="182" t="s">
        <v>162</v>
      </c>
      <c r="L335" s="41"/>
      <c r="M335" s="187" t="s">
        <v>19</v>
      </c>
      <c r="N335" s="188" t="s">
        <v>43</v>
      </c>
      <c r="O335" s="66"/>
      <c r="P335" s="189">
        <f>O335*H335</f>
        <v>0</v>
      </c>
      <c r="Q335" s="189">
        <v>2.0000000000000002E-5</v>
      </c>
      <c r="R335" s="189">
        <f>Q335*H335</f>
        <v>2.0000000000000002E-5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300</v>
      </c>
      <c r="AT335" s="191" t="s">
        <v>158</v>
      </c>
      <c r="AU335" s="191" t="s">
        <v>82</v>
      </c>
      <c r="AY335" s="19" t="s">
        <v>155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300</v>
      </c>
      <c r="BM335" s="191" t="s">
        <v>2215</v>
      </c>
    </row>
    <row r="336" spans="1:65" s="2" customFormat="1" ht="19.5">
      <c r="A336" s="36"/>
      <c r="B336" s="37"/>
      <c r="C336" s="38"/>
      <c r="D336" s="193" t="s">
        <v>165</v>
      </c>
      <c r="E336" s="38"/>
      <c r="F336" s="194" t="s">
        <v>2216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165</v>
      </c>
      <c r="AU336" s="19" t="s">
        <v>82</v>
      </c>
    </row>
    <row r="337" spans="1:65" s="2" customFormat="1">
      <c r="A337" s="36"/>
      <c r="B337" s="37"/>
      <c r="C337" s="38"/>
      <c r="D337" s="198" t="s">
        <v>167</v>
      </c>
      <c r="E337" s="38"/>
      <c r="F337" s="199" t="s">
        <v>2217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167</v>
      </c>
      <c r="AU337" s="19" t="s">
        <v>82</v>
      </c>
    </row>
    <row r="338" spans="1:65" s="2" customFormat="1" ht="49.15" customHeight="1">
      <c r="A338" s="36"/>
      <c r="B338" s="37"/>
      <c r="C338" s="222" t="s">
        <v>676</v>
      </c>
      <c r="D338" s="222" t="s">
        <v>179</v>
      </c>
      <c r="E338" s="223" t="s">
        <v>2218</v>
      </c>
      <c r="F338" s="224" t="s">
        <v>2219</v>
      </c>
      <c r="G338" s="225" t="s">
        <v>425</v>
      </c>
      <c r="H338" s="226">
        <v>1</v>
      </c>
      <c r="I338" s="227"/>
      <c r="J338" s="228">
        <f>ROUND(I338*H338,2)</f>
        <v>0</v>
      </c>
      <c r="K338" s="224" t="s">
        <v>851</v>
      </c>
      <c r="L338" s="229"/>
      <c r="M338" s="230" t="s">
        <v>19</v>
      </c>
      <c r="N338" s="231" t="s">
        <v>43</v>
      </c>
      <c r="O338" s="66"/>
      <c r="P338" s="189">
        <f>O338*H338</f>
        <v>0</v>
      </c>
      <c r="Q338" s="189">
        <v>1.2999999999999999E-4</v>
      </c>
      <c r="R338" s="189">
        <f>Q338*H338</f>
        <v>1.2999999999999999E-4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438</v>
      </c>
      <c r="AT338" s="191" t="s">
        <v>179</v>
      </c>
      <c r="AU338" s="191" t="s">
        <v>82</v>
      </c>
      <c r="AY338" s="19" t="s">
        <v>155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300</v>
      </c>
      <c r="BM338" s="191" t="s">
        <v>2220</v>
      </c>
    </row>
    <row r="339" spans="1:65" s="2" customFormat="1" ht="29.25">
      <c r="A339" s="36"/>
      <c r="B339" s="37"/>
      <c r="C339" s="38"/>
      <c r="D339" s="193" t="s">
        <v>165</v>
      </c>
      <c r="E339" s="38"/>
      <c r="F339" s="194" t="s">
        <v>2219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165</v>
      </c>
      <c r="AU339" s="19" t="s">
        <v>82</v>
      </c>
    </row>
    <row r="340" spans="1:65" s="2" customFormat="1" ht="21.75" customHeight="1">
      <c r="A340" s="36"/>
      <c r="B340" s="37"/>
      <c r="C340" s="180" t="s">
        <v>682</v>
      </c>
      <c r="D340" s="180" t="s">
        <v>158</v>
      </c>
      <c r="E340" s="181" t="s">
        <v>2221</v>
      </c>
      <c r="F340" s="182" t="s">
        <v>2222</v>
      </c>
      <c r="G340" s="183" t="s">
        <v>233</v>
      </c>
      <c r="H340" s="184">
        <v>240</v>
      </c>
      <c r="I340" s="185"/>
      <c r="J340" s="186">
        <f>ROUND(I340*H340,2)</f>
        <v>0</v>
      </c>
      <c r="K340" s="182" t="s">
        <v>162</v>
      </c>
      <c r="L340" s="41"/>
      <c r="M340" s="187" t="s">
        <v>19</v>
      </c>
      <c r="N340" s="188" t="s">
        <v>43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300</v>
      </c>
      <c r="AT340" s="191" t="s">
        <v>158</v>
      </c>
      <c r="AU340" s="191" t="s">
        <v>82</v>
      </c>
      <c r="AY340" s="19" t="s">
        <v>155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300</v>
      </c>
      <c r="BM340" s="191" t="s">
        <v>2223</v>
      </c>
    </row>
    <row r="341" spans="1:65" s="2" customFormat="1">
      <c r="A341" s="36"/>
      <c r="B341" s="37"/>
      <c r="C341" s="38"/>
      <c r="D341" s="193" t="s">
        <v>165</v>
      </c>
      <c r="E341" s="38"/>
      <c r="F341" s="194" t="s">
        <v>2224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165</v>
      </c>
      <c r="AU341" s="19" t="s">
        <v>82</v>
      </c>
    </row>
    <row r="342" spans="1:65" s="2" customFormat="1">
      <c r="A342" s="36"/>
      <c r="B342" s="37"/>
      <c r="C342" s="38"/>
      <c r="D342" s="198" t="s">
        <v>167</v>
      </c>
      <c r="E342" s="38"/>
      <c r="F342" s="199" t="s">
        <v>2225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167</v>
      </c>
      <c r="AU342" s="19" t="s">
        <v>82</v>
      </c>
    </row>
    <row r="343" spans="1:65" s="2" customFormat="1" ht="24.2" customHeight="1">
      <c r="A343" s="36"/>
      <c r="B343" s="37"/>
      <c r="C343" s="180" t="s">
        <v>691</v>
      </c>
      <c r="D343" s="180" t="s">
        <v>158</v>
      </c>
      <c r="E343" s="181" t="s">
        <v>2226</v>
      </c>
      <c r="F343" s="182" t="s">
        <v>2227</v>
      </c>
      <c r="G343" s="183" t="s">
        <v>161</v>
      </c>
      <c r="H343" s="184">
        <v>0.438</v>
      </c>
      <c r="I343" s="185"/>
      <c r="J343" s="186">
        <f>ROUND(I343*H343,2)</f>
        <v>0</v>
      </c>
      <c r="K343" s="182" t="s">
        <v>162</v>
      </c>
      <c r="L343" s="41"/>
      <c r="M343" s="187" t="s">
        <v>19</v>
      </c>
      <c r="N343" s="188" t="s">
        <v>43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300</v>
      </c>
      <c r="AT343" s="191" t="s">
        <v>158</v>
      </c>
      <c r="AU343" s="191" t="s">
        <v>82</v>
      </c>
      <c r="AY343" s="19" t="s">
        <v>155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300</v>
      </c>
      <c r="BM343" s="191" t="s">
        <v>2228</v>
      </c>
    </row>
    <row r="344" spans="1:65" s="2" customFormat="1" ht="29.25">
      <c r="A344" s="36"/>
      <c r="B344" s="37"/>
      <c r="C344" s="38"/>
      <c r="D344" s="193" t="s">
        <v>165</v>
      </c>
      <c r="E344" s="38"/>
      <c r="F344" s="194" t="s">
        <v>2229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165</v>
      </c>
      <c r="AU344" s="19" t="s">
        <v>82</v>
      </c>
    </row>
    <row r="345" spans="1:65" s="2" customFormat="1">
      <c r="A345" s="36"/>
      <c r="B345" s="37"/>
      <c r="C345" s="38"/>
      <c r="D345" s="198" t="s">
        <v>167</v>
      </c>
      <c r="E345" s="38"/>
      <c r="F345" s="199" t="s">
        <v>2230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167</v>
      </c>
      <c r="AU345" s="19" t="s">
        <v>82</v>
      </c>
    </row>
    <row r="346" spans="1:65" s="2" customFormat="1" ht="24.2" customHeight="1">
      <c r="A346" s="36"/>
      <c r="B346" s="37"/>
      <c r="C346" s="180" t="s">
        <v>700</v>
      </c>
      <c r="D346" s="180" t="s">
        <v>158</v>
      </c>
      <c r="E346" s="181" t="s">
        <v>2231</v>
      </c>
      <c r="F346" s="182" t="s">
        <v>2232</v>
      </c>
      <c r="G346" s="183" t="s">
        <v>161</v>
      </c>
      <c r="H346" s="184">
        <v>0.438</v>
      </c>
      <c r="I346" s="185"/>
      <c r="J346" s="186">
        <f>ROUND(I346*H346,2)</f>
        <v>0</v>
      </c>
      <c r="K346" s="182" t="s">
        <v>162</v>
      </c>
      <c r="L346" s="41"/>
      <c r="M346" s="187" t="s">
        <v>19</v>
      </c>
      <c r="N346" s="188" t="s">
        <v>43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300</v>
      </c>
      <c r="AT346" s="191" t="s">
        <v>158</v>
      </c>
      <c r="AU346" s="191" t="s">
        <v>82</v>
      </c>
      <c r="AY346" s="19" t="s">
        <v>155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80</v>
      </c>
      <c r="BK346" s="192">
        <f>ROUND(I346*H346,2)</f>
        <v>0</v>
      </c>
      <c r="BL346" s="19" t="s">
        <v>300</v>
      </c>
      <c r="BM346" s="191" t="s">
        <v>2233</v>
      </c>
    </row>
    <row r="347" spans="1:65" s="2" customFormat="1" ht="29.25">
      <c r="A347" s="36"/>
      <c r="B347" s="37"/>
      <c r="C347" s="38"/>
      <c r="D347" s="193" t="s">
        <v>165</v>
      </c>
      <c r="E347" s="38"/>
      <c r="F347" s="194" t="s">
        <v>2234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165</v>
      </c>
      <c r="AU347" s="19" t="s">
        <v>82</v>
      </c>
    </row>
    <row r="348" spans="1:65" s="2" customFormat="1">
      <c r="A348" s="36"/>
      <c r="B348" s="37"/>
      <c r="C348" s="38"/>
      <c r="D348" s="198" t="s">
        <v>167</v>
      </c>
      <c r="E348" s="38"/>
      <c r="F348" s="199" t="s">
        <v>2235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167</v>
      </c>
      <c r="AU348" s="19" t="s">
        <v>82</v>
      </c>
    </row>
    <row r="349" spans="1:65" s="12" customFormat="1" ht="22.9" customHeight="1">
      <c r="B349" s="164"/>
      <c r="C349" s="165"/>
      <c r="D349" s="166" t="s">
        <v>71</v>
      </c>
      <c r="E349" s="178" t="s">
        <v>2236</v>
      </c>
      <c r="F349" s="178" t="s">
        <v>2237</v>
      </c>
      <c r="G349" s="165"/>
      <c r="H349" s="165"/>
      <c r="I349" s="168"/>
      <c r="J349" s="179">
        <f>BK349</f>
        <v>0</v>
      </c>
      <c r="K349" s="165"/>
      <c r="L349" s="170"/>
      <c r="M349" s="171"/>
      <c r="N349" s="172"/>
      <c r="O349" s="172"/>
      <c r="P349" s="173">
        <f>SUM(P350:P588)</f>
        <v>0</v>
      </c>
      <c r="Q349" s="172"/>
      <c r="R349" s="173">
        <f>SUM(R350:R588)</f>
        <v>0.52209200000000011</v>
      </c>
      <c r="S349" s="172"/>
      <c r="T349" s="174">
        <f>SUM(T350:T588)</f>
        <v>0.36104999999999998</v>
      </c>
      <c r="AR349" s="175" t="s">
        <v>82</v>
      </c>
      <c r="AT349" s="176" t="s">
        <v>71</v>
      </c>
      <c r="AU349" s="176" t="s">
        <v>80</v>
      </c>
      <c r="AY349" s="175" t="s">
        <v>155</v>
      </c>
      <c r="BK349" s="177">
        <f>SUM(BK350:BK588)</f>
        <v>0</v>
      </c>
    </row>
    <row r="350" spans="1:65" s="2" customFormat="1" ht="24.2" customHeight="1">
      <c r="A350" s="36"/>
      <c r="B350" s="37"/>
      <c r="C350" s="180" t="s">
        <v>710</v>
      </c>
      <c r="D350" s="180" t="s">
        <v>158</v>
      </c>
      <c r="E350" s="181" t="s">
        <v>2238</v>
      </c>
      <c r="F350" s="182" t="s">
        <v>2239</v>
      </c>
      <c r="G350" s="183" t="s">
        <v>233</v>
      </c>
      <c r="H350" s="184">
        <v>165</v>
      </c>
      <c r="I350" s="185"/>
      <c r="J350" s="186">
        <f>ROUND(I350*H350,2)</f>
        <v>0</v>
      </c>
      <c r="K350" s="182" t="s">
        <v>162</v>
      </c>
      <c r="L350" s="41"/>
      <c r="M350" s="187" t="s">
        <v>19</v>
      </c>
      <c r="N350" s="188" t="s">
        <v>43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2.1299999999999999E-3</v>
      </c>
      <c r="T350" s="190">
        <f>S350*H350</f>
        <v>0.35144999999999998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300</v>
      </c>
      <c r="AT350" s="191" t="s">
        <v>158</v>
      </c>
      <c r="AU350" s="191" t="s">
        <v>82</v>
      </c>
      <c r="AY350" s="19" t="s">
        <v>155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300</v>
      </c>
      <c r="BM350" s="191" t="s">
        <v>2240</v>
      </c>
    </row>
    <row r="351" spans="1:65" s="2" customFormat="1" ht="19.5">
      <c r="A351" s="36"/>
      <c r="B351" s="37"/>
      <c r="C351" s="38"/>
      <c r="D351" s="193" t="s">
        <v>165</v>
      </c>
      <c r="E351" s="38"/>
      <c r="F351" s="194" t="s">
        <v>2241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165</v>
      </c>
      <c r="AU351" s="19" t="s">
        <v>82</v>
      </c>
    </row>
    <row r="352" spans="1:65" s="2" customFormat="1">
      <c r="A352" s="36"/>
      <c r="B352" s="37"/>
      <c r="C352" s="38"/>
      <c r="D352" s="198" t="s">
        <v>167</v>
      </c>
      <c r="E352" s="38"/>
      <c r="F352" s="199" t="s">
        <v>2242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167</v>
      </c>
      <c r="AU352" s="19" t="s">
        <v>82</v>
      </c>
    </row>
    <row r="353" spans="1:65" s="2" customFormat="1" ht="16.5" customHeight="1">
      <c r="A353" s="36"/>
      <c r="B353" s="37"/>
      <c r="C353" s="180" t="s">
        <v>716</v>
      </c>
      <c r="D353" s="180" t="s">
        <v>158</v>
      </c>
      <c r="E353" s="181" t="s">
        <v>2243</v>
      </c>
      <c r="F353" s="182" t="s">
        <v>2244</v>
      </c>
      <c r="G353" s="183" t="s">
        <v>425</v>
      </c>
      <c r="H353" s="184">
        <v>2</v>
      </c>
      <c r="I353" s="185"/>
      <c r="J353" s="186">
        <f>ROUND(I353*H353,2)</f>
        <v>0</v>
      </c>
      <c r="K353" s="182" t="s">
        <v>851</v>
      </c>
      <c r="L353" s="41"/>
      <c r="M353" s="187" t="s">
        <v>19</v>
      </c>
      <c r="N353" s="188" t="s">
        <v>43</v>
      </c>
      <c r="O353" s="66"/>
      <c r="P353" s="189">
        <f>O353*H353</f>
        <v>0</v>
      </c>
      <c r="Q353" s="189">
        <v>3.8899999999999998E-3</v>
      </c>
      <c r="R353" s="189">
        <f>Q353*H353</f>
        <v>7.7799999999999996E-3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300</v>
      </c>
      <c r="AT353" s="191" t="s">
        <v>158</v>
      </c>
      <c r="AU353" s="191" t="s">
        <v>82</v>
      </c>
      <c r="AY353" s="19" t="s">
        <v>155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300</v>
      </c>
      <c r="BM353" s="191" t="s">
        <v>2245</v>
      </c>
    </row>
    <row r="354" spans="1:65" s="2" customFormat="1">
      <c r="A354" s="36"/>
      <c r="B354" s="37"/>
      <c r="C354" s="38"/>
      <c r="D354" s="193" t="s">
        <v>165</v>
      </c>
      <c r="E354" s="38"/>
      <c r="F354" s="194" t="s">
        <v>2244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165</v>
      </c>
      <c r="AU354" s="19" t="s">
        <v>82</v>
      </c>
    </row>
    <row r="355" spans="1:65" s="2" customFormat="1" ht="16.5" customHeight="1">
      <c r="A355" s="36"/>
      <c r="B355" s="37"/>
      <c r="C355" s="180" t="s">
        <v>725</v>
      </c>
      <c r="D355" s="180" t="s">
        <v>158</v>
      </c>
      <c r="E355" s="181" t="s">
        <v>2246</v>
      </c>
      <c r="F355" s="182" t="s">
        <v>2247</v>
      </c>
      <c r="G355" s="183" t="s">
        <v>425</v>
      </c>
      <c r="H355" s="184">
        <v>1</v>
      </c>
      <c r="I355" s="185"/>
      <c r="J355" s="186">
        <f>ROUND(I355*H355,2)</f>
        <v>0</v>
      </c>
      <c r="K355" s="182" t="s">
        <v>851</v>
      </c>
      <c r="L355" s="41"/>
      <c r="M355" s="187" t="s">
        <v>19</v>
      </c>
      <c r="N355" s="188" t="s">
        <v>43</v>
      </c>
      <c r="O355" s="66"/>
      <c r="P355" s="189">
        <f>O355*H355</f>
        <v>0</v>
      </c>
      <c r="Q355" s="189">
        <v>1.5499999999999999E-3</v>
      </c>
      <c r="R355" s="189">
        <f>Q355*H355</f>
        <v>1.5499999999999999E-3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300</v>
      </c>
      <c r="AT355" s="191" t="s">
        <v>158</v>
      </c>
      <c r="AU355" s="191" t="s">
        <v>82</v>
      </c>
      <c r="AY355" s="19" t="s">
        <v>155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300</v>
      </c>
      <c r="BM355" s="191" t="s">
        <v>2248</v>
      </c>
    </row>
    <row r="356" spans="1:65" s="2" customFormat="1">
      <c r="A356" s="36"/>
      <c r="B356" s="37"/>
      <c r="C356" s="38"/>
      <c r="D356" s="193" t="s">
        <v>165</v>
      </c>
      <c r="E356" s="38"/>
      <c r="F356" s="194" t="s">
        <v>2247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165</v>
      </c>
      <c r="AU356" s="19" t="s">
        <v>82</v>
      </c>
    </row>
    <row r="357" spans="1:65" s="2" customFormat="1" ht="16.5" customHeight="1">
      <c r="A357" s="36"/>
      <c r="B357" s="37"/>
      <c r="C357" s="180" t="s">
        <v>731</v>
      </c>
      <c r="D357" s="180" t="s">
        <v>158</v>
      </c>
      <c r="E357" s="181" t="s">
        <v>2249</v>
      </c>
      <c r="F357" s="182" t="s">
        <v>2250</v>
      </c>
      <c r="G357" s="183" t="s">
        <v>425</v>
      </c>
      <c r="H357" s="184">
        <v>1</v>
      </c>
      <c r="I357" s="185"/>
      <c r="J357" s="186">
        <f>ROUND(I357*H357,2)</f>
        <v>0</v>
      </c>
      <c r="K357" s="182" t="s">
        <v>851</v>
      </c>
      <c r="L357" s="41"/>
      <c r="M357" s="187" t="s">
        <v>19</v>
      </c>
      <c r="N357" s="188" t="s">
        <v>43</v>
      </c>
      <c r="O357" s="66"/>
      <c r="P357" s="189">
        <f>O357*H357</f>
        <v>0</v>
      </c>
      <c r="Q357" s="189">
        <v>1.1999999999999999E-3</v>
      </c>
      <c r="R357" s="189">
        <f>Q357*H357</f>
        <v>1.1999999999999999E-3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300</v>
      </c>
      <c r="AT357" s="191" t="s">
        <v>158</v>
      </c>
      <c r="AU357" s="191" t="s">
        <v>82</v>
      </c>
      <c r="AY357" s="19" t="s">
        <v>155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300</v>
      </c>
      <c r="BM357" s="191" t="s">
        <v>2251</v>
      </c>
    </row>
    <row r="358" spans="1:65" s="2" customFormat="1">
      <c r="A358" s="36"/>
      <c r="B358" s="37"/>
      <c r="C358" s="38"/>
      <c r="D358" s="193" t="s">
        <v>165</v>
      </c>
      <c r="E358" s="38"/>
      <c r="F358" s="194" t="s">
        <v>2250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165</v>
      </c>
      <c r="AU358" s="19" t="s">
        <v>82</v>
      </c>
    </row>
    <row r="359" spans="1:65" s="2" customFormat="1" ht="16.5" customHeight="1">
      <c r="A359" s="36"/>
      <c r="B359" s="37"/>
      <c r="C359" s="180" t="s">
        <v>735</v>
      </c>
      <c r="D359" s="180" t="s">
        <v>158</v>
      </c>
      <c r="E359" s="181" t="s">
        <v>2252</v>
      </c>
      <c r="F359" s="182" t="s">
        <v>2253</v>
      </c>
      <c r="G359" s="183" t="s">
        <v>425</v>
      </c>
      <c r="H359" s="184">
        <v>1</v>
      </c>
      <c r="I359" s="185"/>
      <c r="J359" s="186">
        <f>ROUND(I359*H359,2)</f>
        <v>0</v>
      </c>
      <c r="K359" s="182" t="s">
        <v>851</v>
      </c>
      <c r="L359" s="41"/>
      <c r="M359" s="187" t="s">
        <v>19</v>
      </c>
      <c r="N359" s="188" t="s">
        <v>43</v>
      </c>
      <c r="O359" s="66"/>
      <c r="P359" s="189">
        <f>O359*H359</f>
        <v>0</v>
      </c>
      <c r="Q359" s="189">
        <v>1.5499999999999999E-3</v>
      </c>
      <c r="R359" s="189">
        <f>Q359*H359</f>
        <v>1.5499999999999999E-3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300</v>
      </c>
      <c r="AT359" s="191" t="s">
        <v>158</v>
      </c>
      <c r="AU359" s="191" t="s">
        <v>82</v>
      </c>
      <c r="AY359" s="19" t="s">
        <v>155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80</v>
      </c>
      <c r="BK359" s="192">
        <f>ROUND(I359*H359,2)</f>
        <v>0</v>
      </c>
      <c r="BL359" s="19" t="s">
        <v>300</v>
      </c>
      <c r="BM359" s="191" t="s">
        <v>2254</v>
      </c>
    </row>
    <row r="360" spans="1:65" s="2" customFormat="1">
      <c r="A360" s="36"/>
      <c r="B360" s="37"/>
      <c r="C360" s="38"/>
      <c r="D360" s="193" t="s">
        <v>165</v>
      </c>
      <c r="E360" s="38"/>
      <c r="F360" s="194" t="s">
        <v>2253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165</v>
      </c>
      <c r="AU360" s="19" t="s">
        <v>82</v>
      </c>
    </row>
    <row r="361" spans="1:65" s="2" customFormat="1" ht="16.5" customHeight="1">
      <c r="A361" s="36"/>
      <c r="B361" s="37"/>
      <c r="C361" s="180" t="s">
        <v>741</v>
      </c>
      <c r="D361" s="180" t="s">
        <v>158</v>
      </c>
      <c r="E361" s="181" t="s">
        <v>2255</v>
      </c>
      <c r="F361" s="182" t="s">
        <v>2256</v>
      </c>
      <c r="G361" s="183" t="s">
        <v>425</v>
      </c>
      <c r="H361" s="184">
        <v>3</v>
      </c>
      <c r="I361" s="185"/>
      <c r="J361" s="186">
        <f>ROUND(I361*H361,2)</f>
        <v>0</v>
      </c>
      <c r="K361" s="182" t="s">
        <v>851</v>
      </c>
      <c r="L361" s="41"/>
      <c r="M361" s="187" t="s">
        <v>19</v>
      </c>
      <c r="N361" s="188" t="s">
        <v>43</v>
      </c>
      <c r="O361" s="66"/>
      <c r="P361" s="189">
        <f>O361*H361</f>
        <v>0</v>
      </c>
      <c r="Q361" s="189">
        <v>9.8999999999999999E-4</v>
      </c>
      <c r="R361" s="189">
        <f>Q361*H361</f>
        <v>2.97E-3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300</v>
      </c>
      <c r="AT361" s="191" t="s">
        <v>158</v>
      </c>
      <c r="AU361" s="191" t="s">
        <v>82</v>
      </c>
      <c r="AY361" s="19" t="s">
        <v>155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300</v>
      </c>
      <c r="BM361" s="191" t="s">
        <v>2257</v>
      </c>
    </row>
    <row r="362" spans="1:65" s="2" customFormat="1">
      <c r="A362" s="36"/>
      <c r="B362" s="37"/>
      <c r="C362" s="38"/>
      <c r="D362" s="193" t="s">
        <v>165</v>
      </c>
      <c r="E362" s="38"/>
      <c r="F362" s="194" t="s">
        <v>2256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165</v>
      </c>
      <c r="AU362" s="19" t="s">
        <v>82</v>
      </c>
    </row>
    <row r="363" spans="1:65" s="2" customFormat="1" ht="16.5" customHeight="1">
      <c r="A363" s="36"/>
      <c r="B363" s="37"/>
      <c r="C363" s="180" t="s">
        <v>759</v>
      </c>
      <c r="D363" s="180" t="s">
        <v>158</v>
      </c>
      <c r="E363" s="181" t="s">
        <v>2258</v>
      </c>
      <c r="F363" s="182" t="s">
        <v>2259</v>
      </c>
      <c r="G363" s="183" t="s">
        <v>425</v>
      </c>
      <c r="H363" s="184">
        <v>1</v>
      </c>
      <c r="I363" s="185"/>
      <c r="J363" s="186">
        <f>ROUND(I363*H363,2)</f>
        <v>0</v>
      </c>
      <c r="K363" s="182" t="s">
        <v>851</v>
      </c>
      <c r="L363" s="41"/>
      <c r="M363" s="187" t="s">
        <v>19</v>
      </c>
      <c r="N363" s="188" t="s">
        <v>43</v>
      </c>
      <c r="O363" s="66"/>
      <c r="P363" s="189">
        <f>O363*H363</f>
        <v>0</v>
      </c>
      <c r="Q363" s="189">
        <v>9.8999999999999999E-4</v>
      </c>
      <c r="R363" s="189">
        <f>Q363*H363</f>
        <v>9.8999999999999999E-4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300</v>
      </c>
      <c r="AT363" s="191" t="s">
        <v>158</v>
      </c>
      <c r="AU363" s="191" t="s">
        <v>82</v>
      </c>
      <c r="AY363" s="19" t="s">
        <v>155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300</v>
      </c>
      <c r="BM363" s="191" t="s">
        <v>2260</v>
      </c>
    </row>
    <row r="364" spans="1:65" s="2" customFormat="1">
      <c r="A364" s="36"/>
      <c r="B364" s="37"/>
      <c r="C364" s="38"/>
      <c r="D364" s="193" t="s">
        <v>165</v>
      </c>
      <c r="E364" s="38"/>
      <c r="F364" s="194" t="s">
        <v>2259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165</v>
      </c>
      <c r="AU364" s="19" t="s">
        <v>82</v>
      </c>
    </row>
    <row r="365" spans="1:65" s="2" customFormat="1" ht="24.2" customHeight="1">
      <c r="A365" s="36"/>
      <c r="B365" s="37"/>
      <c r="C365" s="180" t="s">
        <v>765</v>
      </c>
      <c r="D365" s="180" t="s">
        <v>158</v>
      </c>
      <c r="E365" s="181" t="s">
        <v>2261</v>
      </c>
      <c r="F365" s="182" t="s">
        <v>2262</v>
      </c>
      <c r="G365" s="183" t="s">
        <v>425</v>
      </c>
      <c r="H365" s="184">
        <v>3</v>
      </c>
      <c r="I365" s="185"/>
      <c r="J365" s="186">
        <f>ROUND(I365*H365,2)</f>
        <v>0</v>
      </c>
      <c r="K365" s="182" t="s">
        <v>162</v>
      </c>
      <c r="L365" s="41"/>
      <c r="M365" s="187" t="s">
        <v>19</v>
      </c>
      <c r="N365" s="188" t="s">
        <v>43</v>
      </c>
      <c r="O365" s="66"/>
      <c r="P365" s="189">
        <f>O365*H365</f>
        <v>0</v>
      </c>
      <c r="Q365" s="189">
        <v>5.0000000000000002E-5</v>
      </c>
      <c r="R365" s="189">
        <f>Q365*H365</f>
        <v>1.5000000000000001E-4</v>
      </c>
      <c r="S365" s="189">
        <v>5.1999999999999995E-4</v>
      </c>
      <c r="T365" s="190">
        <f>S365*H365</f>
        <v>1.5599999999999998E-3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300</v>
      </c>
      <c r="AT365" s="191" t="s">
        <v>158</v>
      </c>
      <c r="AU365" s="191" t="s">
        <v>82</v>
      </c>
      <c r="AY365" s="19" t="s">
        <v>155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300</v>
      </c>
      <c r="BM365" s="191" t="s">
        <v>2263</v>
      </c>
    </row>
    <row r="366" spans="1:65" s="2" customFormat="1" ht="19.5">
      <c r="A366" s="36"/>
      <c r="B366" s="37"/>
      <c r="C366" s="38"/>
      <c r="D366" s="193" t="s">
        <v>165</v>
      </c>
      <c r="E366" s="38"/>
      <c r="F366" s="194" t="s">
        <v>2264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165</v>
      </c>
      <c r="AU366" s="19" t="s">
        <v>82</v>
      </c>
    </row>
    <row r="367" spans="1:65" s="2" customFormat="1">
      <c r="A367" s="36"/>
      <c r="B367" s="37"/>
      <c r="C367" s="38"/>
      <c r="D367" s="198" t="s">
        <v>167</v>
      </c>
      <c r="E367" s="38"/>
      <c r="F367" s="199" t="s">
        <v>2265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167</v>
      </c>
      <c r="AU367" s="19" t="s">
        <v>82</v>
      </c>
    </row>
    <row r="368" spans="1:65" s="2" customFormat="1" ht="24.2" customHeight="1">
      <c r="A368" s="36"/>
      <c r="B368" s="37"/>
      <c r="C368" s="180" t="s">
        <v>483</v>
      </c>
      <c r="D368" s="180" t="s">
        <v>158</v>
      </c>
      <c r="E368" s="181" t="s">
        <v>2266</v>
      </c>
      <c r="F368" s="182" t="s">
        <v>2267</v>
      </c>
      <c r="G368" s="183" t="s">
        <v>425</v>
      </c>
      <c r="H368" s="184">
        <v>4</v>
      </c>
      <c r="I368" s="185"/>
      <c r="J368" s="186">
        <f>ROUND(I368*H368,2)</f>
        <v>0</v>
      </c>
      <c r="K368" s="182" t="s">
        <v>162</v>
      </c>
      <c r="L368" s="41"/>
      <c r="M368" s="187" t="s">
        <v>19</v>
      </c>
      <c r="N368" s="188" t="s">
        <v>43</v>
      </c>
      <c r="O368" s="66"/>
      <c r="P368" s="189">
        <f>O368*H368</f>
        <v>0</v>
      </c>
      <c r="Q368" s="189">
        <v>6.0000000000000002E-5</v>
      </c>
      <c r="R368" s="189">
        <f>Q368*H368</f>
        <v>2.4000000000000001E-4</v>
      </c>
      <c r="S368" s="189">
        <v>9.2000000000000003E-4</v>
      </c>
      <c r="T368" s="190">
        <f>S368*H368</f>
        <v>3.6800000000000001E-3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300</v>
      </c>
      <c r="AT368" s="191" t="s">
        <v>158</v>
      </c>
      <c r="AU368" s="191" t="s">
        <v>82</v>
      </c>
      <c r="AY368" s="19" t="s">
        <v>155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300</v>
      </c>
      <c r="BM368" s="191" t="s">
        <v>2268</v>
      </c>
    </row>
    <row r="369" spans="1:65" s="2" customFormat="1" ht="19.5">
      <c r="A369" s="36"/>
      <c r="B369" s="37"/>
      <c r="C369" s="38"/>
      <c r="D369" s="193" t="s">
        <v>165</v>
      </c>
      <c r="E369" s="38"/>
      <c r="F369" s="194" t="s">
        <v>2269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165</v>
      </c>
      <c r="AU369" s="19" t="s">
        <v>82</v>
      </c>
    </row>
    <row r="370" spans="1:65" s="2" customFormat="1">
      <c r="A370" s="36"/>
      <c r="B370" s="37"/>
      <c r="C370" s="38"/>
      <c r="D370" s="198" t="s">
        <v>167</v>
      </c>
      <c r="E370" s="38"/>
      <c r="F370" s="199" t="s">
        <v>2270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167</v>
      </c>
      <c r="AU370" s="19" t="s">
        <v>82</v>
      </c>
    </row>
    <row r="371" spans="1:65" s="2" customFormat="1" ht="24.2" customHeight="1">
      <c r="A371" s="36"/>
      <c r="B371" s="37"/>
      <c r="C371" s="180" t="s">
        <v>780</v>
      </c>
      <c r="D371" s="180" t="s">
        <v>158</v>
      </c>
      <c r="E371" s="181" t="s">
        <v>2271</v>
      </c>
      <c r="F371" s="182" t="s">
        <v>2272</v>
      </c>
      <c r="G371" s="183" t="s">
        <v>425</v>
      </c>
      <c r="H371" s="184">
        <v>4</v>
      </c>
      <c r="I371" s="185"/>
      <c r="J371" s="186">
        <f>ROUND(I371*H371,2)</f>
        <v>0</v>
      </c>
      <c r="K371" s="182" t="s">
        <v>162</v>
      </c>
      <c r="L371" s="41"/>
      <c r="M371" s="187" t="s">
        <v>19</v>
      </c>
      <c r="N371" s="188" t="s">
        <v>43</v>
      </c>
      <c r="O371" s="66"/>
      <c r="P371" s="189">
        <f>O371*H371</f>
        <v>0</v>
      </c>
      <c r="Q371" s="189">
        <v>6.0000000000000002E-5</v>
      </c>
      <c r="R371" s="189">
        <f>Q371*H371</f>
        <v>2.4000000000000001E-4</v>
      </c>
      <c r="S371" s="189">
        <v>1.09E-3</v>
      </c>
      <c r="T371" s="190">
        <f>S371*H371</f>
        <v>4.3600000000000002E-3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300</v>
      </c>
      <c r="AT371" s="191" t="s">
        <v>158</v>
      </c>
      <c r="AU371" s="191" t="s">
        <v>82</v>
      </c>
      <c r="AY371" s="19" t="s">
        <v>155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80</v>
      </c>
      <c r="BK371" s="192">
        <f>ROUND(I371*H371,2)</f>
        <v>0</v>
      </c>
      <c r="BL371" s="19" t="s">
        <v>300</v>
      </c>
      <c r="BM371" s="191" t="s">
        <v>2273</v>
      </c>
    </row>
    <row r="372" spans="1:65" s="2" customFormat="1" ht="19.5">
      <c r="A372" s="36"/>
      <c r="B372" s="37"/>
      <c r="C372" s="38"/>
      <c r="D372" s="193" t="s">
        <v>165</v>
      </c>
      <c r="E372" s="38"/>
      <c r="F372" s="194" t="s">
        <v>2274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165</v>
      </c>
      <c r="AU372" s="19" t="s">
        <v>82</v>
      </c>
    </row>
    <row r="373" spans="1:65" s="2" customFormat="1">
      <c r="A373" s="36"/>
      <c r="B373" s="37"/>
      <c r="C373" s="38"/>
      <c r="D373" s="198" t="s">
        <v>167</v>
      </c>
      <c r="E373" s="38"/>
      <c r="F373" s="199" t="s">
        <v>2275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167</v>
      </c>
      <c r="AU373" s="19" t="s">
        <v>82</v>
      </c>
    </row>
    <row r="374" spans="1:65" s="2" customFormat="1" ht="16.5" customHeight="1">
      <c r="A374" s="36"/>
      <c r="B374" s="37"/>
      <c r="C374" s="222" t="s">
        <v>786</v>
      </c>
      <c r="D374" s="222" t="s">
        <v>179</v>
      </c>
      <c r="E374" s="223" t="s">
        <v>2276</v>
      </c>
      <c r="F374" s="224" t="s">
        <v>2277</v>
      </c>
      <c r="G374" s="225" t="s">
        <v>425</v>
      </c>
      <c r="H374" s="226">
        <v>3</v>
      </c>
      <c r="I374" s="227"/>
      <c r="J374" s="228">
        <f>ROUND(I374*H374,2)</f>
        <v>0</v>
      </c>
      <c r="K374" s="224" t="s">
        <v>162</v>
      </c>
      <c r="L374" s="229"/>
      <c r="M374" s="230" t="s">
        <v>19</v>
      </c>
      <c r="N374" s="231" t="s">
        <v>43</v>
      </c>
      <c r="O374" s="66"/>
      <c r="P374" s="189">
        <f>O374*H374</f>
        <v>0</v>
      </c>
      <c r="Q374" s="189">
        <v>3.0000000000000001E-5</v>
      </c>
      <c r="R374" s="189">
        <f>Q374*H374</f>
        <v>9.0000000000000006E-5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438</v>
      </c>
      <c r="AT374" s="191" t="s">
        <v>179</v>
      </c>
      <c r="AU374" s="191" t="s">
        <v>82</v>
      </c>
      <c r="AY374" s="19" t="s">
        <v>155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300</v>
      </c>
      <c r="BM374" s="191" t="s">
        <v>2278</v>
      </c>
    </row>
    <row r="375" spans="1:65" s="2" customFormat="1">
      <c r="A375" s="36"/>
      <c r="B375" s="37"/>
      <c r="C375" s="38"/>
      <c r="D375" s="193" t="s">
        <v>165</v>
      </c>
      <c r="E375" s="38"/>
      <c r="F375" s="194" t="s">
        <v>2277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165</v>
      </c>
      <c r="AU375" s="19" t="s">
        <v>82</v>
      </c>
    </row>
    <row r="376" spans="1:65" s="13" customFormat="1">
      <c r="B376" s="200"/>
      <c r="C376" s="201"/>
      <c r="D376" s="193" t="s">
        <v>169</v>
      </c>
      <c r="E376" s="201"/>
      <c r="F376" s="203" t="s">
        <v>2279</v>
      </c>
      <c r="G376" s="201"/>
      <c r="H376" s="204">
        <v>3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169</v>
      </c>
      <c r="AU376" s="210" t="s">
        <v>82</v>
      </c>
      <c r="AV376" s="13" t="s">
        <v>82</v>
      </c>
      <c r="AW376" s="13" t="s">
        <v>4</v>
      </c>
      <c r="AX376" s="13" t="s">
        <v>80</v>
      </c>
      <c r="AY376" s="210" t="s">
        <v>155</v>
      </c>
    </row>
    <row r="377" spans="1:65" s="2" customFormat="1" ht="16.5" customHeight="1">
      <c r="A377" s="36"/>
      <c r="B377" s="37"/>
      <c r="C377" s="222" t="s">
        <v>794</v>
      </c>
      <c r="D377" s="222" t="s">
        <v>179</v>
      </c>
      <c r="E377" s="223" t="s">
        <v>2280</v>
      </c>
      <c r="F377" s="224" t="s">
        <v>2281</v>
      </c>
      <c r="G377" s="225" t="s">
        <v>425</v>
      </c>
      <c r="H377" s="226">
        <v>1</v>
      </c>
      <c r="I377" s="227"/>
      <c r="J377" s="228">
        <f>ROUND(I377*H377,2)</f>
        <v>0</v>
      </c>
      <c r="K377" s="224" t="s">
        <v>162</v>
      </c>
      <c r="L377" s="229"/>
      <c r="M377" s="230" t="s">
        <v>19</v>
      </c>
      <c r="N377" s="231" t="s">
        <v>43</v>
      </c>
      <c r="O377" s="66"/>
      <c r="P377" s="189">
        <f>O377*H377</f>
        <v>0</v>
      </c>
      <c r="Q377" s="189">
        <v>8.0000000000000007E-5</v>
      </c>
      <c r="R377" s="189">
        <f>Q377*H377</f>
        <v>8.0000000000000007E-5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438</v>
      </c>
      <c r="AT377" s="191" t="s">
        <v>179</v>
      </c>
      <c r="AU377" s="191" t="s">
        <v>82</v>
      </c>
      <c r="AY377" s="19" t="s">
        <v>155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300</v>
      </c>
      <c r="BM377" s="191" t="s">
        <v>2282</v>
      </c>
    </row>
    <row r="378" spans="1:65" s="2" customFormat="1">
      <c r="A378" s="36"/>
      <c r="B378" s="37"/>
      <c r="C378" s="38"/>
      <c r="D378" s="193" t="s">
        <v>165</v>
      </c>
      <c r="E378" s="38"/>
      <c r="F378" s="194" t="s">
        <v>2281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165</v>
      </c>
      <c r="AU378" s="19" t="s">
        <v>82</v>
      </c>
    </row>
    <row r="379" spans="1:65" s="13" customFormat="1" ht="22.5">
      <c r="B379" s="200"/>
      <c r="C379" s="201"/>
      <c r="D379" s="193" t="s">
        <v>169</v>
      </c>
      <c r="E379" s="201"/>
      <c r="F379" s="203" t="s">
        <v>2283</v>
      </c>
      <c r="G379" s="201"/>
      <c r="H379" s="204">
        <v>1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169</v>
      </c>
      <c r="AU379" s="210" t="s">
        <v>82</v>
      </c>
      <c r="AV379" s="13" t="s">
        <v>82</v>
      </c>
      <c r="AW379" s="13" t="s">
        <v>4</v>
      </c>
      <c r="AX379" s="13" t="s">
        <v>80</v>
      </c>
      <c r="AY379" s="210" t="s">
        <v>155</v>
      </c>
    </row>
    <row r="380" spans="1:65" s="2" customFormat="1" ht="16.5" customHeight="1">
      <c r="A380" s="36"/>
      <c r="B380" s="37"/>
      <c r="C380" s="222" t="s">
        <v>800</v>
      </c>
      <c r="D380" s="222" t="s">
        <v>179</v>
      </c>
      <c r="E380" s="223" t="s">
        <v>2284</v>
      </c>
      <c r="F380" s="224" t="s">
        <v>2285</v>
      </c>
      <c r="G380" s="225" t="s">
        <v>425</v>
      </c>
      <c r="H380" s="226">
        <v>1</v>
      </c>
      <c r="I380" s="227"/>
      <c r="J380" s="228">
        <f>ROUND(I380*H380,2)</f>
        <v>0</v>
      </c>
      <c r="K380" s="224" t="s">
        <v>162</v>
      </c>
      <c r="L380" s="229"/>
      <c r="M380" s="230" t="s">
        <v>19</v>
      </c>
      <c r="N380" s="231" t="s">
        <v>43</v>
      </c>
      <c r="O380" s="66"/>
      <c r="P380" s="189">
        <f>O380*H380</f>
        <v>0</v>
      </c>
      <c r="Q380" s="189">
        <v>1.1E-4</v>
      </c>
      <c r="R380" s="189">
        <f>Q380*H380</f>
        <v>1.1E-4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438</v>
      </c>
      <c r="AT380" s="191" t="s">
        <v>179</v>
      </c>
      <c r="AU380" s="191" t="s">
        <v>82</v>
      </c>
      <c r="AY380" s="19" t="s">
        <v>155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300</v>
      </c>
      <c r="BM380" s="191" t="s">
        <v>2286</v>
      </c>
    </row>
    <row r="381" spans="1:65" s="2" customFormat="1">
      <c r="A381" s="36"/>
      <c r="B381" s="37"/>
      <c r="C381" s="38"/>
      <c r="D381" s="193" t="s">
        <v>165</v>
      </c>
      <c r="E381" s="38"/>
      <c r="F381" s="194" t="s">
        <v>2285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165</v>
      </c>
      <c r="AU381" s="19" t="s">
        <v>82</v>
      </c>
    </row>
    <row r="382" spans="1:65" s="13" customFormat="1" ht="22.5">
      <c r="B382" s="200"/>
      <c r="C382" s="201"/>
      <c r="D382" s="193" t="s">
        <v>169</v>
      </c>
      <c r="E382" s="201"/>
      <c r="F382" s="203" t="s">
        <v>2283</v>
      </c>
      <c r="G382" s="201"/>
      <c r="H382" s="204">
        <v>1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169</v>
      </c>
      <c r="AU382" s="210" t="s">
        <v>82</v>
      </c>
      <c r="AV382" s="13" t="s">
        <v>82</v>
      </c>
      <c r="AW382" s="13" t="s">
        <v>4</v>
      </c>
      <c r="AX382" s="13" t="s">
        <v>80</v>
      </c>
      <c r="AY382" s="210" t="s">
        <v>155</v>
      </c>
    </row>
    <row r="383" spans="1:65" s="2" customFormat="1" ht="16.5" customHeight="1">
      <c r="A383" s="36"/>
      <c r="B383" s="37"/>
      <c r="C383" s="222" t="s">
        <v>804</v>
      </c>
      <c r="D383" s="222" t="s">
        <v>179</v>
      </c>
      <c r="E383" s="223" t="s">
        <v>2287</v>
      </c>
      <c r="F383" s="224" t="s">
        <v>2288</v>
      </c>
      <c r="G383" s="225" t="s">
        <v>425</v>
      </c>
      <c r="H383" s="226">
        <v>2</v>
      </c>
      <c r="I383" s="227"/>
      <c r="J383" s="228">
        <f>ROUND(I383*H383,2)</f>
        <v>0</v>
      </c>
      <c r="K383" s="224" t="s">
        <v>162</v>
      </c>
      <c r="L383" s="229"/>
      <c r="M383" s="230" t="s">
        <v>19</v>
      </c>
      <c r="N383" s="231" t="s">
        <v>43</v>
      </c>
      <c r="O383" s="66"/>
      <c r="P383" s="189">
        <f>O383*H383</f>
        <v>0</v>
      </c>
      <c r="Q383" s="189">
        <v>1.1E-4</v>
      </c>
      <c r="R383" s="189">
        <f>Q383*H383</f>
        <v>2.2000000000000001E-4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438</v>
      </c>
      <c r="AT383" s="191" t="s">
        <v>179</v>
      </c>
      <c r="AU383" s="191" t="s">
        <v>82</v>
      </c>
      <c r="AY383" s="19" t="s">
        <v>155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80</v>
      </c>
      <c r="BK383" s="192">
        <f>ROUND(I383*H383,2)</f>
        <v>0</v>
      </c>
      <c r="BL383" s="19" t="s">
        <v>300</v>
      </c>
      <c r="BM383" s="191" t="s">
        <v>2289</v>
      </c>
    </row>
    <row r="384" spans="1:65" s="2" customFormat="1">
      <c r="A384" s="36"/>
      <c r="B384" s="37"/>
      <c r="C384" s="38"/>
      <c r="D384" s="193" t="s">
        <v>165</v>
      </c>
      <c r="E384" s="38"/>
      <c r="F384" s="194" t="s">
        <v>2288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165</v>
      </c>
      <c r="AU384" s="19" t="s">
        <v>82</v>
      </c>
    </row>
    <row r="385" spans="1:65" s="13" customFormat="1">
      <c r="B385" s="200"/>
      <c r="C385" s="201"/>
      <c r="D385" s="193" t="s">
        <v>169</v>
      </c>
      <c r="E385" s="201"/>
      <c r="F385" s="203" t="s">
        <v>2290</v>
      </c>
      <c r="G385" s="201"/>
      <c r="H385" s="204">
        <v>2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169</v>
      </c>
      <c r="AU385" s="210" t="s">
        <v>82</v>
      </c>
      <c r="AV385" s="13" t="s">
        <v>82</v>
      </c>
      <c r="AW385" s="13" t="s">
        <v>4</v>
      </c>
      <c r="AX385" s="13" t="s">
        <v>80</v>
      </c>
      <c r="AY385" s="210" t="s">
        <v>155</v>
      </c>
    </row>
    <row r="386" spans="1:65" s="2" customFormat="1" ht="16.5" customHeight="1">
      <c r="A386" s="36"/>
      <c r="B386" s="37"/>
      <c r="C386" s="222" t="s">
        <v>808</v>
      </c>
      <c r="D386" s="222" t="s">
        <v>179</v>
      </c>
      <c r="E386" s="223" t="s">
        <v>2291</v>
      </c>
      <c r="F386" s="224" t="s">
        <v>2292</v>
      </c>
      <c r="G386" s="225" t="s">
        <v>425</v>
      </c>
      <c r="H386" s="226">
        <v>1</v>
      </c>
      <c r="I386" s="227"/>
      <c r="J386" s="228">
        <f>ROUND(I386*H386,2)</f>
        <v>0</v>
      </c>
      <c r="K386" s="224" t="s">
        <v>851</v>
      </c>
      <c r="L386" s="229"/>
      <c r="M386" s="230" t="s">
        <v>19</v>
      </c>
      <c r="N386" s="231" t="s">
        <v>43</v>
      </c>
      <c r="O386" s="66"/>
      <c r="P386" s="189">
        <f>O386*H386</f>
        <v>0</v>
      </c>
      <c r="Q386" s="189">
        <v>6.0000000000000002E-5</v>
      </c>
      <c r="R386" s="189">
        <f>Q386*H386</f>
        <v>6.0000000000000002E-5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438</v>
      </c>
      <c r="AT386" s="191" t="s">
        <v>179</v>
      </c>
      <c r="AU386" s="191" t="s">
        <v>82</v>
      </c>
      <c r="AY386" s="19" t="s">
        <v>155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9" t="s">
        <v>80</v>
      </c>
      <c r="BK386" s="192">
        <f>ROUND(I386*H386,2)</f>
        <v>0</v>
      </c>
      <c r="BL386" s="19" t="s">
        <v>300</v>
      </c>
      <c r="BM386" s="191" t="s">
        <v>2293</v>
      </c>
    </row>
    <row r="387" spans="1:65" s="2" customFormat="1">
      <c r="A387" s="36"/>
      <c r="B387" s="37"/>
      <c r="C387" s="38"/>
      <c r="D387" s="193" t="s">
        <v>165</v>
      </c>
      <c r="E387" s="38"/>
      <c r="F387" s="194" t="s">
        <v>2292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165</v>
      </c>
      <c r="AU387" s="19" t="s">
        <v>82</v>
      </c>
    </row>
    <row r="388" spans="1:65" s="13" customFormat="1" ht="22.5">
      <c r="B388" s="200"/>
      <c r="C388" s="201"/>
      <c r="D388" s="193" t="s">
        <v>169</v>
      </c>
      <c r="E388" s="201"/>
      <c r="F388" s="203" t="s">
        <v>2283</v>
      </c>
      <c r="G388" s="201"/>
      <c r="H388" s="204">
        <v>1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169</v>
      </c>
      <c r="AU388" s="210" t="s">
        <v>82</v>
      </c>
      <c r="AV388" s="13" t="s">
        <v>82</v>
      </c>
      <c r="AW388" s="13" t="s">
        <v>4</v>
      </c>
      <c r="AX388" s="13" t="s">
        <v>80</v>
      </c>
      <c r="AY388" s="210" t="s">
        <v>155</v>
      </c>
    </row>
    <row r="389" spans="1:65" s="2" customFormat="1" ht="16.5" customHeight="1">
      <c r="A389" s="36"/>
      <c r="B389" s="37"/>
      <c r="C389" s="222" t="s">
        <v>814</v>
      </c>
      <c r="D389" s="222" t="s">
        <v>179</v>
      </c>
      <c r="E389" s="223" t="s">
        <v>2294</v>
      </c>
      <c r="F389" s="224" t="s">
        <v>2295</v>
      </c>
      <c r="G389" s="225" t="s">
        <v>425</v>
      </c>
      <c r="H389" s="226">
        <v>2</v>
      </c>
      <c r="I389" s="227"/>
      <c r="J389" s="228">
        <f>ROUND(I389*H389,2)</f>
        <v>0</v>
      </c>
      <c r="K389" s="224" t="s">
        <v>162</v>
      </c>
      <c r="L389" s="229"/>
      <c r="M389" s="230" t="s">
        <v>19</v>
      </c>
      <c r="N389" s="231" t="s">
        <v>43</v>
      </c>
      <c r="O389" s="66"/>
      <c r="P389" s="189">
        <f>O389*H389</f>
        <v>0</v>
      </c>
      <c r="Q389" s="189">
        <v>1.8000000000000001E-4</v>
      </c>
      <c r="R389" s="189">
        <f>Q389*H389</f>
        <v>3.6000000000000002E-4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438</v>
      </c>
      <c r="AT389" s="191" t="s">
        <v>179</v>
      </c>
      <c r="AU389" s="191" t="s">
        <v>82</v>
      </c>
      <c r="AY389" s="19" t="s">
        <v>155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300</v>
      </c>
      <c r="BM389" s="191" t="s">
        <v>2296</v>
      </c>
    </row>
    <row r="390" spans="1:65" s="2" customFormat="1">
      <c r="A390" s="36"/>
      <c r="B390" s="37"/>
      <c r="C390" s="38"/>
      <c r="D390" s="193" t="s">
        <v>165</v>
      </c>
      <c r="E390" s="38"/>
      <c r="F390" s="194" t="s">
        <v>2295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165</v>
      </c>
      <c r="AU390" s="19" t="s">
        <v>82</v>
      </c>
    </row>
    <row r="391" spans="1:65" s="13" customFormat="1">
      <c r="B391" s="200"/>
      <c r="C391" s="201"/>
      <c r="D391" s="193" t="s">
        <v>169</v>
      </c>
      <c r="E391" s="201"/>
      <c r="F391" s="203" t="s">
        <v>2290</v>
      </c>
      <c r="G391" s="201"/>
      <c r="H391" s="204">
        <v>2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169</v>
      </c>
      <c r="AU391" s="210" t="s">
        <v>82</v>
      </c>
      <c r="AV391" s="13" t="s">
        <v>82</v>
      </c>
      <c r="AW391" s="13" t="s">
        <v>4</v>
      </c>
      <c r="AX391" s="13" t="s">
        <v>80</v>
      </c>
      <c r="AY391" s="210" t="s">
        <v>155</v>
      </c>
    </row>
    <row r="392" spans="1:65" s="2" customFormat="1" ht="16.5" customHeight="1">
      <c r="A392" s="36"/>
      <c r="B392" s="37"/>
      <c r="C392" s="222" t="s">
        <v>818</v>
      </c>
      <c r="D392" s="222" t="s">
        <v>179</v>
      </c>
      <c r="E392" s="223" t="s">
        <v>2297</v>
      </c>
      <c r="F392" s="224" t="s">
        <v>2298</v>
      </c>
      <c r="G392" s="225" t="s">
        <v>425</v>
      </c>
      <c r="H392" s="226">
        <v>1</v>
      </c>
      <c r="I392" s="227"/>
      <c r="J392" s="228">
        <f>ROUND(I392*H392,2)</f>
        <v>0</v>
      </c>
      <c r="K392" s="224" t="s">
        <v>162</v>
      </c>
      <c r="L392" s="229"/>
      <c r="M392" s="230" t="s">
        <v>19</v>
      </c>
      <c r="N392" s="231" t="s">
        <v>43</v>
      </c>
      <c r="O392" s="66"/>
      <c r="P392" s="189">
        <f>O392*H392</f>
        <v>0</v>
      </c>
      <c r="Q392" s="189">
        <v>2.0000000000000001E-4</v>
      </c>
      <c r="R392" s="189">
        <f>Q392*H392</f>
        <v>2.0000000000000001E-4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438</v>
      </c>
      <c r="AT392" s="191" t="s">
        <v>179</v>
      </c>
      <c r="AU392" s="191" t="s">
        <v>82</v>
      </c>
      <c r="AY392" s="19" t="s">
        <v>155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80</v>
      </c>
      <c r="BK392" s="192">
        <f>ROUND(I392*H392,2)</f>
        <v>0</v>
      </c>
      <c r="BL392" s="19" t="s">
        <v>300</v>
      </c>
      <c r="BM392" s="191" t="s">
        <v>2299</v>
      </c>
    </row>
    <row r="393" spans="1:65" s="2" customFormat="1">
      <c r="A393" s="36"/>
      <c r="B393" s="37"/>
      <c r="C393" s="38"/>
      <c r="D393" s="193" t="s">
        <v>165</v>
      </c>
      <c r="E393" s="38"/>
      <c r="F393" s="194" t="s">
        <v>2298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165</v>
      </c>
      <c r="AU393" s="19" t="s">
        <v>82</v>
      </c>
    </row>
    <row r="394" spans="1:65" s="13" customFormat="1" ht="22.5">
      <c r="B394" s="200"/>
      <c r="C394" s="201"/>
      <c r="D394" s="193" t="s">
        <v>169</v>
      </c>
      <c r="E394" s="201"/>
      <c r="F394" s="203" t="s">
        <v>2283</v>
      </c>
      <c r="G394" s="201"/>
      <c r="H394" s="204">
        <v>1</v>
      </c>
      <c r="I394" s="205"/>
      <c r="J394" s="201"/>
      <c r="K394" s="201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169</v>
      </c>
      <c r="AU394" s="210" t="s">
        <v>82</v>
      </c>
      <c r="AV394" s="13" t="s">
        <v>82</v>
      </c>
      <c r="AW394" s="13" t="s">
        <v>4</v>
      </c>
      <c r="AX394" s="13" t="s">
        <v>80</v>
      </c>
      <c r="AY394" s="210" t="s">
        <v>155</v>
      </c>
    </row>
    <row r="395" spans="1:65" s="2" customFormat="1" ht="24.2" customHeight="1">
      <c r="A395" s="36"/>
      <c r="B395" s="37"/>
      <c r="C395" s="180" t="s">
        <v>824</v>
      </c>
      <c r="D395" s="180" t="s">
        <v>158</v>
      </c>
      <c r="E395" s="181" t="s">
        <v>2300</v>
      </c>
      <c r="F395" s="182" t="s">
        <v>2301</v>
      </c>
      <c r="G395" s="183" t="s">
        <v>233</v>
      </c>
      <c r="H395" s="184">
        <v>147.30000000000001</v>
      </c>
      <c r="I395" s="185"/>
      <c r="J395" s="186">
        <f>ROUND(I395*H395,2)</f>
        <v>0</v>
      </c>
      <c r="K395" s="182" t="s">
        <v>162</v>
      </c>
      <c r="L395" s="41"/>
      <c r="M395" s="187" t="s">
        <v>19</v>
      </c>
      <c r="N395" s="188" t="s">
        <v>43</v>
      </c>
      <c r="O395" s="66"/>
      <c r="P395" s="189">
        <f>O395*H395</f>
        <v>0</v>
      </c>
      <c r="Q395" s="189">
        <v>8.4000000000000003E-4</v>
      </c>
      <c r="R395" s="189">
        <f>Q395*H395</f>
        <v>0.12373200000000001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300</v>
      </c>
      <c r="AT395" s="191" t="s">
        <v>158</v>
      </c>
      <c r="AU395" s="191" t="s">
        <v>82</v>
      </c>
      <c r="AY395" s="19" t="s">
        <v>155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300</v>
      </c>
      <c r="BM395" s="191" t="s">
        <v>2302</v>
      </c>
    </row>
    <row r="396" spans="1:65" s="2" customFormat="1" ht="19.5">
      <c r="A396" s="36"/>
      <c r="B396" s="37"/>
      <c r="C396" s="38"/>
      <c r="D396" s="193" t="s">
        <v>165</v>
      </c>
      <c r="E396" s="38"/>
      <c r="F396" s="194" t="s">
        <v>2303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165</v>
      </c>
      <c r="AU396" s="19" t="s">
        <v>82</v>
      </c>
    </row>
    <row r="397" spans="1:65" s="2" customFormat="1">
      <c r="A397" s="36"/>
      <c r="B397" s="37"/>
      <c r="C397" s="38"/>
      <c r="D397" s="198" t="s">
        <v>167</v>
      </c>
      <c r="E397" s="38"/>
      <c r="F397" s="199" t="s">
        <v>2304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167</v>
      </c>
      <c r="AU397" s="19" t="s">
        <v>82</v>
      </c>
    </row>
    <row r="398" spans="1:65" s="15" customFormat="1">
      <c r="B398" s="232"/>
      <c r="C398" s="233"/>
      <c r="D398" s="193" t="s">
        <v>169</v>
      </c>
      <c r="E398" s="234" t="s">
        <v>19</v>
      </c>
      <c r="F398" s="235" t="s">
        <v>2024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169</v>
      </c>
      <c r="AU398" s="241" t="s">
        <v>82</v>
      </c>
      <c r="AV398" s="15" t="s">
        <v>80</v>
      </c>
      <c r="AW398" s="15" t="s">
        <v>33</v>
      </c>
      <c r="AX398" s="15" t="s">
        <v>72</v>
      </c>
      <c r="AY398" s="241" t="s">
        <v>155</v>
      </c>
    </row>
    <row r="399" spans="1:65" s="15" customFormat="1">
      <c r="B399" s="232"/>
      <c r="C399" s="233"/>
      <c r="D399" s="193" t="s">
        <v>169</v>
      </c>
      <c r="E399" s="234" t="s">
        <v>19</v>
      </c>
      <c r="F399" s="235" t="s">
        <v>2305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169</v>
      </c>
      <c r="AU399" s="241" t="s">
        <v>82</v>
      </c>
      <c r="AV399" s="15" t="s">
        <v>80</v>
      </c>
      <c r="AW399" s="15" t="s">
        <v>33</v>
      </c>
      <c r="AX399" s="15" t="s">
        <v>72</v>
      </c>
      <c r="AY399" s="241" t="s">
        <v>155</v>
      </c>
    </row>
    <row r="400" spans="1:65" s="13" customFormat="1">
      <c r="B400" s="200"/>
      <c r="C400" s="201"/>
      <c r="D400" s="193" t="s">
        <v>169</v>
      </c>
      <c r="E400" s="202" t="s">
        <v>19</v>
      </c>
      <c r="F400" s="203" t="s">
        <v>2306</v>
      </c>
      <c r="G400" s="201"/>
      <c r="H400" s="204">
        <v>126.3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169</v>
      </c>
      <c r="AU400" s="210" t="s">
        <v>82</v>
      </c>
      <c r="AV400" s="13" t="s">
        <v>82</v>
      </c>
      <c r="AW400" s="13" t="s">
        <v>33</v>
      </c>
      <c r="AX400" s="13" t="s">
        <v>72</v>
      </c>
      <c r="AY400" s="210" t="s">
        <v>155</v>
      </c>
    </row>
    <row r="401" spans="1:65" s="15" customFormat="1">
      <c r="B401" s="232"/>
      <c r="C401" s="233"/>
      <c r="D401" s="193" t="s">
        <v>169</v>
      </c>
      <c r="E401" s="234" t="s">
        <v>19</v>
      </c>
      <c r="F401" s="235" t="s">
        <v>2307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169</v>
      </c>
      <c r="AU401" s="241" t="s">
        <v>82</v>
      </c>
      <c r="AV401" s="15" t="s">
        <v>80</v>
      </c>
      <c r="AW401" s="15" t="s">
        <v>33</v>
      </c>
      <c r="AX401" s="15" t="s">
        <v>72</v>
      </c>
      <c r="AY401" s="241" t="s">
        <v>155</v>
      </c>
    </row>
    <row r="402" spans="1:65" s="13" customFormat="1">
      <c r="B402" s="200"/>
      <c r="C402" s="201"/>
      <c r="D402" s="193" t="s">
        <v>169</v>
      </c>
      <c r="E402" s="202" t="s">
        <v>19</v>
      </c>
      <c r="F402" s="203" t="s">
        <v>7</v>
      </c>
      <c r="G402" s="201"/>
      <c r="H402" s="204">
        <v>21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169</v>
      </c>
      <c r="AU402" s="210" t="s">
        <v>82</v>
      </c>
      <c r="AV402" s="13" t="s">
        <v>82</v>
      </c>
      <c r="AW402" s="13" t="s">
        <v>33</v>
      </c>
      <c r="AX402" s="13" t="s">
        <v>72</v>
      </c>
      <c r="AY402" s="210" t="s">
        <v>155</v>
      </c>
    </row>
    <row r="403" spans="1:65" s="14" customFormat="1">
      <c r="B403" s="211"/>
      <c r="C403" s="212"/>
      <c r="D403" s="193" t="s">
        <v>169</v>
      </c>
      <c r="E403" s="213" t="s">
        <v>19</v>
      </c>
      <c r="F403" s="214" t="s">
        <v>178</v>
      </c>
      <c r="G403" s="212"/>
      <c r="H403" s="215">
        <v>147.30000000000001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169</v>
      </c>
      <c r="AU403" s="221" t="s">
        <v>82</v>
      </c>
      <c r="AV403" s="14" t="s">
        <v>163</v>
      </c>
      <c r="AW403" s="14" t="s">
        <v>33</v>
      </c>
      <c r="AX403" s="14" t="s">
        <v>80</v>
      </c>
      <c r="AY403" s="221" t="s">
        <v>155</v>
      </c>
    </row>
    <row r="404" spans="1:65" s="2" customFormat="1" ht="24.2" customHeight="1">
      <c r="A404" s="36"/>
      <c r="B404" s="37"/>
      <c r="C404" s="180" t="s">
        <v>828</v>
      </c>
      <c r="D404" s="180" t="s">
        <v>158</v>
      </c>
      <c r="E404" s="181" t="s">
        <v>2308</v>
      </c>
      <c r="F404" s="182" t="s">
        <v>2309</v>
      </c>
      <c r="G404" s="183" t="s">
        <v>233</v>
      </c>
      <c r="H404" s="184">
        <v>22.8</v>
      </c>
      <c r="I404" s="185"/>
      <c r="J404" s="186">
        <f>ROUND(I404*H404,2)</f>
        <v>0</v>
      </c>
      <c r="K404" s="182" t="s">
        <v>162</v>
      </c>
      <c r="L404" s="41"/>
      <c r="M404" s="187" t="s">
        <v>19</v>
      </c>
      <c r="N404" s="188" t="s">
        <v>43</v>
      </c>
      <c r="O404" s="66"/>
      <c r="P404" s="189">
        <f>O404*H404</f>
        <v>0</v>
      </c>
      <c r="Q404" s="189">
        <v>1.16E-3</v>
      </c>
      <c r="R404" s="189">
        <f>Q404*H404</f>
        <v>2.6447999999999999E-2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300</v>
      </c>
      <c r="AT404" s="191" t="s">
        <v>158</v>
      </c>
      <c r="AU404" s="191" t="s">
        <v>82</v>
      </c>
      <c r="AY404" s="19" t="s">
        <v>155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80</v>
      </c>
      <c r="BK404" s="192">
        <f>ROUND(I404*H404,2)</f>
        <v>0</v>
      </c>
      <c r="BL404" s="19" t="s">
        <v>300</v>
      </c>
      <c r="BM404" s="191" t="s">
        <v>2310</v>
      </c>
    </row>
    <row r="405" spans="1:65" s="2" customFormat="1" ht="19.5">
      <c r="A405" s="36"/>
      <c r="B405" s="37"/>
      <c r="C405" s="38"/>
      <c r="D405" s="193" t="s">
        <v>165</v>
      </c>
      <c r="E405" s="38"/>
      <c r="F405" s="194" t="s">
        <v>2311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165</v>
      </c>
      <c r="AU405" s="19" t="s">
        <v>82</v>
      </c>
    </row>
    <row r="406" spans="1:65" s="2" customFormat="1">
      <c r="A406" s="36"/>
      <c r="B406" s="37"/>
      <c r="C406" s="38"/>
      <c r="D406" s="198" t="s">
        <v>167</v>
      </c>
      <c r="E406" s="38"/>
      <c r="F406" s="199" t="s">
        <v>2312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167</v>
      </c>
      <c r="AU406" s="19" t="s">
        <v>82</v>
      </c>
    </row>
    <row r="407" spans="1:65" s="15" customFormat="1">
      <c r="B407" s="232"/>
      <c r="C407" s="233"/>
      <c r="D407" s="193" t="s">
        <v>169</v>
      </c>
      <c r="E407" s="234" t="s">
        <v>19</v>
      </c>
      <c r="F407" s="235" t="s">
        <v>2024</v>
      </c>
      <c r="G407" s="233"/>
      <c r="H407" s="234" t="s">
        <v>19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169</v>
      </c>
      <c r="AU407" s="241" t="s">
        <v>82</v>
      </c>
      <c r="AV407" s="15" t="s">
        <v>80</v>
      </c>
      <c r="AW407" s="15" t="s">
        <v>33</v>
      </c>
      <c r="AX407" s="15" t="s">
        <v>72</v>
      </c>
      <c r="AY407" s="241" t="s">
        <v>155</v>
      </c>
    </row>
    <row r="408" spans="1:65" s="15" customFormat="1">
      <c r="B408" s="232"/>
      <c r="C408" s="233"/>
      <c r="D408" s="193" t="s">
        <v>169</v>
      </c>
      <c r="E408" s="234" t="s">
        <v>19</v>
      </c>
      <c r="F408" s="235" t="s">
        <v>2305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169</v>
      </c>
      <c r="AU408" s="241" t="s">
        <v>82</v>
      </c>
      <c r="AV408" s="15" t="s">
        <v>80</v>
      </c>
      <c r="AW408" s="15" t="s">
        <v>33</v>
      </c>
      <c r="AX408" s="15" t="s">
        <v>72</v>
      </c>
      <c r="AY408" s="241" t="s">
        <v>155</v>
      </c>
    </row>
    <row r="409" spans="1:65" s="13" customFormat="1">
      <c r="B409" s="200"/>
      <c r="C409" s="201"/>
      <c r="D409" s="193" t="s">
        <v>169</v>
      </c>
      <c r="E409" s="202" t="s">
        <v>19</v>
      </c>
      <c r="F409" s="203" t="s">
        <v>364</v>
      </c>
      <c r="G409" s="201"/>
      <c r="H409" s="204">
        <v>22</v>
      </c>
      <c r="I409" s="205"/>
      <c r="J409" s="201"/>
      <c r="K409" s="201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169</v>
      </c>
      <c r="AU409" s="210" t="s">
        <v>82</v>
      </c>
      <c r="AV409" s="13" t="s">
        <v>82</v>
      </c>
      <c r="AW409" s="13" t="s">
        <v>33</v>
      </c>
      <c r="AX409" s="13" t="s">
        <v>72</v>
      </c>
      <c r="AY409" s="210" t="s">
        <v>155</v>
      </c>
    </row>
    <row r="410" spans="1:65" s="15" customFormat="1">
      <c r="B410" s="232"/>
      <c r="C410" s="233"/>
      <c r="D410" s="193" t="s">
        <v>169</v>
      </c>
      <c r="E410" s="234" t="s">
        <v>19</v>
      </c>
      <c r="F410" s="235" t="s">
        <v>2307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169</v>
      </c>
      <c r="AU410" s="241" t="s">
        <v>82</v>
      </c>
      <c r="AV410" s="15" t="s">
        <v>80</v>
      </c>
      <c r="AW410" s="15" t="s">
        <v>33</v>
      </c>
      <c r="AX410" s="15" t="s">
        <v>72</v>
      </c>
      <c r="AY410" s="241" t="s">
        <v>155</v>
      </c>
    </row>
    <row r="411" spans="1:65" s="13" customFormat="1">
      <c r="B411" s="200"/>
      <c r="C411" s="201"/>
      <c r="D411" s="193" t="s">
        <v>169</v>
      </c>
      <c r="E411" s="202" t="s">
        <v>19</v>
      </c>
      <c r="F411" s="203" t="s">
        <v>2313</v>
      </c>
      <c r="G411" s="201"/>
      <c r="H411" s="204">
        <v>0.8</v>
      </c>
      <c r="I411" s="205"/>
      <c r="J411" s="201"/>
      <c r="K411" s="201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169</v>
      </c>
      <c r="AU411" s="210" t="s">
        <v>82</v>
      </c>
      <c r="AV411" s="13" t="s">
        <v>82</v>
      </c>
      <c r="AW411" s="13" t="s">
        <v>33</v>
      </c>
      <c r="AX411" s="13" t="s">
        <v>72</v>
      </c>
      <c r="AY411" s="210" t="s">
        <v>155</v>
      </c>
    </row>
    <row r="412" spans="1:65" s="14" customFormat="1">
      <c r="B412" s="211"/>
      <c r="C412" s="212"/>
      <c r="D412" s="193" t="s">
        <v>169</v>
      </c>
      <c r="E412" s="213" t="s">
        <v>19</v>
      </c>
      <c r="F412" s="214" t="s">
        <v>178</v>
      </c>
      <c r="G412" s="212"/>
      <c r="H412" s="215">
        <v>22.8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169</v>
      </c>
      <c r="AU412" s="221" t="s">
        <v>82</v>
      </c>
      <c r="AV412" s="14" t="s">
        <v>163</v>
      </c>
      <c r="AW412" s="14" t="s">
        <v>33</v>
      </c>
      <c r="AX412" s="14" t="s">
        <v>80</v>
      </c>
      <c r="AY412" s="221" t="s">
        <v>155</v>
      </c>
    </row>
    <row r="413" spans="1:65" s="2" customFormat="1" ht="24.2" customHeight="1">
      <c r="A413" s="36"/>
      <c r="B413" s="37"/>
      <c r="C413" s="180" t="s">
        <v>832</v>
      </c>
      <c r="D413" s="180" t="s">
        <v>158</v>
      </c>
      <c r="E413" s="181" t="s">
        <v>2314</v>
      </c>
      <c r="F413" s="182" t="s">
        <v>2315</v>
      </c>
      <c r="G413" s="183" t="s">
        <v>233</v>
      </c>
      <c r="H413" s="184">
        <v>22.8</v>
      </c>
      <c r="I413" s="185"/>
      <c r="J413" s="186">
        <f>ROUND(I413*H413,2)</f>
        <v>0</v>
      </c>
      <c r="K413" s="182" t="s">
        <v>162</v>
      </c>
      <c r="L413" s="41"/>
      <c r="M413" s="187" t="s">
        <v>19</v>
      </c>
      <c r="N413" s="188" t="s">
        <v>43</v>
      </c>
      <c r="O413" s="66"/>
      <c r="P413" s="189">
        <f>O413*H413</f>
        <v>0</v>
      </c>
      <c r="Q413" s="189">
        <v>1.4400000000000001E-3</v>
      </c>
      <c r="R413" s="189">
        <f>Q413*H413</f>
        <v>3.2832E-2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300</v>
      </c>
      <c r="AT413" s="191" t="s">
        <v>158</v>
      </c>
      <c r="AU413" s="191" t="s">
        <v>82</v>
      </c>
      <c r="AY413" s="19" t="s">
        <v>155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300</v>
      </c>
      <c r="BM413" s="191" t="s">
        <v>2316</v>
      </c>
    </row>
    <row r="414" spans="1:65" s="2" customFormat="1" ht="19.5">
      <c r="A414" s="36"/>
      <c r="B414" s="37"/>
      <c r="C414" s="38"/>
      <c r="D414" s="193" t="s">
        <v>165</v>
      </c>
      <c r="E414" s="38"/>
      <c r="F414" s="194" t="s">
        <v>2317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165</v>
      </c>
      <c r="AU414" s="19" t="s">
        <v>82</v>
      </c>
    </row>
    <row r="415" spans="1:65" s="2" customFormat="1">
      <c r="A415" s="36"/>
      <c r="B415" s="37"/>
      <c r="C415" s="38"/>
      <c r="D415" s="198" t="s">
        <v>167</v>
      </c>
      <c r="E415" s="38"/>
      <c r="F415" s="199" t="s">
        <v>2318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167</v>
      </c>
      <c r="AU415" s="19" t="s">
        <v>82</v>
      </c>
    </row>
    <row r="416" spans="1:65" s="15" customFormat="1">
      <c r="B416" s="232"/>
      <c r="C416" s="233"/>
      <c r="D416" s="193" t="s">
        <v>169</v>
      </c>
      <c r="E416" s="234" t="s">
        <v>19</v>
      </c>
      <c r="F416" s="235" t="s">
        <v>2024</v>
      </c>
      <c r="G416" s="233"/>
      <c r="H416" s="234" t="s">
        <v>19</v>
      </c>
      <c r="I416" s="236"/>
      <c r="J416" s="233"/>
      <c r="K416" s="233"/>
      <c r="L416" s="237"/>
      <c r="M416" s="238"/>
      <c r="N416" s="239"/>
      <c r="O416" s="239"/>
      <c r="P416" s="239"/>
      <c r="Q416" s="239"/>
      <c r="R416" s="239"/>
      <c r="S416" s="239"/>
      <c r="T416" s="240"/>
      <c r="AT416" s="241" t="s">
        <v>169</v>
      </c>
      <c r="AU416" s="241" t="s">
        <v>82</v>
      </c>
      <c r="AV416" s="15" t="s">
        <v>80</v>
      </c>
      <c r="AW416" s="15" t="s">
        <v>33</v>
      </c>
      <c r="AX416" s="15" t="s">
        <v>72</v>
      </c>
      <c r="AY416" s="241" t="s">
        <v>155</v>
      </c>
    </row>
    <row r="417" spans="1:65" s="15" customFormat="1">
      <c r="B417" s="232"/>
      <c r="C417" s="233"/>
      <c r="D417" s="193" t="s">
        <v>169</v>
      </c>
      <c r="E417" s="234" t="s">
        <v>19</v>
      </c>
      <c r="F417" s="235" t="s">
        <v>2305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169</v>
      </c>
      <c r="AU417" s="241" t="s">
        <v>82</v>
      </c>
      <c r="AV417" s="15" t="s">
        <v>80</v>
      </c>
      <c r="AW417" s="15" t="s">
        <v>33</v>
      </c>
      <c r="AX417" s="15" t="s">
        <v>72</v>
      </c>
      <c r="AY417" s="241" t="s">
        <v>155</v>
      </c>
    </row>
    <row r="418" spans="1:65" s="13" customFormat="1">
      <c r="B418" s="200"/>
      <c r="C418" s="201"/>
      <c r="D418" s="193" t="s">
        <v>169</v>
      </c>
      <c r="E418" s="202" t="s">
        <v>19</v>
      </c>
      <c r="F418" s="203" t="s">
        <v>2319</v>
      </c>
      <c r="G418" s="201"/>
      <c r="H418" s="204">
        <v>14.3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169</v>
      </c>
      <c r="AU418" s="210" t="s">
        <v>82</v>
      </c>
      <c r="AV418" s="13" t="s">
        <v>82</v>
      </c>
      <c r="AW418" s="13" t="s">
        <v>33</v>
      </c>
      <c r="AX418" s="13" t="s">
        <v>72</v>
      </c>
      <c r="AY418" s="210" t="s">
        <v>155</v>
      </c>
    </row>
    <row r="419" spans="1:65" s="15" customFormat="1">
      <c r="B419" s="232"/>
      <c r="C419" s="233"/>
      <c r="D419" s="193" t="s">
        <v>169</v>
      </c>
      <c r="E419" s="234" t="s">
        <v>19</v>
      </c>
      <c r="F419" s="235" t="s">
        <v>2307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169</v>
      </c>
      <c r="AU419" s="241" t="s">
        <v>82</v>
      </c>
      <c r="AV419" s="15" t="s">
        <v>80</v>
      </c>
      <c r="AW419" s="15" t="s">
        <v>33</v>
      </c>
      <c r="AX419" s="15" t="s">
        <v>72</v>
      </c>
      <c r="AY419" s="241" t="s">
        <v>155</v>
      </c>
    </row>
    <row r="420" spans="1:65" s="13" customFormat="1">
      <c r="B420" s="200"/>
      <c r="C420" s="201"/>
      <c r="D420" s="193" t="s">
        <v>169</v>
      </c>
      <c r="E420" s="202" t="s">
        <v>19</v>
      </c>
      <c r="F420" s="203" t="s">
        <v>1429</v>
      </c>
      <c r="G420" s="201"/>
      <c r="H420" s="204">
        <v>8.5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169</v>
      </c>
      <c r="AU420" s="210" t="s">
        <v>82</v>
      </c>
      <c r="AV420" s="13" t="s">
        <v>82</v>
      </c>
      <c r="AW420" s="13" t="s">
        <v>33</v>
      </c>
      <c r="AX420" s="13" t="s">
        <v>72</v>
      </c>
      <c r="AY420" s="210" t="s">
        <v>155</v>
      </c>
    </row>
    <row r="421" spans="1:65" s="14" customFormat="1">
      <c r="B421" s="211"/>
      <c r="C421" s="212"/>
      <c r="D421" s="193" t="s">
        <v>169</v>
      </c>
      <c r="E421" s="213" t="s">
        <v>19</v>
      </c>
      <c r="F421" s="214" t="s">
        <v>178</v>
      </c>
      <c r="G421" s="212"/>
      <c r="H421" s="215">
        <v>22.8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169</v>
      </c>
      <c r="AU421" s="221" t="s">
        <v>82</v>
      </c>
      <c r="AV421" s="14" t="s">
        <v>163</v>
      </c>
      <c r="AW421" s="14" t="s">
        <v>33</v>
      </c>
      <c r="AX421" s="14" t="s">
        <v>80</v>
      </c>
      <c r="AY421" s="221" t="s">
        <v>155</v>
      </c>
    </row>
    <row r="422" spans="1:65" s="2" customFormat="1" ht="24.2" customHeight="1">
      <c r="A422" s="36"/>
      <c r="B422" s="37"/>
      <c r="C422" s="180" t="s">
        <v>838</v>
      </c>
      <c r="D422" s="180" t="s">
        <v>158</v>
      </c>
      <c r="E422" s="181" t="s">
        <v>2320</v>
      </c>
      <c r="F422" s="182" t="s">
        <v>2321</v>
      </c>
      <c r="G422" s="183" t="s">
        <v>233</v>
      </c>
      <c r="H422" s="184">
        <v>9.6</v>
      </c>
      <c r="I422" s="185"/>
      <c r="J422" s="186">
        <f>ROUND(I422*H422,2)</f>
        <v>0</v>
      </c>
      <c r="K422" s="182" t="s">
        <v>162</v>
      </c>
      <c r="L422" s="41"/>
      <c r="M422" s="187" t="s">
        <v>19</v>
      </c>
      <c r="N422" s="188" t="s">
        <v>43</v>
      </c>
      <c r="O422" s="66"/>
      <c r="P422" s="189">
        <f>O422*H422</f>
        <v>0</v>
      </c>
      <c r="Q422" s="189">
        <v>2.81E-3</v>
      </c>
      <c r="R422" s="189">
        <f>Q422*H422</f>
        <v>2.6976E-2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300</v>
      </c>
      <c r="AT422" s="191" t="s">
        <v>158</v>
      </c>
      <c r="AU422" s="191" t="s">
        <v>82</v>
      </c>
      <c r="AY422" s="19" t="s">
        <v>155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300</v>
      </c>
      <c r="BM422" s="191" t="s">
        <v>2322</v>
      </c>
    </row>
    <row r="423" spans="1:65" s="2" customFormat="1" ht="19.5">
      <c r="A423" s="36"/>
      <c r="B423" s="37"/>
      <c r="C423" s="38"/>
      <c r="D423" s="193" t="s">
        <v>165</v>
      </c>
      <c r="E423" s="38"/>
      <c r="F423" s="194" t="s">
        <v>2323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165</v>
      </c>
      <c r="AU423" s="19" t="s">
        <v>82</v>
      </c>
    </row>
    <row r="424" spans="1:65" s="2" customFormat="1">
      <c r="A424" s="36"/>
      <c r="B424" s="37"/>
      <c r="C424" s="38"/>
      <c r="D424" s="198" t="s">
        <v>167</v>
      </c>
      <c r="E424" s="38"/>
      <c r="F424" s="199" t="s">
        <v>2324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167</v>
      </c>
      <c r="AU424" s="19" t="s">
        <v>82</v>
      </c>
    </row>
    <row r="425" spans="1:65" s="15" customFormat="1">
      <c r="B425" s="232"/>
      <c r="C425" s="233"/>
      <c r="D425" s="193" t="s">
        <v>169</v>
      </c>
      <c r="E425" s="234" t="s">
        <v>19</v>
      </c>
      <c r="F425" s="235" t="s">
        <v>2024</v>
      </c>
      <c r="G425" s="233"/>
      <c r="H425" s="234" t="s">
        <v>19</v>
      </c>
      <c r="I425" s="236"/>
      <c r="J425" s="233"/>
      <c r="K425" s="233"/>
      <c r="L425" s="237"/>
      <c r="M425" s="238"/>
      <c r="N425" s="239"/>
      <c r="O425" s="239"/>
      <c r="P425" s="239"/>
      <c r="Q425" s="239"/>
      <c r="R425" s="239"/>
      <c r="S425" s="239"/>
      <c r="T425" s="240"/>
      <c r="AT425" s="241" t="s">
        <v>169</v>
      </c>
      <c r="AU425" s="241" t="s">
        <v>82</v>
      </c>
      <c r="AV425" s="15" t="s">
        <v>80</v>
      </c>
      <c r="AW425" s="15" t="s">
        <v>33</v>
      </c>
      <c r="AX425" s="15" t="s">
        <v>72</v>
      </c>
      <c r="AY425" s="241" t="s">
        <v>155</v>
      </c>
    </row>
    <row r="426" spans="1:65" s="15" customFormat="1">
      <c r="B426" s="232"/>
      <c r="C426" s="233"/>
      <c r="D426" s="193" t="s">
        <v>169</v>
      </c>
      <c r="E426" s="234" t="s">
        <v>19</v>
      </c>
      <c r="F426" s="235" t="s">
        <v>2305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169</v>
      </c>
      <c r="AU426" s="241" t="s">
        <v>82</v>
      </c>
      <c r="AV426" s="15" t="s">
        <v>80</v>
      </c>
      <c r="AW426" s="15" t="s">
        <v>33</v>
      </c>
      <c r="AX426" s="15" t="s">
        <v>72</v>
      </c>
      <c r="AY426" s="241" t="s">
        <v>155</v>
      </c>
    </row>
    <row r="427" spans="1:65" s="13" customFormat="1">
      <c r="B427" s="200"/>
      <c r="C427" s="201"/>
      <c r="D427" s="193" t="s">
        <v>169</v>
      </c>
      <c r="E427" s="202" t="s">
        <v>19</v>
      </c>
      <c r="F427" s="203" t="s">
        <v>2325</v>
      </c>
      <c r="G427" s="201"/>
      <c r="H427" s="204">
        <v>5.8</v>
      </c>
      <c r="I427" s="205"/>
      <c r="J427" s="201"/>
      <c r="K427" s="201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169</v>
      </c>
      <c r="AU427" s="210" t="s">
        <v>82</v>
      </c>
      <c r="AV427" s="13" t="s">
        <v>82</v>
      </c>
      <c r="AW427" s="13" t="s">
        <v>33</v>
      </c>
      <c r="AX427" s="13" t="s">
        <v>72</v>
      </c>
      <c r="AY427" s="210" t="s">
        <v>155</v>
      </c>
    </row>
    <row r="428" spans="1:65" s="15" customFormat="1">
      <c r="B428" s="232"/>
      <c r="C428" s="233"/>
      <c r="D428" s="193" t="s">
        <v>169</v>
      </c>
      <c r="E428" s="234" t="s">
        <v>19</v>
      </c>
      <c r="F428" s="235" t="s">
        <v>2307</v>
      </c>
      <c r="G428" s="233"/>
      <c r="H428" s="234" t="s">
        <v>19</v>
      </c>
      <c r="I428" s="236"/>
      <c r="J428" s="233"/>
      <c r="K428" s="233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169</v>
      </c>
      <c r="AU428" s="241" t="s">
        <v>82</v>
      </c>
      <c r="AV428" s="15" t="s">
        <v>80</v>
      </c>
      <c r="AW428" s="15" t="s">
        <v>33</v>
      </c>
      <c r="AX428" s="15" t="s">
        <v>72</v>
      </c>
      <c r="AY428" s="241" t="s">
        <v>155</v>
      </c>
    </row>
    <row r="429" spans="1:65" s="13" customFormat="1">
      <c r="B429" s="200"/>
      <c r="C429" s="201"/>
      <c r="D429" s="193" t="s">
        <v>169</v>
      </c>
      <c r="E429" s="202" t="s">
        <v>19</v>
      </c>
      <c r="F429" s="203" t="s">
        <v>2326</v>
      </c>
      <c r="G429" s="201"/>
      <c r="H429" s="204">
        <v>3.8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169</v>
      </c>
      <c r="AU429" s="210" t="s">
        <v>82</v>
      </c>
      <c r="AV429" s="13" t="s">
        <v>82</v>
      </c>
      <c r="AW429" s="13" t="s">
        <v>33</v>
      </c>
      <c r="AX429" s="13" t="s">
        <v>72</v>
      </c>
      <c r="AY429" s="210" t="s">
        <v>155</v>
      </c>
    </row>
    <row r="430" spans="1:65" s="14" customFormat="1">
      <c r="B430" s="211"/>
      <c r="C430" s="212"/>
      <c r="D430" s="193" t="s">
        <v>169</v>
      </c>
      <c r="E430" s="213" t="s">
        <v>19</v>
      </c>
      <c r="F430" s="214" t="s">
        <v>178</v>
      </c>
      <c r="G430" s="212"/>
      <c r="H430" s="215">
        <v>9.6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169</v>
      </c>
      <c r="AU430" s="221" t="s">
        <v>82</v>
      </c>
      <c r="AV430" s="14" t="s">
        <v>163</v>
      </c>
      <c r="AW430" s="14" t="s">
        <v>33</v>
      </c>
      <c r="AX430" s="14" t="s">
        <v>80</v>
      </c>
      <c r="AY430" s="221" t="s">
        <v>155</v>
      </c>
    </row>
    <row r="431" spans="1:65" s="2" customFormat="1" ht="24.2" customHeight="1">
      <c r="A431" s="36"/>
      <c r="B431" s="37"/>
      <c r="C431" s="180" t="s">
        <v>842</v>
      </c>
      <c r="D431" s="180" t="s">
        <v>158</v>
      </c>
      <c r="E431" s="181" t="s">
        <v>2327</v>
      </c>
      <c r="F431" s="182" t="s">
        <v>2328</v>
      </c>
      <c r="G431" s="183" t="s">
        <v>233</v>
      </c>
      <c r="H431" s="184">
        <v>146.80000000000001</v>
      </c>
      <c r="I431" s="185"/>
      <c r="J431" s="186">
        <f>ROUND(I431*H431,2)</f>
        <v>0</v>
      </c>
      <c r="K431" s="182" t="s">
        <v>162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7.2999999999999996E-4</v>
      </c>
      <c r="R431" s="189">
        <f>Q431*H431</f>
        <v>0.10716400000000001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300</v>
      </c>
      <c r="AT431" s="191" t="s">
        <v>158</v>
      </c>
      <c r="AU431" s="191" t="s">
        <v>82</v>
      </c>
      <c r="AY431" s="19" t="s">
        <v>155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80</v>
      </c>
      <c r="BK431" s="192">
        <f>ROUND(I431*H431,2)</f>
        <v>0</v>
      </c>
      <c r="BL431" s="19" t="s">
        <v>300</v>
      </c>
      <c r="BM431" s="191" t="s">
        <v>2329</v>
      </c>
    </row>
    <row r="432" spans="1:65" s="2" customFormat="1" ht="19.5">
      <c r="A432" s="36"/>
      <c r="B432" s="37"/>
      <c r="C432" s="38"/>
      <c r="D432" s="193" t="s">
        <v>165</v>
      </c>
      <c r="E432" s="38"/>
      <c r="F432" s="194" t="s">
        <v>2330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165</v>
      </c>
      <c r="AU432" s="19" t="s">
        <v>82</v>
      </c>
    </row>
    <row r="433" spans="1:65" s="2" customFormat="1">
      <c r="A433" s="36"/>
      <c r="B433" s="37"/>
      <c r="C433" s="38"/>
      <c r="D433" s="198" t="s">
        <v>167</v>
      </c>
      <c r="E433" s="38"/>
      <c r="F433" s="199" t="s">
        <v>2331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167</v>
      </c>
      <c r="AU433" s="19" t="s">
        <v>82</v>
      </c>
    </row>
    <row r="434" spans="1:65" s="15" customFormat="1">
      <c r="B434" s="232"/>
      <c r="C434" s="233"/>
      <c r="D434" s="193" t="s">
        <v>169</v>
      </c>
      <c r="E434" s="234" t="s">
        <v>19</v>
      </c>
      <c r="F434" s="235" t="s">
        <v>2033</v>
      </c>
      <c r="G434" s="233"/>
      <c r="H434" s="234" t="s">
        <v>19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169</v>
      </c>
      <c r="AU434" s="241" t="s">
        <v>82</v>
      </c>
      <c r="AV434" s="15" t="s">
        <v>80</v>
      </c>
      <c r="AW434" s="15" t="s">
        <v>33</v>
      </c>
      <c r="AX434" s="15" t="s">
        <v>72</v>
      </c>
      <c r="AY434" s="241" t="s">
        <v>155</v>
      </c>
    </row>
    <row r="435" spans="1:65" s="15" customFormat="1">
      <c r="B435" s="232"/>
      <c r="C435" s="233"/>
      <c r="D435" s="193" t="s">
        <v>169</v>
      </c>
      <c r="E435" s="234" t="s">
        <v>19</v>
      </c>
      <c r="F435" s="235" t="s">
        <v>2305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169</v>
      </c>
      <c r="AU435" s="241" t="s">
        <v>82</v>
      </c>
      <c r="AV435" s="15" t="s">
        <v>80</v>
      </c>
      <c r="AW435" s="15" t="s">
        <v>33</v>
      </c>
      <c r="AX435" s="15" t="s">
        <v>72</v>
      </c>
      <c r="AY435" s="241" t="s">
        <v>155</v>
      </c>
    </row>
    <row r="436" spans="1:65" s="13" customFormat="1">
      <c r="B436" s="200"/>
      <c r="C436" s="201"/>
      <c r="D436" s="193" t="s">
        <v>169</v>
      </c>
      <c r="E436" s="202" t="s">
        <v>19</v>
      </c>
      <c r="F436" s="203" t="s">
        <v>2332</v>
      </c>
      <c r="G436" s="201"/>
      <c r="H436" s="204">
        <v>82.3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169</v>
      </c>
      <c r="AU436" s="210" t="s">
        <v>82</v>
      </c>
      <c r="AV436" s="13" t="s">
        <v>82</v>
      </c>
      <c r="AW436" s="13" t="s">
        <v>33</v>
      </c>
      <c r="AX436" s="13" t="s">
        <v>72</v>
      </c>
      <c r="AY436" s="210" t="s">
        <v>155</v>
      </c>
    </row>
    <row r="437" spans="1:65" s="15" customFormat="1">
      <c r="B437" s="232"/>
      <c r="C437" s="233"/>
      <c r="D437" s="193" t="s">
        <v>169</v>
      </c>
      <c r="E437" s="234" t="s">
        <v>19</v>
      </c>
      <c r="F437" s="235" t="s">
        <v>2307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169</v>
      </c>
      <c r="AU437" s="241" t="s">
        <v>82</v>
      </c>
      <c r="AV437" s="15" t="s">
        <v>80</v>
      </c>
      <c r="AW437" s="15" t="s">
        <v>33</v>
      </c>
      <c r="AX437" s="15" t="s">
        <v>72</v>
      </c>
      <c r="AY437" s="241" t="s">
        <v>155</v>
      </c>
    </row>
    <row r="438" spans="1:65" s="13" customFormat="1">
      <c r="B438" s="200"/>
      <c r="C438" s="201"/>
      <c r="D438" s="193" t="s">
        <v>169</v>
      </c>
      <c r="E438" s="202" t="s">
        <v>19</v>
      </c>
      <c r="F438" s="203" t="s">
        <v>2333</v>
      </c>
      <c r="G438" s="201"/>
      <c r="H438" s="204">
        <v>18.5</v>
      </c>
      <c r="I438" s="205"/>
      <c r="J438" s="201"/>
      <c r="K438" s="201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169</v>
      </c>
      <c r="AU438" s="210" t="s">
        <v>82</v>
      </c>
      <c r="AV438" s="13" t="s">
        <v>82</v>
      </c>
      <c r="AW438" s="13" t="s">
        <v>33</v>
      </c>
      <c r="AX438" s="13" t="s">
        <v>72</v>
      </c>
      <c r="AY438" s="210" t="s">
        <v>155</v>
      </c>
    </row>
    <row r="439" spans="1:65" s="16" customFormat="1">
      <c r="B439" s="242"/>
      <c r="C439" s="243"/>
      <c r="D439" s="193" t="s">
        <v>169</v>
      </c>
      <c r="E439" s="244" t="s">
        <v>19</v>
      </c>
      <c r="F439" s="245" t="s">
        <v>211</v>
      </c>
      <c r="G439" s="243"/>
      <c r="H439" s="246">
        <v>100.8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169</v>
      </c>
      <c r="AU439" s="252" t="s">
        <v>82</v>
      </c>
      <c r="AV439" s="16" t="s">
        <v>156</v>
      </c>
      <c r="AW439" s="16" t="s">
        <v>33</v>
      </c>
      <c r="AX439" s="16" t="s">
        <v>72</v>
      </c>
      <c r="AY439" s="252" t="s">
        <v>155</v>
      </c>
    </row>
    <row r="440" spans="1:65" s="15" customFormat="1">
      <c r="B440" s="232"/>
      <c r="C440" s="233"/>
      <c r="D440" s="193" t="s">
        <v>169</v>
      </c>
      <c r="E440" s="234" t="s">
        <v>19</v>
      </c>
      <c r="F440" s="235" t="s">
        <v>2035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169</v>
      </c>
      <c r="AU440" s="241" t="s">
        <v>82</v>
      </c>
      <c r="AV440" s="15" t="s">
        <v>80</v>
      </c>
      <c r="AW440" s="15" t="s">
        <v>33</v>
      </c>
      <c r="AX440" s="15" t="s">
        <v>72</v>
      </c>
      <c r="AY440" s="241" t="s">
        <v>155</v>
      </c>
    </row>
    <row r="441" spans="1:65" s="15" customFormat="1">
      <c r="B441" s="232"/>
      <c r="C441" s="233"/>
      <c r="D441" s="193" t="s">
        <v>169</v>
      </c>
      <c r="E441" s="234" t="s">
        <v>19</v>
      </c>
      <c r="F441" s="235" t="s">
        <v>2305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169</v>
      </c>
      <c r="AU441" s="241" t="s">
        <v>82</v>
      </c>
      <c r="AV441" s="15" t="s">
        <v>80</v>
      </c>
      <c r="AW441" s="15" t="s">
        <v>33</v>
      </c>
      <c r="AX441" s="15" t="s">
        <v>72</v>
      </c>
      <c r="AY441" s="241" t="s">
        <v>155</v>
      </c>
    </row>
    <row r="442" spans="1:65" s="13" customFormat="1">
      <c r="B442" s="200"/>
      <c r="C442" s="201"/>
      <c r="D442" s="193" t="s">
        <v>169</v>
      </c>
      <c r="E442" s="202" t="s">
        <v>19</v>
      </c>
      <c r="F442" s="203" t="s">
        <v>2036</v>
      </c>
      <c r="G442" s="201"/>
      <c r="H442" s="204">
        <v>28.6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169</v>
      </c>
      <c r="AU442" s="210" t="s">
        <v>82</v>
      </c>
      <c r="AV442" s="13" t="s">
        <v>82</v>
      </c>
      <c r="AW442" s="13" t="s">
        <v>33</v>
      </c>
      <c r="AX442" s="13" t="s">
        <v>72</v>
      </c>
      <c r="AY442" s="210" t="s">
        <v>155</v>
      </c>
    </row>
    <row r="443" spans="1:65" s="15" customFormat="1">
      <c r="B443" s="232"/>
      <c r="C443" s="233"/>
      <c r="D443" s="193" t="s">
        <v>169</v>
      </c>
      <c r="E443" s="234" t="s">
        <v>19</v>
      </c>
      <c r="F443" s="235" t="s">
        <v>2307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169</v>
      </c>
      <c r="AU443" s="241" t="s">
        <v>82</v>
      </c>
      <c r="AV443" s="15" t="s">
        <v>80</v>
      </c>
      <c r="AW443" s="15" t="s">
        <v>33</v>
      </c>
      <c r="AX443" s="15" t="s">
        <v>72</v>
      </c>
      <c r="AY443" s="241" t="s">
        <v>155</v>
      </c>
    </row>
    <row r="444" spans="1:65" s="13" customFormat="1">
      <c r="B444" s="200"/>
      <c r="C444" s="201"/>
      <c r="D444" s="193" t="s">
        <v>169</v>
      </c>
      <c r="E444" s="202" t="s">
        <v>19</v>
      </c>
      <c r="F444" s="203" t="s">
        <v>2334</v>
      </c>
      <c r="G444" s="201"/>
      <c r="H444" s="204">
        <v>17.399999999999999</v>
      </c>
      <c r="I444" s="205"/>
      <c r="J444" s="201"/>
      <c r="K444" s="201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169</v>
      </c>
      <c r="AU444" s="210" t="s">
        <v>82</v>
      </c>
      <c r="AV444" s="13" t="s">
        <v>82</v>
      </c>
      <c r="AW444" s="13" t="s">
        <v>33</v>
      </c>
      <c r="AX444" s="13" t="s">
        <v>72</v>
      </c>
      <c r="AY444" s="210" t="s">
        <v>155</v>
      </c>
    </row>
    <row r="445" spans="1:65" s="16" customFormat="1">
      <c r="B445" s="242"/>
      <c r="C445" s="243"/>
      <c r="D445" s="193" t="s">
        <v>169</v>
      </c>
      <c r="E445" s="244" t="s">
        <v>19</v>
      </c>
      <c r="F445" s="245" t="s">
        <v>211</v>
      </c>
      <c r="G445" s="243"/>
      <c r="H445" s="246">
        <v>46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169</v>
      </c>
      <c r="AU445" s="252" t="s">
        <v>82</v>
      </c>
      <c r="AV445" s="16" t="s">
        <v>156</v>
      </c>
      <c r="AW445" s="16" t="s">
        <v>33</v>
      </c>
      <c r="AX445" s="16" t="s">
        <v>72</v>
      </c>
      <c r="AY445" s="252" t="s">
        <v>155</v>
      </c>
    </row>
    <row r="446" spans="1:65" s="14" customFormat="1">
      <c r="B446" s="211"/>
      <c r="C446" s="212"/>
      <c r="D446" s="193" t="s">
        <v>169</v>
      </c>
      <c r="E446" s="213" t="s">
        <v>19</v>
      </c>
      <c r="F446" s="214" t="s">
        <v>178</v>
      </c>
      <c r="G446" s="212"/>
      <c r="H446" s="215">
        <v>146.80000000000001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169</v>
      </c>
      <c r="AU446" s="221" t="s">
        <v>82</v>
      </c>
      <c r="AV446" s="14" t="s">
        <v>163</v>
      </c>
      <c r="AW446" s="14" t="s">
        <v>33</v>
      </c>
      <c r="AX446" s="14" t="s">
        <v>80</v>
      </c>
      <c r="AY446" s="221" t="s">
        <v>155</v>
      </c>
    </row>
    <row r="447" spans="1:65" s="2" customFormat="1" ht="24.2" customHeight="1">
      <c r="A447" s="36"/>
      <c r="B447" s="37"/>
      <c r="C447" s="180" t="s">
        <v>848</v>
      </c>
      <c r="D447" s="180" t="s">
        <v>158</v>
      </c>
      <c r="E447" s="181" t="s">
        <v>2335</v>
      </c>
      <c r="F447" s="182" t="s">
        <v>2336</v>
      </c>
      <c r="G447" s="183" t="s">
        <v>233</v>
      </c>
      <c r="H447" s="184">
        <v>33.200000000000003</v>
      </c>
      <c r="I447" s="185"/>
      <c r="J447" s="186">
        <f>ROUND(I447*H447,2)</f>
        <v>0</v>
      </c>
      <c r="K447" s="182" t="s">
        <v>162</v>
      </c>
      <c r="L447" s="41"/>
      <c r="M447" s="187" t="s">
        <v>19</v>
      </c>
      <c r="N447" s="188" t="s">
        <v>43</v>
      </c>
      <c r="O447" s="66"/>
      <c r="P447" s="189">
        <f>O447*H447</f>
        <v>0</v>
      </c>
      <c r="Q447" s="189">
        <v>9.7999999999999997E-4</v>
      </c>
      <c r="R447" s="189">
        <f>Q447*H447</f>
        <v>3.2536000000000002E-2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300</v>
      </c>
      <c r="AT447" s="191" t="s">
        <v>158</v>
      </c>
      <c r="AU447" s="191" t="s">
        <v>82</v>
      </c>
      <c r="AY447" s="19" t="s">
        <v>155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300</v>
      </c>
      <c r="BM447" s="191" t="s">
        <v>2337</v>
      </c>
    </row>
    <row r="448" spans="1:65" s="2" customFormat="1" ht="19.5">
      <c r="A448" s="36"/>
      <c r="B448" s="37"/>
      <c r="C448" s="38"/>
      <c r="D448" s="193" t="s">
        <v>165</v>
      </c>
      <c r="E448" s="38"/>
      <c r="F448" s="194" t="s">
        <v>2338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165</v>
      </c>
      <c r="AU448" s="19" t="s">
        <v>82</v>
      </c>
    </row>
    <row r="449" spans="1:65" s="2" customFormat="1">
      <c r="A449" s="36"/>
      <c r="B449" s="37"/>
      <c r="C449" s="38"/>
      <c r="D449" s="198" t="s">
        <v>167</v>
      </c>
      <c r="E449" s="38"/>
      <c r="F449" s="199" t="s">
        <v>2339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167</v>
      </c>
      <c r="AU449" s="19" t="s">
        <v>82</v>
      </c>
    </row>
    <row r="450" spans="1:65" s="15" customFormat="1">
      <c r="B450" s="232"/>
      <c r="C450" s="233"/>
      <c r="D450" s="193" t="s">
        <v>169</v>
      </c>
      <c r="E450" s="234" t="s">
        <v>19</v>
      </c>
      <c r="F450" s="235" t="s">
        <v>2033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169</v>
      </c>
      <c r="AU450" s="241" t="s">
        <v>82</v>
      </c>
      <c r="AV450" s="15" t="s">
        <v>80</v>
      </c>
      <c r="AW450" s="15" t="s">
        <v>33</v>
      </c>
      <c r="AX450" s="15" t="s">
        <v>72</v>
      </c>
      <c r="AY450" s="241" t="s">
        <v>155</v>
      </c>
    </row>
    <row r="451" spans="1:65" s="15" customFormat="1">
      <c r="B451" s="232"/>
      <c r="C451" s="233"/>
      <c r="D451" s="193" t="s">
        <v>169</v>
      </c>
      <c r="E451" s="234" t="s">
        <v>19</v>
      </c>
      <c r="F451" s="235" t="s">
        <v>2305</v>
      </c>
      <c r="G451" s="233"/>
      <c r="H451" s="234" t="s">
        <v>19</v>
      </c>
      <c r="I451" s="236"/>
      <c r="J451" s="233"/>
      <c r="K451" s="233"/>
      <c r="L451" s="237"/>
      <c r="M451" s="238"/>
      <c r="N451" s="239"/>
      <c r="O451" s="239"/>
      <c r="P451" s="239"/>
      <c r="Q451" s="239"/>
      <c r="R451" s="239"/>
      <c r="S451" s="239"/>
      <c r="T451" s="240"/>
      <c r="AT451" s="241" t="s">
        <v>169</v>
      </c>
      <c r="AU451" s="241" t="s">
        <v>82</v>
      </c>
      <c r="AV451" s="15" t="s">
        <v>80</v>
      </c>
      <c r="AW451" s="15" t="s">
        <v>33</v>
      </c>
      <c r="AX451" s="15" t="s">
        <v>72</v>
      </c>
      <c r="AY451" s="241" t="s">
        <v>155</v>
      </c>
    </row>
    <row r="452" spans="1:65" s="13" customFormat="1">
      <c r="B452" s="200"/>
      <c r="C452" s="201"/>
      <c r="D452" s="193" t="s">
        <v>169</v>
      </c>
      <c r="E452" s="202" t="s">
        <v>19</v>
      </c>
      <c r="F452" s="203" t="s">
        <v>2340</v>
      </c>
      <c r="G452" s="201"/>
      <c r="H452" s="204">
        <v>24.2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169</v>
      </c>
      <c r="AU452" s="210" t="s">
        <v>82</v>
      </c>
      <c r="AV452" s="13" t="s">
        <v>82</v>
      </c>
      <c r="AW452" s="13" t="s">
        <v>33</v>
      </c>
      <c r="AX452" s="13" t="s">
        <v>72</v>
      </c>
      <c r="AY452" s="210" t="s">
        <v>155</v>
      </c>
    </row>
    <row r="453" spans="1:65" s="15" customFormat="1">
      <c r="B453" s="232"/>
      <c r="C453" s="233"/>
      <c r="D453" s="193" t="s">
        <v>169</v>
      </c>
      <c r="E453" s="234" t="s">
        <v>19</v>
      </c>
      <c r="F453" s="235" t="s">
        <v>2307</v>
      </c>
      <c r="G453" s="233"/>
      <c r="H453" s="234" t="s">
        <v>19</v>
      </c>
      <c r="I453" s="236"/>
      <c r="J453" s="233"/>
      <c r="K453" s="233"/>
      <c r="L453" s="237"/>
      <c r="M453" s="238"/>
      <c r="N453" s="239"/>
      <c r="O453" s="239"/>
      <c r="P453" s="239"/>
      <c r="Q453" s="239"/>
      <c r="R453" s="239"/>
      <c r="S453" s="239"/>
      <c r="T453" s="240"/>
      <c r="AT453" s="241" t="s">
        <v>169</v>
      </c>
      <c r="AU453" s="241" t="s">
        <v>82</v>
      </c>
      <c r="AV453" s="15" t="s">
        <v>80</v>
      </c>
      <c r="AW453" s="15" t="s">
        <v>33</v>
      </c>
      <c r="AX453" s="15" t="s">
        <v>72</v>
      </c>
      <c r="AY453" s="241" t="s">
        <v>155</v>
      </c>
    </row>
    <row r="454" spans="1:65" s="13" customFormat="1">
      <c r="B454" s="200"/>
      <c r="C454" s="201"/>
      <c r="D454" s="193" t="s">
        <v>169</v>
      </c>
      <c r="E454" s="202" t="s">
        <v>19</v>
      </c>
      <c r="F454" s="203" t="s">
        <v>2341</v>
      </c>
      <c r="G454" s="201"/>
      <c r="H454" s="204">
        <v>6.7</v>
      </c>
      <c r="I454" s="205"/>
      <c r="J454" s="201"/>
      <c r="K454" s="201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169</v>
      </c>
      <c r="AU454" s="210" t="s">
        <v>82</v>
      </c>
      <c r="AV454" s="13" t="s">
        <v>82</v>
      </c>
      <c r="AW454" s="13" t="s">
        <v>33</v>
      </c>
      <c r="AX454" s="13" t="s">
        <v>72</v>
      </c>
      <c r="AY454" s="210" t="s">
        <v>155</v>
      </c>
    </row>
    <row r="455" spans="1:65" s="16" customFormat="1">
      <c r="B455" s="242"/>
      <c r="C455" s="243"/>
      <c r="D455" s="193" t="s">
        <v>169</v>
      </c>
      <c r="E455" s="244" t="s">
        <v>19</v>
      </c>
      <c r="F455" s="245" t="s">
        <v>211</v>
      </c>
      <c r="G455" s="243"/>
      <c r="H455" s="246">
        <v>30.9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169</v>
      </c>
      <c r="AU455" s="252" t="s">
        <v>82</v>
      </c>
      <c r="AV455" s="16" t="s">
        <v>156</v>
      </c>
      <c r="AW455" s="16" t="s">
        <v>33</v>
      </c>
      <c r="AX455" s="16" t="s">
        <v>72</v>
      </c>
      <c r="AY455" s="252" t="s">
        <v>155</v>
      </c>
    </row>
    <row r="456" spans="1:65" s="15" customFormat="1">
      <c r="B456" s="232"/>
      <c r="C456" s="233"/>
      <c r="D456" s="193" t="s">
        <v>169</v>
      </c>
      <c r="E456" s="234" t="s">
        <v>19</v>
      </c>
      <c r="F456" s="235" t="s">
        <v>2035</v>
      </c>
      <c r="G456" s="233"/>
      <c r="H456" s="234" t="s">
        <v>19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169</v>
      </c>
      <c r="AU456" s="241" t="s">
        <v>82</v>
      </c>
      <c r="AV456" s="15" t="s">
        <v>80</v>
      </c>
      <c r="AW456" s="15" t="s">
        <v>33</v>
      </c>
      <c r="AX456" s="15" t="s">
        <v>72</v>
      </c>
      <c r="AY456" s="241" t="s">
        <v>155</v>
      </c>
    </row>
    <row r="457" spans="1:65" s="15" customFormat="1">
      <c r="B457" s="232"/>
      <c r="C457" s="233"/>
      <c r="D457" s="193" t="s">
        <v>169</v>
      </c>
      <c r="E457" s="234" t="s">
        <v>19</v>
      </c>
      <c r="F457" s="235" t="s">
        <v>2307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169</v>
      </c>
      <c r="AU457" s="241" t="s">
        <v>82</v>
      </c>
      <c r="AV457" s="15" t="s">
        <v>80</v>
      </c>
      <c r="AW457" s="15" t="s">
        <v>33</v>
      </c>
      <c r="AX457" s="15" t="s">
        <v>72</v>
      </c>
      <c r="AY457" s="241" t="s">
        <v>155</v>
      </c>
    </row>
    <row r="458" spans="1:65" s="13" customFormat="1">
      <c r="B458" s="200"/>
      <c r="C458" s="201"/>
      <c r="D458" s="193" t="s">
        <v>169</v>
      </c>
      <c r="E458" s="202" t="s">
        <v>19</v>
      </c>
      <c r="F458" s="203" t="s">
        <v>2342</v>
      </c>
      <c r="G458" s="201"/>
      <c r="H458" s="204">
        <v>2.2999999999999998</v>
      </c>
      <c r="I458" s="205"/>
      <c r="J458" s="201"/>
      <c r="K458" s="201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169</v>
      </c>
      <c r="AU458" s="210" t="s">
        <v>82</v>
      </c>
      <c r="AV458" s="13" t="s">
        <v>82</v>
      </c>
      <c r="AW458" s="13" t="s">
        <v>33</v>
      </c>
      <c r="AX458" s="13" t="s">
        <v>72</v>
      </c>
      <c r="AY458" s="210" t="s">
        <v>155</v>
      </c>
    </row>
    <row r="459" spans="1:65" s="16" customFormat="1">
      <c r="B459" s="242"/>
      <c r="C459" s="243"/>
      <c r="D459" s="193" t="s">
        <v>169</v>
      </c>
      <c r="E459" s="244" t="s">
        <v>19</v>
      </c>
      <c r="F459" s="245" t="s">
        <v>211</v>
      </c>
      <c r="G459" s="243"/>
      <c r="H459" s="246">
        <v>2.2999999999999998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AT459" s="252" t="s">
        <v>169</v>
      </c>
      <c r="AU459" s="252" t="s">
        <v>82</v>
      </c>
      <c r="AV459" s="16" t="s">
        <v>156</v>
      </c>
      <c r="AW459" s="16" t="s">
        <v>33</v>
      </c>
      <c r="AX459" s="16" t="s">
        <v>72</v>
      </c>
      <c r="AY459" s="252" t="s">
        <v>155</v>
      </c>
    </row>
    <row r="460" spans="1:65" s="14" customFormat="1">
      <c r="B460" s="211"/>
      <c r="C460" s="212"/>
      <c r="D460" s="193" t="s">
        <v>169</v>
      </c>
      <c r="E460" s="213" t="s">
        <v>19</v>
      </c>
      <c r="F460" s="214" t="s">
        <v>178</v>
      </c>
      <c r="G460" s="212"/>
      <c r="H460" s="215">
        <v>33.200000000000003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169</v>
      </c>
      <c r="AU460" s="221" t="s">
        <v>82</v>
      </c>
      <c r="AV460" s="14" t="s">
        <v>163</v>
      </c>
      <c r="AW460" s="14" t="s">
        <v>33</v>
      </c>
      <c r="AX460" s="14" t="s">
        <v>80</v>
      </c>
      <c r="AY460" s="221" t="s">
        <v>155</v>
      </c>
    </row>
    <row r="461" spans="1:65" s="2" customFormat="1" ht="24.2" customHeight="1">
      <c r="A461" s="36"/>
      <c r="B461" s="37"/>
      <c r="C461" s="180" t="s">
        <v>853</v>
      </c>
      <c r="D461" s="180" t="s">
        <v>158</v>
      </c>
      <c r="E461" s="181" t="s">
        <v>2343</v>
      </c>
      <c r="F461" s="182" t="s">
        <v>2344</v>
      </c>
      <c r="G461" s="183" t="s">
        <v>233</v>
      </c>
      <c r="H461" s="184">
        <v>11.7</v>
      </c>
      <c r="I461" s="185"/>
      <c r="J461" s="186">
        <f>ROUND(I461*H461,2)</f>
        <v>0</v>
      </c>
      <c r="K461" s="182" t="s">
        <v>162</v>
      </c>
      <c r="L461" s="41"/>
      <c r="M461" s="187" t="s">
        <v>19</v>
      </c>
      <c r="N461" s="188" t="s">
        <v>43</v>
      </c>
      <c r="O461" s="66"/>
      <c r="P461" s="189">
        <f>O461*H461</f>
        <v>0</v>
      </c>
      <c r="Q461" s="189">
        <v>1.2999999999999999E-3</v>
      </c>
      <c r="R461" s="189">
        <f>Q461*H461</f>
        <v>1.5209999999999998E-2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300</v>
      </c>
      <c r="AT461" s="191" t="s">
        <v>158</v>
      </c>
      <c r="AU461" s="191" t="s">
        <v>82</v>
      </c>
      <c r="AY461" s="19" t="s">
        <v>155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9" t="s">
        <v>80</v>
      </c>
      <c r="BK461" s="192">
        <f>ROUND(I461*H461,2)</f>
        <v>0</v>
      </c>
      <c r="BL461" s="19" t="s">
        <v>300</v>
      </c>
      <c r="BM461" s="191" t="s">
        <v>2345</v>
      </c>
    </row>
    <row r="462" spans="1:65" s="2" customFormat="1" ht="19.5">
      <c r="A462" s="36"/>
      <c r="B462" s="37"/>
      <c r="C462" s="38"/>
      <c r="D462" s="193" t="s">
        <v>165</v>
      </c>
      <c r="E462" s="38"/>
      <c r="F462" s="194" t="s">
        <v>2346</v>
      </c>
      <c r="G462" s="38"/>
      <c r="H462" s="38"/>
      <c r="I462" s="195"/>
      <c r="J462" s="38"/>
      <c r="K462" s="38"/>
      <c r="L462" s="41"/>
      <c r="M462" s="196"/>
      <c r="N462" s="197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165</v>
      </c>
      <c r="AU462" s="19" t="s">
        <v>82</v>
      </c>
    </row>
    <row r="463" spans="1:65" s="2" customFormat="1">
      <c r="A463" s="36"/>
      <c r="B463" s="37"/>
      <c r="C463" s="38"/>
      <c r="D463" s="198" t="s">
        <v>167</v>
      </c>
      <c r="E463" s="38"/>
      <c r="F463" s="199" t="s">
        <v>2347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167</v>
      </c>
      <c r="AU463" s="19" t="s">
        <v>82</v>
      </c>
    </row>
    <row r="464" spans="1:65" s="15" customFormat="1">
      <c r="B464" s="232"/>
      <c r="C464" s="233"/>
      <c r="D464" s="193" t="s">
        <v>169</v>
      </c>
      <c r="E464" s="234" t="s">
        <v>19</v>
      </c>
      <c r="F464" s="235" t="s">
        <v>2033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169</v>
      </c>
      <c r="AU464" s="241" t="s">
        <v>82</v>
      </c>
      <c r="AV464" s="15" t="s">
        <v>80</v>
      </c>
      <c r="AW464" s="15" t="s">
        <v>33</v>
      </c>
      <c r="AX464" s="15" t="s">
        <v>72</v>
      </c>
      <c r="AY464" s="241" t="s">
        <v>155</v>
      </c>
    </row>
    <row r="465" spans="1:65" s="15" customFormat="1">
      <c r="B465" s="232"/>
      <c r="C465" s="233"/>
      <c r="D465" s="193" t="s">
        <v>169</v>
      </c>
      <c r="E465" s="234" t="s">
        <v>19</v>
      </c>
      <c r="F465" s="235" t="s">
        <v>2305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169</v>
      </c>
      <c r="AU465" s="241" t="s">
        <v>82</v>
      </c>
      <c r="AV465" s="15" t="s">
        <v>80</v>
      </c>
      <c r="AW465" s="15" t="s">
        <v>33</v>
      </c>
      <c r="AX465" s="15" t="s">
        <v>72</v>
      </c>
      <c r="AY465" s="241" t="s">
        <v>155</v>
      </c>
    </row>
    <row r="466" spans="1:65" s="13" customFormat="1">
      <c r="B466" s="200"/>
      <c r="C466" s="201"/>
      <c r="D466" s="193" t="s">
        <v>169</v>
      </c>
      <c r="E466" s="202" t="s">
        <v>19</v>
      </c>
      <c r="F466" s="203" t="s">
        <v>2348</v>
      </c>
      <c r="G466" s="201"/>
      <c r="H466" s="204">
        <v>6.9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169</v>
      </c>
      <c r="AU466" s="210" t="s">
        <v>82</v>
      </c>
      <c r="AV466" s="13" t="s">
        <v>82</v>
      </c>
      <c r="AW466" s="13" t="s">
        <v>33</v>
      </c>
      <c r="AX466" s="13" t="s">
        <v>72</v>
      </c>
      <c r="AY466" s="210" t="s">
        <v>155</v>
      </c>
    </row>
    <row r="467" spans="1:65" s="15" customFormat="1">
      <c r="B467" s="232"/>
      <c r="C467" s="233"/>
      <c r="D467" s="193" t="s">
        <v>169</v>
      </c>
      <c r="E467" s="234" t="s">
        <v>19</v>
      </c>
      <c r="F467" s="235" t="s">
        <v>2307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169</v>
      </c>
      <c r="AU467" s="241" t="s">
        <v>82</v>
      </c>
      <c r="AV467" s="15" t="s">
        <v>80</v>
      </c>
      <c r="AW467" s="15" t="s">
        <v>33</v>
      </c>
      <c r="AX467" s="15" t="s">
        <v>72</v>
      </c>
      <c r="AY467" s="241" t="s">
        <v>155</v>
      </c>
    </row>
    <row r="468" spans="1:65" s="13" customFormat="1">
      <c r="B468" s="200"/>
      <c r="C468" s="201"/>
      <c r="D468" s="193" t="s">
        <v>169</v>
      </c>
      <c r="E468" s="202" t="s">
        <v>19</v>
      </c>
      <c r="F468" s="203" t="s">
        <v>2349</v>
      </c>
      <c r="G468" s="201"/>
      <c r="H468" s="204">
        <v>4.8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169</v>
      </c>
      <c r="AU468" s="210" t="s">
        <v>82</v>
      </c>
      <c r="AV468" s="13" t="s">
        <v>82</v>
      </c>
      <c r="AW468" s="13" t="s">
        <v>33</v>
      </c>
      <c r="AX468" s="13" t="s">
        <v>72</v>
      </c>
      <c r="AY468" s="210" t="s">
        <v>155</v>
      </c>
    </row>
    <row r="469" spans="1:65" s="14" customFormat="1">
      <c r="B469" s="211"/>
      <c r="C469" s="212"/>
      <c r="D469" s="193" t="s">
        <v>169</v>
      </c>
      <c r="E469" s="213" t="s">
        <v>19</v>
      </c>
      <c r="F469" s="214" t="s">
        <v>178</v>
      </c>
      <c r="G469" s="212"/>
      <c r="H469" s="215">
        <v>11.7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169</v>
      </c>
      <c r="AU469" s="221" t="s">
        <v>82</v>
      </c>
      <c r="AV469" s="14" t="s">
        <v>163</v>
      </c>
      <c r="AW469" s="14" t="s">
        <v>33</v>
      </c>
      <c r="AX469" s="14" t="s">
        <v>80</v>
      </c>
      <c r="AY469" s="221" t="s">
        <v>155</v>
      </c>
    </row>
    <row r="470" spans="1:65" s="2" customFormat="1" ht="16.5" customHeight="1">
      <c r="A470" s="36"/>
      <c r="B470" s="37"/>
      <c r="C470" s="222" t="s">
        <v>863</v>
      </c>
      <c r="D470" s="222" t="s">
        <v>179</v>
      </c>
      <c r="E470" s="223" t="s">
        <v>2350</v>
      </c>
      <c r="F470" s="224" t="s">
        <v>2351</v>
      </c>
      <c r="G470" s="225" t="s">
        <v>425</v>
      </c>
      <c r="H470" s="226">
        <v>21</v>
      </c>
      <c r="I470" s="227"/>
      <c r="J470" s="228">
        <f>ROUND(I470*H470,2)</f>
        <v>0</v>
      </c>
      <c r="K470" s="224" t="s">
        <v>162</v>
      </c>
      <c r="L470" s="229"/>
      <c r="M470" s="230" t="s">
        <v>19</v>
      </c>
      <c r="N470" s="231" t="s">
        <v>43</v>
      </c>
      <c r="O470" s="66"/>
      <c r="P470" s="189">
        <f>O470*H470</f>
        <v>0</v>
      </c>
      <c r="Q470" s="189">
        <v>6.0000000000000002E-5</v>
      </c>
      <c r="R470" s="189">
        <f>Q470*H470</f>
        <v>1.2600000000000001E-3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438</v>
      </c>
      <c r="AT470" s="191" t="s">
        <v>179</v>
      </c>
      <c r="AU470" s="191" t="s">
        <v>82</v>
      </c>
      <c r="AY470" s="19" t="s">
        <v>155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300</v>
      </c>
      <c r="BM470" s="191" t="s">
        <v>2352</v>
      </c>
    </row>
    <row r="471" spans="1:65" s="2" customFormat="1">
      <c r="A471" s="36"/>
      <c r="B471" s="37"/>
      <c r="C471" s="38"/>
      <c r="D471" s="193" t="s">
        <v>165</v>
      </c>
      <c r="E471" s="38"/>
      <c r="F471" s="194" t="s">
        <v>2351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165</v>
      </c>
      <c r="AU471" s="19" t="s">
        <v>82</v>
      </c>
    </row>
    <row r="472" spans="1:65" s="13" customFormat="1">
      <c r="B472" s="200"/>
      <c r="C472" s="201"/>
      <c r="D472" s="193" t="s">
        <v>169</v>
      </c>
      <c r="E472" s="202" t="s">
        <v>19</v>
      </c>
      <c r="F472" s="203" t="s">
        <v>7</v>
      </c>
      <c r="G472" s="201"/>
      <c r="H472" s="204">
        <v>21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169</v>
      </c>
      <c r="AU472" s="210" t="s">
        <v>82</v>
      </c>
      <c r="AV472" s="13" t="s">
        <v>82</v>
      </c>
      <c r="AW472" s="13" t="s">
        <v>33</v>
      </c>
      <c r="AX472" s="13" t="s">
        <v>80</v>
      </c>
      <c r="AY472" s="210" t="s">
        <v>155</v>
      </c>
    </row>
    <row r="473" spans="1:65" s="2" customFormat="1" ht="16.5" customHeight="1">
      <c r="A473" s="36"/>
      <c r="B473" s="37"/>
      <c r="C473" s="222" t="s">
        <v>868</v>
      </c>
      <c r="D473" s="222" t="s">
        <v>179</v>
      </c>
      <c r="E473" s="223" t="s">
        <v>2353</v>
      </c>
      <c r="F473" s="224" t="s">
        <v>2354</v>
      </c>
      <c r="G473" s="225" t="s">
        <v>425</v>
      </c>
      <c r="H473" s="226">
        <v>2</v>
      </c>
      <c r="I473" s="227"/>
      <c r="J473" s="228">
        <f>ROUND(I473*H473,2)</f>
        <v>0</v>
      </c>
      <c r="K473" s="224" t="s">
        <v>162</v>
      </c>
      <c r="L473" s="229"/>
      <c r="M473" s="230" t="s">
        <v>19</v>
      </c>
      <c r="N473" s="231" t="s">
        <v>43</v>
      </c>
      <c r="O473" s="66"/>
      <c r="P473" s="189">
        <f>O473*H473</f>
        <v>0</v>
      </c>
      <c r="Q473" s="189">
        <v>6.4999999999999997E-4</v>
      </c>
      <c r="R473" s="189">
        <f>Q473*H473</f>
        <v>1.2999999999999999E-3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438</v>
      </c>
      <c r="AT473" s="191" t="s">
        <v>179</v>
      </c>
      <c r="AU473" s="191" t="s">
        <v>82</v>
      </c>
      <c r="AY473" s="19" t="s">
        <v>155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80</v>
      </c>
      <c r="BK473" s="192">
        <f>ROUND(I473*H473,2)</f>
        <v>0</v>
      </c>
      <c r="BL473" s="19" t="s">
        <v>300</v>
      </c>
      <c r="BM473" s="191" t="s">
        <v>2355</v>
      </c>
    </row>
    <row r="474" spans="1:65" s="2" customFormat="1">
      <c r="A474" s="36"/>
      <c r="B474" s="37"/>
      <c r="C474" s="38"/>
      <c r="D474" s="193" t="s">
        <v>165</v>
      </c>
      <c r="E474" s="38"/>
      <c r="F474" s="194" t="s">
        <v>2354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165</v>
      </c>
      <c r="AU474" s="19" t="s">
        <v>82</v>
      </c>
    </row>
    <row r="475" spans="1:65" s="13" customFormat="1">
      <c r="B475" s="200"/>
      <c r="C475" s="201"/>
      <c r="D475" s="193" t="s">
        <v>169</v>
      </c>
      <c r="E475" s="202" t="s">
        <v>19</v>
      </c>
      <c r="F475" s="203" t="s">
        <v>82</v>
      </c>
      <c r="G475" s="201"/>
      <c r="H475" s="204">
        <v>2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169</v>
      </c>
      <c r="AU475" s="210" t="s">
        <v>82</v>
      </c>
      <c r="AV475" s="13" t="s">
        <v>82</v>
      </c>
      <c r="AW475" s="13" t="s">
        <v>33</v>
      </c>
      <c r="AX475" s="13" t="s">
        <v>80</v>
      </c>
      <c r="AY475" s="210" t="s">
        <v>155</v>
      </c>
    </row>
    <row r="476" spans="1:65" s="2" customFormat="1" ht="16.5" customHeight="1">
      <c r="A476" s="36"/>
      <c r="B476" s="37"/>
      <c r="C476" s="222" t="s">
        <v>872</v>
      </c>
      <c r="D476" s="222" t="s">
        <v>179</v>
      </c>
      <c r="E476" s="223" t="s">
        <v>2356</v>
      </c>
      <c r="F476" s="224" t="s">
        <v>2357</v>
      </c>
      <c r="G476" s="225" t="s">
        <v>425</v>
      </c>
      <c r="H476" s="226">
        <v>9</v>
      </c>
      <c r="I476" s="227"/>
      <c r="J476" s="228">
        <f>ROUND(I476*H476,2)</f>
        <v>0</v>
      </c>
      <c r="K476" s="224" t="s">
        <v>162</v>
      </c>
      <c r="L476" s="229"/>
      <c r="M476" s="230" t="s">
        <v>19</v>
      </c>
      <c r="N476" s="231" t="s">
        <v>43</v>
      </c>
      <c r="O476" s="66"/>
      <c r="P476" s="189">
        <f>O476*H476</f>
        <v>0</v>
      </c>
      <c r="Q476" s="189">
        <v>6.9999999999999994E-5</v>
      </c>
      <c r="R476" s="189">
        <f>Q476*H476</f>
        <v>6.2999999999999992E-4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438</v>
      </c>
      <c r="AT476" s="191" t="s">
        <v>179</v>
      </c>
      <c r="AU476" s="191" t="s">
        <v>82</v>
      </c>
      <c r="AY476" s="19" t="s">
        <v>155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300</v>
      </c>
      <c r="BM476" s="191" t="s">
        <v>2358</v>
      </c>
    </row>
    <row r="477" spans="1:65" s="2" customFormat="1">
      <c r="A477" s="36"/>
      <c r="B477" s="37"/>
      <c r="C477" s="38"/>
      <c r="D477" s="193" t="s">
        <v>165</v>
      </c>
      <c r="E477" s="38"/>
      <c r="F477" s="194" t="s">
        <v>2357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165</v>
      </c>
      <c r="AU477" s="19" t="s">
        <v>82</v>
      </c>
    </row>
    <row r="478" spans="1:65" s="13" customFormat="1">
      <c r="B478" s="200"/>
      <c r="C478" s="201"/>
      <c r="D478" s="193" t="s">
        <v>169</v>
      </c>
      <c r="E478" s="202" t="s">
        <v>19</v>
      </c>
      <c r="F478" s="203" t="s">
        <v>243</v>
      </c>
      <c r="G478" s="201"/>
      <c r="H478" s="204">
        <v>9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169</v>
      </c>
      <c r="AU478" s="210" t="s">
        <v>82</v>
      </c>
      <c r="AV478" s="13" t="s">
        <v>82</v>
      </c>
      <c r="AW478" s="13" t="s">
        <v>33</v>
      </c>
      <c r="AX478" s="13" t="s">
        <v>80</v>
      </c>
      <c r="AY478" s="210" t="s">
        <v>155</v>
      </c>
    </row>
    <row r="479" spans="1:65" s="2" customFormat="1" ht="16.5" customHeight="1">
      <c r="A479" s="36"/>
      <c r="B479" s="37"/>
      <c r="C479" s="222" t="s">
        <v>876</v>
      </c>
      <c r="D479" s="222" t="s">
        <v>179</v>
      </c>
      <c r="E479" s="223" t="s">
        <v>2359</v>
      </c>
      <c r="F479" s="224" t="s">
        <v>2360</v>
      </c>
      <c r="G479" s="225" t="s">
        <v>425</v>
      </c>
      <c r="H479" s="226">
        <v>4</v>
      </c>
      <c r="I479" s="227"/>
      <c r="J479" s="228">
        <f>ROUND(I479*H479,2)</f>
        <v>0</v>
      </c>
      <c r="K479" s="224" t="s">
        <v>162</v>
      </c>
      <c r="L479" s="229"/>
      <c r="M479" s="230" t="s">
        <v>19</v>
      </c>
      <c r="N479" s="231" t="s">
        <v>43</v>
      </c>
      <c r="O479" s="66"/>
      <c r="P479" s="189">
        <f>O479*H479</f>
        <v>0</v>
      </c>
      <c r="Q479" s="189">
        <v>1E-4</v>
      </c>
      <c r="R479" s="189">
        <f>Q479*H479</f>
        <v>4.0000000000000002E-4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438</v>
      </c>
      <c r="AT479" s="191" t="s">
        <v>179</v>
      </c>
      <c r="AU479" s="191" t="s">
        <v>82</v>
      </c>
      <c r="AY479" s="19" t="s">
        <v>155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80</v>
      </c>
      <c r="BK479" s="192">
        <f>ROUND(I479*H479,2)</f>
        <v>0</v>
      </c>
      <c r="BL479" s="19" t="s">
        <v>300</v>
      </c>
      <c r="BM479" s="191" t="s">
        <v>2361</v>
      </c>
    </row>
    <row r="480" spans="1:65" s="2" customFormat="1">
      <c r="A480" s="36"/>
      <c r="B480" s="37"/>
      <c r="C480" s="38"/>
      <c r="D480" s="193" t="s">
        <v>165</v>
      </c>
      <c r="E480" s="38"/>
      <c r="F480" s="194" t="s">
        <v>2360</v>
      </c>
      <c r="G480" s="38"/>
      <c r="H480" s="38"/>
      <c r="I480" s="195"/>
      <c r="J480" s="38"/>
      <c r="K480" s="38"/>
      <c r="L480" s="41"/>
      <c r="M480" s="196"/>
      <c r="N480" s="197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165</v>
      </c>
      <c r="AU480" s="19" t="s">
        <v>82</v>
      </c>
    </row>
    <row r="481" spans="1:65" s="13" customFormat="1">
      <c r="B481" s="200"/>
      <c r="C481" s="201"/>
      <c r="D481" s="193" t="s">
        <v>169</v>
      </c>
      <c r="E481" s="202" t="s">
        <v>19</v>
      </c>
      <c r="F481" s="203" t="s">
        <v>163</v>
      </c>
      <c r="G481" s="201"/>
      <c r="H481" s="204">
        <v>4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169</v>
      </c>
      <c r="AU481" s="210" t="s">
        <v>82</v>
      </c>
      <c r="AV481" s="13" t="s">
        <v>82</v>
      </c>
      <c r="AW481" s="13" t="s">
        <v>33</v>
      </c>
      <c r="AX481" s="13" t="s">
        <v>80</v>
      </c>
      <c r="AY481" s="210" t="s">
        <v>155</v>
      </c>
    </row>
    <row r="482" spans="1:65" s="2" customFormat="1" ht="16.5" customHeight="1">
      <c r="A482" s="36"/>
      <c r="B482" s="37"/>
      <c r="C482" s="222" t="s">
        <v>880</v>
      </c>
      <c r="D482" s="222" t="s">
        <v>179</v>
      </c>
      <c r="E482" s="223" t="s">
        <v>2362</v>
      </c>
      <c r="F482" s="224" t="s">
        <v>2363</v>
      </c>
      <c r="G482" s="225" t="s">
        <v>425</v>
      </c>
      <c r="H482" s="226">
        <v>37</v>
      </c>
      <c r="I482" s="227"/>
      <c r="J482" s="228">
        <f>ROUND(I482*H482,2)</f>
        <v>0</v>
      </c>
      <c r="K482" s="224" t="s">
        <v>162</v>
      </c>
      <c r="L482" s="229"/>
      <c r="M482" s="230" t="s">
        <v>19</v>
      </c>
      <c r="N482" s="231" t="s">
        <v>43</v>
      </c>
      <c r="O482" s="66"/>
      <c r="P482" s="189">
        <f>O482*H482</f>
        <v>0</v>
      </c>
      <c r="Q482" s="189">
        <v>9.0000000000000006E-5</v>
      </c>
      <c r="R482" s="189">
        <f>Q482*H482</f>
        <v>3.3300000000000001E-3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438</v>
      </c>
      <c r="AT482" s="191" t="s">
        <v>179</v>
      </c>
      <c r="AU482" s="191" t="s">
        <v>82</v>
      </c>
      <c r="AY482" s="19" t="s">
        <v>155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300</v>
      </c>
      <c r="BM482" s="191" t="s">
        <v>2364</v>
      </c>
    </row>
    <row r="483" spans="1:65" s="2" customFormat="1">
      <c r="A483" s="36"/>
      <c r="B483" s="37"/>
      <c r="C483" s="38"/>
      <c r="D483" s="193" t="s">
        <v>165</v>
      </c>
      <c r="E483" s="38"/>
      <c r="F483" s="194" t="s">
        <v>2363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165</v>
      </c>
      <c r="AU483" s="19" t="s">
        <v>82</v>
      </c>
    </row>
    <row r="484" spans="1:65" s="13" customFormat="1">
      <c r="B484" s="200"/>
      <c r="C484" s="201"/>
      <c r="D484" s="193" t="s">
        <v>169</v>
      </c>
      <c r="E484" s="202" t="s">
        <v>19</v>
      </c>
      <c r="F484" s="203" t="s">
        <v>463</v>
      </c>
      <c r="G484" s="201"/>
      <c r="H484" s="204">
        <v>37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169</v>
      </c>
      <c r="AU484" s="210" t="s">
        <v>82</v>
      </c>
      <c r="AV484" s="13" t="s">
        <v>82</v>
      </c>
      <c r="AW484" s="13" t="s">
        <v>33</v>
      </c>
      <c r="AX484" s="13" t="s">
        <v>80</v>
      </c>
      <c r="AY484" s="210" t="s">
        <v>155</v>
      </c>
    </row>
    <row r="485" spans="1:65" s="2" customFormat="1" ht="16.5" customHeight="1">
      <c r="A485" s="36"/>
      <c r="B485" s="37"/>
      <c r="C485" s="222" t="s">
        <v>885</v>
      </c>
      <c r="D485" s="222" t="s">
        <v>179</v>
      </c>
      <c r="E485" s="223" t="s">
        <v>2365</v>
      </c>
      <c r="F485" s="224" t="s">
        <v>2366</v>
      </c>
      <c r="G485" s="225" t="s">
        <v>425</v>
      </c>
      <c r="H485" s="226">
        <v>10</v>
      </c>
      <c r="I485" s="227"/>
      <c r="J485" s="228">
        <f>ROUND(I485*H485,2)</f>
        <v>0</v>
      </c>
      <c r="K485" s="224" t="s">
        <v>162</v>
      </c>
      <c r="L485" s="229"/>
      <c r="M485" s="230" t="s">
        <v>19</v>
      </c>
      <c r="N485" s="231" t="s">
        <v>43</v>
      </c>
      <c r="O485" s="66"/>
      <c r="P485" s="189">
        <f>O485*H485</f>
        <v>0</v>
      </c>
      <c r="Q485" s="189">
        <v>1E-4</v>
      </c>
      <c r="R485" s="189">
        <f>Q485*H485</f>
        <v>1E-3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438</v>
      </c>
      <c r="AT485" s="191" t="s">
        <v>179</v>
      </c>
      <c r="AU485" s="191" t="s">
        <v>82</v>
      </c>
      <c r="AY485" s="19" t="s">
        <v>155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300</v>
      </c>
      <c r="BM485" s="191" t="s">
        <v>2367</v>
      </c>
    </row>
    <row r="486" spans="1:65" s="2" customFormat="1">
      <c r="A486" s="36"/>
      <c r="B486" s="37"/>
      <c r="C486" s="38"/>
      <c r="D486" s="193" t="s">
        <v>165</v>
      </c>
      <c r="E486" s="38"/>
      <c r="F486" s="194" t="s">
        <v>2366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165</v>
      </c>
      <c r="AU486" s="19" t="s">
        <v>82</v>
      </c>
    </row>
    <row r="487" spans="1:65" s="13" customFormat="1">
      <c r="B487" s="200"/>
      <c r="C487" s="201"/>
      <c r="D487" s="193" t="s">
        <v>169</v>
      </c>
      <c r="E487" s="202" t="s">
        <v>19</v>
      </c>
      <c r="F487" s="203" t="s">
        <v>251</v>
      </c>
      <c r="G487" s="201"/>
      <c r="H487" s="204">
        <v>10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169</v>
      </c>
      <c r="AU487" s="210" t="s">
        <v>82</v>
      </c>
      <c r="AV487" s="13" t="s">
        <v>82</v>
      </c>
      <c r="AW487" s="13" t="s">
        <v>33</v>
      </c>
      <c r="AX487" s="13" t="s">
        <v>80</v>
      </c>
      <c r="AY487" s="210" t="s">
        <v>155</v>
      </c>
    </row>
    <row r="488" spans="1:65" s="2" customFormat="1" ht="21.75" customHeight="1">
      <c r="A488" s="36"/>
      <c r="B488" s="37"/>
      <c r="C488" s="222" t="s">
        <v>889</v>
      </c>
      <c r="D488" s="222" t="s">
        <v>179</v>
      </c>
      <c r="E488" s="223" t="s">
        <v>2368</v>
      </c>
      <c r="F488" s="224" t="s">
        <v>2369</v>
      </c>
      <c r="G488" s="225" t="s">
        <v>425</v>
      </c>
      <c r="H488" s="226">
        <v>5</v>
      </c>
      <c r="I488" s="227"/>
      <c r="J488" s="228">
        <f>ROUND(I488*H488,2)</f>
        <v>0</v>
      </c>
      <c r="K488" s="224" t="s">
        <v>162</v>
      </c>
      <c r="L488" s="229"/>
      <c r="M488" s="230" t="s">
        <v>19</v>
      </c>
      <c r="N488" s="231" t="s">
        <v>43</v>
      </c>
      <c r="O488" s="66"/>
      <c r="P488" s="189">
        <f>O488*H488</f>
        <v>0</v>
      </c>
      <c r="Q488" s="189">
        <v>1.4999999999999999E-4</v>
      </c>
      <c r="R488" s="189">
        <f>Q488*H488</f>
        <v>7.4999999999999991E-4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438</v>
      </c>
      <c r="AT488" s="191" t="s">
        <v>179</v>
      </c>
      <c r="AU488" s="191" t="s">
        <v>82</v>
      </c>
      <c r="AY488" s="19" t="s">
        <v>155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300</v>
      </c>
      <c r="BM488" s="191" t="s">
        <v>2370</v>
      </c>
    </row>
    <row r="489" spans="1:65" s="2" customFormat="1">
      <c r="A489" s="36"/>
      <c r="B489" s="37"/>
      <c r="C489" s="38"/>
      <c r="D489" s="193" t="s">
        <v>165</v>
      </c>
      <c r="E489" s="38"/>
      <c r="F489" s="194" t="s">
        <v>2369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165</v>
      </c>
      <c r="AU489" s="19" t="s">
        <v>82</v>
      </c>
    </row>
    <row r="490" spans="1:65" s="13" customFormat="1">
      <c r="B490" s="200"/>
      <c r="C490" s="201"/>
      <c r="D490" s="193" t="s">
        <v>169</v>
      </c>
      <c r="E490" s="202" t="s">
        <v>19</v>
      </c>
      <c r="F490" s="203" t="s">
        <v>195</v>
      </c>
      <c r="G490" s="201"/>
      <c r="H490" s="204">
        <v>5</v>
      </c>
      <c r="I490" s="205"/>
      <c r="J490" s="201"/>
      <c r="K490" s="201"/>
      <c r="L490" s="206"/>
      <c r="M490" s="207"/>
      <c r="N490" s="208"/>
      <c r="O490" s="208"/>
      <c r="P490" s="208"/>
      <c r="Q490" s="208"/>
      <c r="R490" s="208"/>
      <c r="S490" s="208"/>
      <c r="T490" s="209"/>
      <c r="AT490" s="210" t="s">
        <v>169</v>
      </c>
      <c r="AU490" s="210" t="s">
        <v>82</v>
      </c>
      <c r="AV490" s="13" t="s">
        <v>82</v>
      </c>
      <c r="AW490" s="13" t="s">
        <v>33</v>
      </c>
      <c r="AX490" s="13" t="s">
        <v>80</v>
      </c>
      <c r="AY490" s="210" t="s">
        <v>155</v>
      </c>
    </row>
    <row r="491" spans="1:65" s="2" customFormat="1" ht="16.5" customHeight="1">
      <c r="A491" s="36"/>
      <c r="B491" s="37"/>
      <c r="C491" s="222" t="s">
        <v>898</v>
      </c>
      <c r="D491" s="222" t="s">
        <v>179</v>
      </c>
      <c r="E491" s="223" t="s">
        <v>2371</v>
      </c>
      <c r="F491" s="224" t="s">
        <v>2372</v>
      </c>
      <c r="G491" s="225" t="s">
        <v>233</v>
      </c>
      <c r="H491" s="226">
        <v>17.600000000000001</v>
      </c>
      <c r="I491" s="227"/>
      <c r="J491" s="228">
        <f>ROUND(I491*H491,2)</f>
        <v>0</v>
      </c>
      <c r="K491" s="224" t="s">
        <v>162</v>
      </c>
      <c r="L491" s="229"/>
      <c r="M491" s="230" t="s">
        <v>19</v>
      </c>
      <c r="N491" s="231" t="s">
        <v>43</v>
      </c>
      <c r="O491" s="66"/>
      <c r="P491" s="189">
        <f>O491*H491</f>
        <v>0</v>
      </c>
      <c r="Q491" s="189">
        <v>2.9E-4</v>
      </c>
      <c r="R491" s="189">
        <f>Q491*H491</f>
        <v>5.104E-3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438</v>
      </c>
      <c r="AT491" s="191" t="s">
        <v>179</v>
      </c>
      <c r="AU491" s="191" t="s">
        <v>82</v>
      </c>
      <c r="AY491" s="19" t="s">
        <v>155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9" t="s">
        <v>80</v>
      </c>
      <c r="BK491" s="192">
        <f>ROUND(I491*H491,2)</f>
        <v>0</v>
      </c>
      <c r="BL491" s="19" t="s">
        <v>300</v>
      </c>
      <c r="BM491" s="191" t="s">
        <v>2373</v>
      </c>
    </row>
    <row r="492" spans="1:65" s="2" customFormat="1">
      <c r="A492" s="36"/>
      <c r="B492" s="37"/>
      <c r="C492" s="38"/>
      <c r="D492" s="193" t="s">
        <v>165</v>
      </c>
      <c r="E492" s="38"/>
      <c r="F492" s="194" t="s">
        <v>2372</v>
      </c>
      <c r="G492" s="38"/>
      <c r="H492" s="38"/>
      <c r="I492" s="195"/>
      <c r="J492" s="38"/>
      <c r="K492" s="38"/>
      <c r="L492" s="41"/>
      <c r="M492" s="196"/>
      <c r="N492" s="197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165</v>
      </c>
      <c r="AU492" s="19" t="s">
        <v>82</v>
      </c>
    </row>
    <row r="493" spans="1:65" s="2" customFormat="1" ht="37.9" customHeight="1">
      <c r="A493" s="36"/>
      <c r="B493" s="37"/>
      <c r="C493" s="180" t="s">
        <v>902</v>
      </c>
      <c r="D493" s="180" t="s">
        <v>158</v>
      </c>
      <c r="E493" s="181" t="s">
        <v>2374</v>
      </c>
      <c r="F493" s="182" t="s">
        <v>2375</v>
      </c>
      <c r="G493" s="183" t="s">
        <v>233</v>
      </c>
      <c r="H493" s="184">
        <v>147.30000000000001</v>
      </c>
      <c r="I493" s="185"/>
      <c r="J493" s="186">
        <f>ROUND(I493*H493,2)</f>
        <v>0</v>
      </c>
      <c r="K493" s="182" t="s">
        <v>162</v>
      </c>
      <c r="L493" s="41"/>
      <c r="M493" s="187" t="s">
        <v>19</v>
      </c>
      <c r="N493" s="188" t="s">
        <v>43</v>
      </c>
      <c r="O493" s="66"/>
      <c r="P493" s="189">
        <f>O493*H493</f>
        <v>0</v>
      </c>
      <c r="Q493" s="189">
        <v>4.0000000000000003E-5</v>
      </c>
      <c r="R493" s="189">
        <f>Q493*H493</f>
        <v>5.8920000000000005E-3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300</v>
      </c>
      <c r="AT493" s="191" t="s">
        <v>158</v>
      </c>
      <c r="AU493" s="191" t="s">
        <v>82</v>
      </c>
      <c r="AY493" s="19" t="s">
        <v>155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300</v>
      </c>
      <c r="BM493" s="191" t="s">
        <v>2376</v>
      </c>
    </row>
    <row r="494" spans="1:65" s="2" customFormat="1" ht="29.25">
      <c r="A494" s="36"/>
      <c r="B494" s="37"/>
      <c r="C494" s="38"/>
      <c r="D494" s="193" t="s">
        <v>165</v>
      </c>
      <c r="E494" s="38"/>
      <c r="F494" s="194" t="s">
        <v>2377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165</v>
      </c>
      <c r="AU494" s="19" t="s">
        <v>82</v>
      </c>
    </row>
    <row r="495" spans="1:65" s="2" customFormat="1">
      <c r="A495" s="36"/>
      <c r="B495" s="37"/>
      <c r="C495" s="38"/>
      <c r="D495" s="198" t="s">
        <v>167</v>
      </c>
      <c r="E495" s="38"/>
      <c r="F495" s="199" t="s">
        <v>2378</v>
      </c>
      <c r="G495" s="38"/>
      <c r="H495" s="38"/>
      <c r="I495" s="195"/>
      <c r="J495" s="38"/>
      <c r="K495" s="38"/>
      <c r="L495" s="41"/>
      <c r="M495" s="196"/>
      <c r="N495" s="197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167</v>
      </c>
      <c r="AU495" s="19" t="s">
        <v>82</v>
      </c>
    </row>
    <row r="496" spans="1:65" s="15" customFormat="1">
      <c r="B496" s="232"/>
      <c r="C496" s="233"/>
      <c r="D496" s="193" t="s">
        <v>169</v>
      </c>
      <c r="E496" s="234" t="s">
        <v>19</v>
      </c>
      <c r="F496" s="235" t="s">
        <v>2024</v>
      </c>
      <c r="G496" s="233"/>
      <c r="H496" s="234" t="s">
        <v>19</v>
      </c>
      <c r="I496" s="236"/>
      <c r="J496" s="233"/>
      <c r="K496" s="233"/>
      <c r="L496" s="237"/>
      <c r="M496" s="238"/>
      <c r="N496" s="239"/>
      <c r="O496" s="239"/>
      <c r="P496" s="239"/>
      <c r="Q496" s="239"/>
      <c r="R496" s="239"/>
      <c r="S496" s="239"/>
      <c r="T496" s="240"/>
      <c r="AT496" s="241" t="s">
        <v>169</v>
      </c>
      <c r="AU496" s="241" t="s">
        <v>82</v>
      </c>
      <c r="AV496" s="15" t="s">
        <v>80</v>
      </c>
      <c r="AW496" s="15" t="s">
        <v>33</v>
      </c>
      <c r="AX496" s="15" t="s">
        <v>72</v>
      </c>
      <c r="AY496" s="241" t="s">
        <v>155</v>
      </c>
    </row>
    <row r="497" spans="1:65" s="13" customFormat="1">
      <c r="B497" s="200"/>
      <c r="C497" s="201"/>
      <c r="D497" s="193" t="s">
        <v>169</v>
      </c>
      <c r="E497" s="202" t="s">
        <v>19</v>
      </c>
      <c r="F497" s="203" t="s">
        <v>2379</v>
      </c>
      <c r="G497" s="201"/>
      <c r="H497" s="204">
        <v>147.30000000000001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169</v>
      </c>
      <c r="AU497" s="210" t="s">
        <v>82</v>
      </c>
      <c r="AV497" s="13" t="s">
        <v>82</v>
      </c>
      <c r="AW497" s="13" t="s">
        <v>33</v>
      </c>
      <c r="AX497" s="13" t="s">
        <v>72</v>
      </c>
      <c r="AY497" s="210" t="s">
        <v>155</v>
      </c>
    </row>
    <row r="498" spans="1:65" s="14" customFormat="1">
      <c r="B498" s="211"/>
      <c r="C498" s="212"/>
      <c r="D498" s="193" t="s">
        <v>169</v>
      </c>
      <c r="E498" s="213" t="s">
        <v>19</v>
      </c>
      <c r="F498" s="214" t="s">
        <v>178</v>
      </c>
      <c r="G498" s="212"/>
      <c r="H498" s="215">
        <v>147.30000000000001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169</v>
      </c>
      <c r="AU498" s="221" t="s">
        <v>82</v>
      </c>
      <c r="AV498" s="14" t="s">
        <v>163</v>
      </c>
      <c r="AW498" s="14" t="s">
        <v>33</v>
      </c>
      <c r="AX498" s="14" t="s">
        <v>80</v>
      </c>
      <c r="AY498" s="221" t="s">
        <v>155</v>
      </c>
    </row>
    <row r="499" spans="1:65" s="2" customFormat="1" ht="37.9" customHeight="1">
      <c r="A499" s="36"/>
      <c r="B499" s="37"/>
      <c r="C499" s="180" t="s">
        <v>482</v>
      </c>
      <c r="D499" s="180" t="s">
        <v>158</v>
      </c>
      <c r="E499" s="181" t="s">
        <v>2380</v>
      </c>
      <c r="F499" s="182" t="s">
        <v>2381</v>
      </c>
      <c r="G499" s="183" t="s">
        <v>233</v>
      </c>
      <c r="H499" s="184">
        <v>22.8</v>
      </c>
      <c r="I499" s="185"/>
      <c r="J499" s="186">
        <f>ROUND(I499*H499,2)</f>
        <v>0</v>
      </c>
      <c r="K499" s="182" t="s">
        <v>162</v>
      </c>
      <c r="L499" s="41"/>
      <c r="M499" s="187" t="s">
        <v>19</v>
      </c>
      <c r="N499" s="188" t="s">
        <v>43</v>
      </c>
      <c r="O499" s="66"/>
      <c r="P499" s="189">
        <f>O499*H499</f>
        <v>0</v>
      </c>
      <c r="Q499" s="189">
        <v>4.0000000000000003E-5</v>
      </c>
      <c r="R499" s="189">
        <f>Q499*H499</f>
        <v>9.1200000000000005E-4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300</v>
      </c>
      <c r="AT499" s="191" t="s">
        <v>158</v>
      </c>
      <c r="AU499" s="191" t="s">
        <v>82</v>
      </c>
      <c r="AY499" s="19" t="s">
        <v>155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80</v>
      </c>
      <c r="BK499" s="192">
        <f>ROUND(I499*H499,2)</f>
        <v>0</v>
      </c>
      <c r="BL499" s="19" t="s">
        <v>300</v>
      </c>
      <c r="BM499" s="191" t="s">
        <v>2382</v>
      </c>
    </row>
    <row r="500" spans="1:65" s="2" customFormat="1" ht="29.25">
      <c r="A500" s="36"/>
      <c r="B500" s="37"/>
      <c r="C500" s="38"/>
      <c r="D500" s="193" t="s">
        <v>165</v>
      </c>
      <c r="E500" s="38"/>
      <c r="F500" s="194" t="s">
        <v>2383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165</v>
      </c>
      <c r="AU500" s="19" t="s">
        <v>82</v>
      </c>
    </row>
    <row r="501" spans="1:65" s="2" customFormat="1">
      <c r="A501" s="36"/>
      <c r="B501" s="37"/>
      <c r="C501" s="38"/>
      <c r="D501" s="198" t="s">
        <v>167</v>
      </c>
      <c r="E501" s="38"/>
      <c r="F501" s="199" t="s">
        <v>2384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167</v>
      </c>
      <c r="AU501" s="19" t="s">
        <v>82</v>
      </c>
    </row>
    <row r="502" spans="1:65" s="15" customFormat="1">
      <c r="B502" s="232"/>
      <c r="C502" s="233"/>
      <c r="D502" s="193" t="s">
        <v>169</v>
      </c>
      <c r="E502" s="234" t="s">
        <v>19</v>
      </c>
      <c r="F502" s="235" t="s">
        <v>2024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169</v>
      </c>
      <c r="AU502" s="241" t="s">
        <v>82</v>
      </c>
      <c r="AV502" s="15" t="s">
        <v>80</v>
      </c>
      <c r="AW502" s="15" t="s">
        <v>33</v>
      </c>
      <c r="AX502" s="15" t="s">
        <v>72</v>
      </c>
      <c r="AY502" s="241" t="s">
        <v>155</v>
      </c>
    </row>
    <row r="503" spans="1:65" s="13" customFormat="1">
      <c r="B503" s="200"/>
      <c r="C503" s="201"/>
      <c r="D503" s="193" t="s">
        <v>169</v>
      </c>
      <c r="E503" s="202" t="s">
        <v>19</v>
      </c>
      <c r="F503" s="203" t="s">
        <v>2385</v>
      </c>
      <c r="G503" s="201"/>
      <c r="H503" s="204">
        <v>22.8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169</v>
      </c>
      <c r="AU503" s="210" t="s">
        <v>82</v>
      </c>
      <c r="AV503" s="13" t="s">
        <v>82</v>
      </c>
      <c r="AW503" s="13" t="s">
        <v>33</v>
      </c>
      <c r="AX503" s="13" t="s">
        <v>72</v>
      </c>
      <c r="AY503" s="210" t="s">
        <v>155</v>
      </c>
    </row>
    <row r="504" spans="1:65" s="14" customFormat="1">
      <c r="B504" s="211"/>
      <c r="C504" s="212"/>
      <c r="D504" s="193" t="s">
        <v>169</v>
      </c>
      <c r="E504" s="213" t="s">
        <v>19</v>
      </c>
      <c r="F504" s="214" t="s">
        <v>178</v>
      </c>
      <c r="G504" s="212"/>
      <c r="H504" s="215">
        <v>22.8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169</v>
      </c>
      <c r="AU504" s="221" t="s">
        <v>82</v>
      </c>
      <c r="AV504" s="14" t="s">
        <v>163</v>
      </c>
      <c r="AW504" s="14" t="s">
        <v>33</v>
      </c>
      <c r="AX504" s="14" t="s">
        <v>80</v>
      </c>
      <c r="AY504" s="221" t="s">
        <v>155</v>
      </c>
    </row>
    <row r="505" spans="1:65" s="2" customFormat="1" ht="37.9" customHeight="1">
      <c r="A505" s="36"/>
      <c r="B505" s="37"/>
      <c r="C505" s="180" t="s">
        <v>912</v>
      </c>
      <c r="D505" s="180" t="s">
        <v>158</v>
      </c>
      <c r="E505" s="181" t="s">
        <v>2386</v>
      </c>
      <c r="F505" s="182" t="s">
        <v>2387</v>
      </c>
      <c r="G505" s="183" t="s">
        <v>233</v>
      </c>
      <c r="H505" s="184">
        <v>32.4</v>
      </c>
      <c r="I505" s="185"/>
      <c r="J505" s="186">
        <f>ROUND(I505*H505,2)</f>
        <v>0</v>
      </c>
      <c r="K505" s="182" t="s">
        <v>162</v>
      </c>
      <c r="L505" s="41"/>
      <c r="M505" s="187" t="s">
        <v>19</v>
      </c>
      <c r="N505" s="188" t="s">
        <v>43</v>
      </c>
      <c r="O505" s="66"/>
      <c r="P505" s="189">
        <f>O505*H505</f>
        <v>0</v>
      </c>
      <c r="Q505" s="189">
        <v>6.9999999999999994E-5</v>
      </c>
      <c r="R505" s="189">
        <f>Q505*H505</f>
        <v>2.2679999999999996E-3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300</v>
      </c>
      <c r="AT505" s="191" t="s">
        <v>158</v>
      </c>
      <c r="AU505" s="191" t="s">
        <v>82</v>
      </c>
      <c r="AY505" s="19" t="s">
        <v>155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300</v>
      </c>
      <c r="BM505" s="191" t="s">
        <v>2388</v>
      </c>
    </row>
    <row r="506" spans="1:65" s="2" customFormat="1" ht="29.25">
      <c r="A506" s="36"/>
      <c r="B506" s="37"/>
      <c r="C506" s="38"/>
      <c r="D506" s="193" t="s">
        <v>165</v>
      </c>
      <c r="E506" s="38"/>
      <c r="F506" s="194" t="s">
        <v>2389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165</v>
      </c>
      <c r="AU506" s="19" t="s">
        <v>82</v>
      </c>
    </row>
    <row r="507" spans="1:65" s="2" customFormat="1">
      <c r="A507" s="36"/>
      <c r="B507" s="37"/>
      <c r="C507" s="38"/>
      <c r="D507" s="198" t="s">
        <v>167</v>
      </c>
      <c r="E507" s="38"/>
      <c r="F507" s="199" t="s">
        <v>2390</v>
      </c>
      <c r="G507" s="38"/>
      <c r="H507" s="38"/>
      <c r="I507" s="195"/>
      <c r="J507" s="38"/>
      <c r="K507" s="38"/>
      <c r="L507" s="41"/>
      <c r="M507" s="196"/>
      <c r="N507" s="197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167</v>
      </c>
      <c r="AU507" s="19" t="s">
        <v>82</v>
      </c>
    </row>
    <row r="508" spans="1:65" s="15" customFormat="1">
      <c r="B508" s="232"/>
      <c r="C508" s="233"/>
      <c r="D508" s="193" t="s">
        <v>169</v>
      </c>
      <c r="E508" s="234" t="s">
        <v>19</v>
      </c>
      <c r="F508" s="235" t="s">
        <v>2024</v>
      </c>
      <c r="G508" s="233"/>
      <c r="H508" s="234" t="s">
        <v>19</v>
      </c>
      <c r="I508" s="236"/>
      <c r="J508" s="233"/>
      <c r="K508" s="233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169</v>
      </c>
      <c r="AU508" s="241" t="s">
        <v>82</v>
      </c>
      <c r="AV508" s="15" t="s">
        <v>80</v>
      </c>
      <c r="AW508" s="15" t="s">
        <v>33</v>
      </c>
      <c r="AX508" s="15" t="s">
        <v>72</v>
      </c>
      <c r="AY508" s="241" t="s">
        <v>155</v>
      </c>
    </row>
    <row r="509" spans="1:65" s="13" customFormat="1">
      <c r="B509" s="200"/>
      <c r="C509" s="201"/>
      <c r="D509" s="193" t="s">
        <v>169</v>
      </c>
      <c r="E509" s="202" t="s">
        <v>19</v>
      </c>
      <c r="F509" s="203" t="s">
        <v>2391</v>
      </c>
      <c r="G509" s="201"/>
      <c r="H509" s="204">
        <v>32.4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169</v>
      </c>
      <c r="AU509" s="210" t="s">
        <v>82</v>
      </c>
      <c r="AV509" s="13" t="s">
        <v>82</v>
      </c>
      <c r="AW509" s="13" t="s">
        <v>33</v>
      </c>
      <c r="AX509" s="13" t="s">
        <v>72</v>
      </c>
      <c r="AY509" s="210" t="s">
        <v>155</v>
      </c>
    </row>
    <row r="510" spans="1:65" s="14" customFormat="1">
      <c r="B510" s="211"/>
      <c r="C510" s="212"/>
      <c r="D510" s="193" t="s">
        <v>169</v>
      </c>
      <c r="E510" s="213" t="s">
        <v>19</v>
      </c>
      <c r="F510" s="214" t="s">
        <v>178</v>
      </c>
      <c r="G510" s="212"/>
      <c r="H510" s="215">
        <v>32.4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169</v>
      </c>
      <c r="AU510" s="221" t="s">
        <v>82</v>
      </c>
      <c r="AV510" s="14" t="s">
        <v>163</v>
      </c>
      <c r="AW510" s="14" t="s">
        <v>33</v>
      </c>
      <c r="AX510" s="14" t="s">
        <v>80</v>
      </c>
      <c r="AY510" s="221" t="s">
        <v>155</v>
      </c>
    </row>
    <row r="511" spans="1:65" s="2" customFormat="1" ht="37.9" customHeight="1">
      <c r="A511" s="36"/>
      <c r="B511" s="37"/>
      <c r="C511" s="180" t="s">
        <v>918</v>
      </c>
      <c r="D511" s="180" t="s">
        <v>158</v>
      </c>
      <c r="E511" s="181" t="s">
        <v>2392</v>
      </c>
      <c r="F511" s="182" t="s">
        <v>2393</v>
      </c>
      <c r="G511" s="183" t="s">
        <v>233</v>
      </c>
      <c r="H511" s="184">
        <v>110.9</v>
      </c>
      <c r="I511" s="185"/>
      <c r="J511" s="186">
        <f>ROUND(I511*H511,2)</f>
        <v>0</v>
      </c>
      <c r="K511" s="182" t="s">
        <v>162</v>
      </c>
      <c r="L511" s="41"/>
      <c r="M511" s="187" t="s">
        <v>19</v>
      </c>
      <c r="N511" s="188" t="s">
        <v>43</v>
      </c>
      <c r="O511" s="66"/>
      <c r="P511" s="189">
        <f>O511*H511</f>
        <v>0</v>
      </c>
      <c r="Q511" s="189">
        <v>6.9999999999999994E-5</v>
      </c>
      <c r="R511" s="189">
        <f>Q511*H511</f>
        <v>7.7629999999999999E-3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300</v>
      </c>
      <c r="AT511" s="191" t="s">
        <v>158</v>
      </c>
      <c r="AU511" s="191" t="s">
        <v>82</v>
      </c>
      <c r="AY511" s="19" t="s">
        <v>155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9" t="s">
        <v>80</v>
      </c>
      <c r="BK511" s="192">
        <f>ROUND(I511*H511,2)</f>
        <v>0</v>
      </c>
      <c r="BL511" s="19" t="s">
        <v>300</v>
      </c>
      <c r="BM511" s="191" t="s">
        <v>2394</v>
      </c>
    </row>
    <row r="512" spans="1:65" s="2" customFormat="1" ht="29.25">
      <c r="A512" s="36"/>
      <c r="B512" s="37"/>
      <c r="C512" s="38"/>
      <c r="D512" s="193" t="s">
        <v>165</v>
      </c>
      <c r="E512" s="38"/>
      <c r="F512" s="194" t="s">
        <v>2395</v>
      </c>
      <c r="G512" s="38"/>
      <c r="H512" s="38"/>
      <c r="I512" s="195"/>
      <c r="J512" s="38"/>
      <c r="K512" s="38"/>
      <c r="L512" s="41"/>
      <c r="M512" s="196"/>
      <c r="N512" s="197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165</v>
      </c>
      <c r="AU512" s="19" t="s">
        <v>82</v>
      </c>
    </row>
    <row r="513" spans="1:65" s="2" customFormat="1">
      <c r="A513" s="36"/>
      <c r="B513" s="37"/>
      <c r="C513" s="38"/>
      <c r="D513" s="198" t="s">
        <v>167</v>
      </c>
      <c r="E513" s="38"/>
      <c r="F513" s="199" t="s">
        <v>2396</v>
      </c>
      <c r="G513" s="38"/>
      <c r="H513" s="38"/>
      <c r="I513" s="195"/>
      <c r="J513" s="38"/>
      <c r="K513" s="38"/>
      <c r="L513" s="41"/>
      <c r="M513" s="196"/>
      <c r="N513" s="197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167</v>
      </c>
      <c r="AU513" s="19" t="s">
        <v>82</v>
      </c>
    </row>
    <row r="514" spans="1:65" s="15" customFormat="1">
      <c r="B514" s="232"/>
      <c r="C514" s="233"/>
      <c r="D514" s="193" t="s">
        <v>169</v>
      </c>
      <c r="E514" s="234" t="s">
        <v>19</v>
      </c>
      <c r="F514" s="235" t="s">
        <v>2033</v>
      </c>
      <c r="G514" s="233"/>
      <c r="H514" s="234" t="s">
        <v>19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AT514" s="241" t="s">
        <v>169</v>
      </c>
      <c r="AU514" s="241" t="s">
        <v>82</v>
      </c>
      <c r="AV514" s="15" t="s">
        <v>80</v>
      </c>
      <c r="AW514" s="15" t="s">
        <v>33</v>
      </c>
      <c r="AX514" s="15" t="s">
        <v>72</v>
      </c>
      <c r="AY514" s="241" t="s">
        <v>155</v>
      </c>
    </row>
    <row r="515" spans="1:65" s="13" customFormat="1">
      <c r="B515" s="200"/>
      <c r="C515" s="201"/>
      <c r="D515" s="193" t="s">
        <v>169</v>
      </c>
      <c r="E515" s="202" t="s">
        <v>19</v>
      </c>
      <c r="F515" s="203" t="s">
        <v>2332</v>
      </c>
      <c r="G515" s="201"/>
      <c r="H515" s="204">
        <v>82.3</v>
      </c>
      <c r="I515" s="205"/>
      <c r="J515" s="201"/>
      <c r="K515" s="201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169</v>
      </c>
      <c r="AU515" s="210" t="s">
        <v>82</v>
      </c>
      <c r="AV515" s="13" t="s">
        <v>82</v>
      </c>
      <c r="AW515" s="13" t="s">
        <v>33</v>
      </c>
      <c r="AX515" s="13" t="s">
        <v>72</v>
      </c>
      <c r="AY515" s="210" t="s">
        <v>155</v>
      </c>
    </row>
    <row r="516" spans="1:65" s="16" customFormat="1">
      <c r="B516" s="242"/>
      <c r="C516" s="243"/>
      <c r="D516" s="193" t="s">
        <v>169</v>
      </c>
      <c r="E516" s="244" t="s">
        <v>19</v>
      </c>
      <c r="F516" s="245" t="s">
        <v>211</v>
      </c>
      <c r="G516" s="243"/>
      <c r="H516" s="246">
        <v>82.3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169</v>
      </c>
      <c r="AU516" s="252" t="s">
        <v>82</v>
      </c>
      <c r="AV516" s="16" t="s">
        <v>156</v>
      </c>
      <c r="AW516" s="16" t="s">
        <v>33</v>
      </c>
      <c r="AX516" s="16" t="s">
        <v>72</v>
      </c>
      <c r="AY516" s="252" t="s">
        <v>155</v>
      </c>
    </row>
    <row r="517" spans="1:65" s="15" customFormat="1">
      <c r="B517" s="232"/>
      <c r="C517" s="233"/>
      <c r="D517" s="193" t="s">
        <v>169</v>
      </c>
      <c r="E517" s="234" t="s">
        <v>19</v>
      </c>
      <c r="F517" s="235" t="s">
        <v>2035</v>
      </c>
      <c r="G517" s="233"/>
      <c r="H517" s="234" t="s">
        <v>19</v>
      </c>
      <c r="I517" s="236"/>
      <c r="J517" s="233"/>
      <c r="K517" s="233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169</v>
      </c>
      <c r="AU517" s="241" t="s">
        <v>82</v>
      </c>
      <c r="AV517" s="15" t="s">
        <v>80</v>
      </c>
      <c r="AW517" s="15" t="s">
        <v>33</v>
      </c>
      <c r="AX517" s="15" t="s">
        <v>72</v>
      </c>
      <c r="AY517" s="241" t="s">
        <v>155</v>
      </c>
    </row>
    <row r="518" spans="1:65" s="13" customFormat="1">
      <c r="B518" s="200"/>
      <c r="C518" s="201"/>
      <c r="D518" s="193" t="s">
        <v>169</v>
      </c>
      <c r="E518" s="202" t="s">
        <v>19</v>
      </c>
      <c r="F518" s="203" t="s">
        <v>2036</v>
      </c>
      <c r="G518" s="201"/>
      <c r="H518" s="204">
        <v>28.6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169</v>
      </c>
      <c r="AU518" s="210" t="s">
        <v>82</v>
      </c>
      <c r="AV518" s="13" t="s">
        <v>82</v>
      </c>
      <c r="AW518" s="13" t="s">
        <v>33</v>
      </c>
      <c r="AX518" s="13" t="s">
        <v>72</v>
      </c>
      <c r="AY518" s="210" t="s">
        <v>155</v>
      </c>
    </row>
    <row r="519" spans="1:65" s="16" customFormat="1">
      <c r="B519" s="242"/>
      <c r="C519" s="243"/>
      <c r="D519" s="193" t="s">
        <v>169</v>
      </c>
      <c r="E519" s="244" t="s">
        <v>19</v>
      </c>
      <c r="F519" s="245" t="s">
        <v>211</v>
      </c>
      <c r="G519" s="243"/>
      <c r="H519" s="246">
        <v>28.6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169</v>
      </c>
      <c r="AU519" s="252" t="s">
        <v>82</v>
      </c>
      <c r="AV519" s="16" t="s">
        <v>156</v>
      </c>
      <c r="AW519" s="16" t="s">
        <v>33</v>
      </c>
      <c r="AX519" s="16" t="s">
        <v>72</v>
      </c>
      <c r="AY519" s="252" t="s">
        <v>155</v>
      </c>
    </row>
    <row r="520" spans="1:65" s="14" customFormat="1">
      <c r="B520" s="211"/>
      <c r="C520" s="212"/>
      <c r="D520" s="193" t="s">
        <v>169</v>
      </c>
      <c r="E520" s="213" t="s">
        <v>19</v>
      </c>
      <c r="F520" s="214" t="s">
        <v>178</v>
      </c>
      <c r="G520" s="212"/>
      <c r="H520" s="215">
        <v>110.9</v>
      </c>
      <c r="I520" s="216"/>
      <c r="J520" s="212"/>
      <c r="K520" s="212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169</v>
      </c>
      <c r="AU520" s="221" t="s">
        <v>82</v>
      </c>
      <c r="AV520" s="14" t="s">
        <v>163</v>
      </c>
      <c r="AW520" s="14" t="s">
        <v>33</v>
      </c>
      <c r="AX520" s="14" t="s">
        <v>80</v>
      </c>
      <c r="AY520" s="221" t="s">
        <v>155</v>
      </c>
    </row>
    <row r="521" spans="1:65" s="2" customFormat="1" ht="37.9" customHeight="1">
      <c r="A521" s="36"/>
      <c r="B521" s="37"/>
      <c r="C521" s="180" t="s">
        <v>926</v>
      </c>
      <c r="D521" s="180" t="s">
        <v>158</v>
      </c>
      <c r="E521" s="181" t="s">
        <v>2397</v>
      </c>
      <c r="F521" s="182" t="s">
        <v>2398</v>
      </c>
      <c r="G521" s="183" t="s">
        <v>233</v>
      </c>
      <c r="H521" s="184">
        <v>31.1</v>
      </c>
      <c r="I521" s="185"/>
      <c r="J521" s="186">
        <f>ROUND(I521*H521,2)</f>
        <v>0</v>
      </c>
      <c r="K521" s="182" t="s">
        <v>162</v>
      </c>
      <c r="L521" s="41"/>
      <c r="M521" s="187" t="s">
        <v>19</v>
      </c>
      <c r="N521" s="188" t="s">
        <v>43</v>
      </c>
      <c r="O521" s="66"/>
      <c r="P521" s="189">
        <f>O521*H521</f>
        <v>0</v>
      </c>
      <c r="Q521" s="189">
        <v>9.0000000000000006E-5</v>
      </c>
      <c r="R521" s="189">
        <f>Q521*H521</f>
        <v>2.7990000000000003E-3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300</v>
      </c>
      <c r="AT521" s="191" t="s">
        <v>158</v>
      </c>
      <c r="AU521" s="191" t="s">
        <v>82</v>
      </c>
      <c r="AY521" s="19" t="s">
        <v>155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9" t="s">
        <v>80</v>
      </c>
      <c r="BK521" s="192">
        <f>ROUND(I521*H521,2)</f>
        <v>0</v>
      </c>
      <c r="BL521" s="19" t="s">
        <v>300</v>
      </c>
      <c r="BM521" s="191" t="s">
        <v>2399</v>
      </c>
    </row>
    <row r="522" spans="1:65" s="2" customFormat="1" ht="29.25">
      <c r="A522" s="36"/>
      <c r="B522" s="37"/>
      <c r="C522" s="38"/>
      <c r="D522" s="193" t="s">
        <v>165</v>
      </c>
      <c r="E522" s="38"/>
      <c r="F522" s="194" t="s">
        <v>2400</v>
      </c>
      <c r="G522" s="38"/>
      <c r="H522" s="38"/>
      <c r="I522" s="195"/>
      <c r="J522" s="38"/>
      <c r="K522" s="38"/>
      <c r="L522" s="41"/>
      <c r="M522" s="196"/>
      <c r="N522" s="197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165</v>
      </c>
      <c r="AU522" s="19" t="s">
        <v>82</v>
      </c>
    </row>
    <row r="523" spans="1:65" s="2" customFormat="1">
      <c r="A523" s="36"/>
      <c r="B523" s="37"/>
      <c r="C523" s="38"/>
      <c r="D523" s="198" t="s">
        <v>167</v>
      </c>
      <c r="E523" s="38"/>
      <c r="F523" s="199" t="s">
        <v>2401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167</v>
      </c>
      <c r="AU523" s="19" t="s">
        <v>82</v>
      </c>
    </row>
    <row r="524" spans="1:65" s="15" customFormat="1">
      <c r="B524" s="232"/>
      <c r="C524" s="233"/>
      <c r="D524" s="193" t="s">
        <v>169</v>
      </c>
      <c r="E524" s="234" t="s">
        <v>19</v>
      </c>
      <c r="F524" s="235" t="s">
        <v>2033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169</v>
      </c>
      <c r="AU524" s="241" t="s">
        <v>82</v>
      </c>
      <c r="AV524" s="15" t="s">
        <v>80</v>
      </c>
      <c r="AW524" s="15" t="s">
        <v>33</v>
      </c>
      <c r="AX524" s="15" t="s">
        <v>72</v>
      </c>
      <c r="AY524" s="241" t="s">
        <v>155</v>
      </c>
    </row>
    <row r="525" spans="1:65" s="13" customFormat="1">
      <c r="B525" s="200"/>
      <c r="C525" s="201"/>
      <c r="D525" s="193" t="s">
        <v>169</v>
      </c>
      <c r="E525" s="202" t="s">
        <v>19</v>
      </c>
      <c r="F525" s="203" t="s">
        <v>2402</v>
      </c>
      <c r="G525" s="201"/>
      <c r="H525" s="204">
        <v>31.1</v>
      </c>
      <c r="I525" s="205"/>
      <c r="J525" s="201"/>
      <c r="K525" s="201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169</v>
      </c>
      <c r="AU525" s="210" t="s">
        <v>82</v>
      </c>
      <c r="AV525" s="13" t="s">
        <v>82</v>
      </c>
      <c r="AW525" s="13" t="s">
        <v>33</v>
      </c>
      <c r="AX525" s="13" t="s">
        <v>72</v>
      </c>
      <c r="AY525" s="210" t="s">
        <v>155</v>
      </c>
    </row>
    <row r="526" spans="1:65" s="14" customFormat="1">
      <c r="B526" s="211"/>
      <c r="C526" s="212"/>
      <c r="D526" s="193" t="s">
        <v>169</v>
      </c>
      <c r="E526" s="213" t="s">
        <v>19</v>
      </c>
      <c r="F526" s="214" t="s">
        <v>178</v>
      </c>
      <c r="G526" s="212"/>
      <c r="H526" s="215">
        <v>31.1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169</v>
      </c>
      <c r="AU526" s="221" t="s">
        <v>82</v>
      </c>
      <c r="AV526" s="14" t="s">
        <v>163</v>
      </c>
      <c r="AW526" s="14" t="s">
        <v>33</v>
      </c>
      <c r="AX526" s="14" t="s">
        <v>80</v>
      </c>
      <c r="AY526" s="221" t="s">
        <v>155</v>
      </c>
    </row>
    <row r="527" spans="1:65" s="2" customFormat="1" ht="37.9" customHeight="1">
      <c r="A527" s="36"/>
      <c r="B527" s="37"/>
      <c r="C527" s="180" t="s">
        <v>932</v>
      </c>
      <c r="D527" s="180" t="s">
        <v>158</v>
      </c>
      <c r="E527" s="181" t="s">
        <v>2403</v>
      </c>
      <c r="F527" s="182" t="s">
        <v>2404</v>
      </c>
      <c r="G527" s="183" t="s">
        <v>233</v>
      </c>
      <c r="H527" s="184">
        <v>35.9</v>
      </c>
      <c r="I527" s="185"/>
      <c r="J527" s="186">
        <f>ROUND(I527*H527,2)</f>
        <v>0</v>
      </c>
      <c r="K527" s="182" t="s">
        <v>162</v>
      </c>
      <c r="L527" s="41"/>
      <c r="M527" s="187" t="s">
        <v>19</v>
      </c>
      <c r="N527" s="188" t="s">
        <v>43</v>
      </c>
      <c r="O527" s="66"/>
      <c r="P527" s="189">
        <f>O527*H527</f>
        <v>0</v>
      </c>
      <c r="Q527" s="189">
        <v>1.2E-4</v>
      </c>
      <c r="R527" s="189">
        <f>Q527*H527</f>
        <v>4.3080000000000002E-3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300</v>
      </c>
      <c r="AT527" s="191" t="s">
        <v>158</v>
      </c>
      <c r="AU527" s="191" t="s">
        <v>82</v>
      </c>
      <c r="AY527" s="19" t="s">
        <v>155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300</v>
      </c>
      <c r="BM527" s="191" t="s">
        <v>2405</v>
      </c>
    </row>
    <row r="528" spans="1:65" s="2" customFormat="1" ht="29.25">
      <c r="A528" s="36"/>
      <c r="B528" s="37"/>
      <c r="C528" s="38"/>
      <c r="D528" s="193" t="s">
        <v>165</v>
      </c>
      <c r="E528" s="38"/>
      <c r="F528" s="194" t="s">
        <v>2406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165</v>
      </c>
      <c r="AU528" s="19" t="s">
        <v>82</v>
      </c>
    </row>
    <row r="529" spans="1:65" s="2" customFormat="1">
      <c r="A529" s="36"/>
      <c r="B529" s="37"/>
      <c r="C529" s="38"/>
      <c r="D529" s="198" t="s">
        <v>167</v>
      </c>
      <c r="E529" s="38"/>
      <c r="F529" s="199" t="s">
        <v>2407</v>
      </c>
      <c r="G529" s="38"/>
      <c r="H529" s="38"/>
      <c r="I529" s="195"/>
      <c r="J529" s="38"/>
      <c r="K529" s="38"/>
      <c r="L529" s="41"/>
      <c r="M529" s="196"/>
      <c r="N529" s="197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167</v>
      </c>
      <c r="AU529" s="19" t="s">
        <v>82</v>
      </c>
    </row>
    <row r="530" spans="1:65" s="15" customFormat="1">
      <c r="B530" s="232"/>
      <c r="C530" s="233"/>
      <c r="D530" s="193" t="s">
        <v>169</v>
      </c>
      <c r="E530" s="234" t="s">
        <v>19</v>
      </c>
      <c r="F530" s="235" t="s">
        <v>2033</v>
      </c>
      <c r="G530" s="233"/>
      <c r="H530" s="234" t="s">
        <v>19</v>
      </c>
      <c r="I530" s="236"/>
      <c r="J530" s="233"/>
      <c r="K530" s="233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169</v>
      </c>
      <c r="AU530" s="241" t="s">
        <v>82</v>
      </c>
      <c r="AV530" s="15" t="s">
        <v>80</v>
      </c>
      <c r="AW530" s="15" t="s">
        <v>33</v>
      </c>
      <c r="AX530" s="15" t="s">
        <v>72</v>
      </c>
      <c r="AY530" s="241" t="s">
        <v>155</v>
      </c>
    </row>
    <row r="531" spans="1:65" s="13" customFormat="1">
      <c r="B531" s="200"/>
      <c r="C531" s="201"/>
      <c r="D531" s="193" t="s">
        <v>169</v>
      </c>
      <c r="E531" s="202" t="s">
        <v>19</v>
      </c>
      <c r="F531" s="203" t="s">
        <v>2333</v>
      </c>
      <c r="G531" s="201"/>
      <c r="H531" s="204">
        <v>18.5</v>
      </c>
      <c r="I531" s="205"/>
      <c r="J531" s="201"/>
      <c r="K531" s="201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169</v>
      </c>
      <c r="AU531" s="210" t="s">
        <v>82</v>
      </c>
      <c r="AV531" s="13" t="s">
        <v>82</v>
      </c>
      <c r="AW531" s="13" t="s">
        <v>33</v>
      </c>
      <c r="AX531" s="13" t="s">
        <v>72</v>
      </c>
      <c r="AY531" s="210" t="s">
        <v>155</v>
      </c>
    </row>
    <row r="532" spans="1:65" s="16" customFormat="1">
      <c r="B532" s="242"/>
      <c r="C532" s="243"/>
      <c r="D532" s="193" t="s">
        <v>169</v>
      </c>
      <c r="E532" s="244" t="s">
        <v>19</v>
      </c>
      <c r="F532" s="245" t="s">
        <v>211</v>
      </c>
      <c r="G532" s="243"/>
      <c r="H532" s="246">
        <v>18.5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169</v>
      </c>
      <c r="AU532" s="252" t="s">
        <v>82</v>
      </c>
      <c r="AV532" s="16" t="s">
        <v>156</v>
      </c>
      <c r="AW532" s="16" t="s">
        <v>33</v>
      </c>
      <c r="AX532" s="16" t="s">
        <v>72</v>
      </c>
      <c r="AY532" s="252" t="s">
        <v>155</v>
      </c>
    </row>
    <row r="533" spans="1:65" s="15" customFormat="1">
      <c r="B533" s="232"/>
      <c r="C533" s="233"/>
      <c r="D533" s="193" t="s">
        <v>169</v>
      </c>
      <c r="E533" s="234" t="s">
        <v>19</v>
      </c>
      <c r="F533" s="235" t="s">
        <v>2035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169</v>
      </c>
      <c r="AU533" s="241" t="s">
        <v>82</v>
      </c>
      <c r="AV533" s="15" t="s">
        <v>80</v>
      </c>
      <c r="AW533" s="15" t="s">
        <v>33</v>
      </c>
      <c r="AX533" s="15" t="s">
        <v>72</v>
      </c>
      <c r="AY533" s="241" t="s">
        <v>155</v>
      </c>
    </row>
    <row r="534" spans="1:65" s="13" customFormat="1">
      <c r="B534" s="200"/>
      <c r="C534" s="201"/>
      <c r="D534" s="193" t="s">
        <v>169</v>
      </c>
      <c r="E534" s="202" t="s">
        <v>19</v>
      </c>
      <c r="F534" s="203" t="s">
        <v>2334</v>
      </c>
      <c r="G534" s="201"/>
      <c r="H534" s="204">
        <v>17.399999999999999</v>
      </c>
      <c r="I534" s="205"/>
      <c r="J534" s="201"/>
      <c r="K534" s="201"/>
      <c r="L534" s="206"/>
      <c r="M534" s="207"/>
      <c r="N534" s="208"/>
      <c r="O534" s="208"/>
      <c r="P534" s="208"/>
      <c r="Q534" s="208"/>
      <c r="R534" s="208"/>
      <c r="S534" s="208"/>
      <c r="T534" s="209"/>
      <c r="AT534" s="210" t="s">
        <v>169</v>
      </c>
      <c r="AU534" s="210" t="s">
        <v>82</v>
      </c>
      <c r="AV534" s="13" t="s">
        <v>82</v>
      </c>
      <c r="AW534" s="13" t="s">
        <v>33</v>
      </c>
      <c r="AX534" s="13" t="s">
        <v>72</v>
      </c>
      <c r="AY534" s="210" t="s">
        <v>155</v>
      </c>
    </row>
    <row r="535" spans="1:65" s="16" customFormat="1">
      <c r="B535" s="242"/>
      <c r="C535" s="243"/>
      <c r="D535" s="193" t="s">
        <v>169</v>
      </c>
      <c r="E535" s="244" t="s">
        <v>19</v>
      </c>
      <c r="F535" s="245" t="s">
        <v>211</v>
      </c>
      <c r="G535" s="243"/>
      <c r="H535" s="246">
        <v>17.399999999999999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169</v>
      </c>
      <c r="AU535" s="252" t="s">
        <v>82</v>
      </c>
      <c r="AV535" s="16" t="s">
        <v>156</v>
      </c>
      <c r="AW535" s="16" t="s">
        <v>33</v>
      </c>
      <c r="AX535" s="16" t="s">
        <v>72</v>
      </c>
      <c r="AY535" s="252" t="s">
        <v>155</v>
      </c>
    </row>
    <row r="536" spans="1:65" s="14" customFormat="1">
      <c r="B536" s="211"/>
      <c r="C536" s="212"/>
      <c r="D536" s="193" t="s">
        <v>169</v>
      </c>
      <c r="E536" s="213" t="s">
        <v>19</v>
      </c>
      <c r="F536" s="214" t="s">
        <v>178</v>
      </c>
      <c r="G536" s="212"/>
      <c r="H536" s="215">
        <v>35.9</v>
      </c>
      <c r="I536" s="216"/>
      <c r="J536" s="212"/>
      <c r="K536" s="212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169</v>
      </c>
      <c r="AU536" s="221" t="s">
        <v>82</v>
      </c>
      <c r="AV536" s="14" t="s">
        <v>163</v>
      </c>
      <c r="AW536" s="14" t="s">
        <v>33</v>
      </c>
      <c r="AX536" s="14" t="s">
        <v>80</v>
      </c>
      <c r="AY536" s="221" t="s">
        <v>155</v>
      </c>
    </row>
    <row r="537" spans="1:65" s="2" customFormat="1" ht="37.9" customHeight="1">
      <c r="A537" s="36"/>
      <c r="B537" s="37"/>
      <c r="C537" s="180" t="s">
        <v>937</v>
      </c>
      <c r="D537" s="180" t="s">
        <v>158</v>
      </c>
      <c r="E537" s="181" t="s">
        <v>2408</v>
      </c>
      <c r="F537" s="182" t="s">
        <v>2409</v>
      </c>
      <c r="G537" s="183" t="s">
        <v>233</v>
      </c>
      <c r="H537" s="184">
        <v>13.8</v>
      </c>
      <c r="I537" s="185"/>
      <c r="J537" s="186">
        <f>ROUND(I537*H537,2)</f>
        <v>0</v>
      </c>
      <c r="K537" s="182" t="s">
        <v>162</v>
      </c>
      <c r="L537" s="41"/>
      <c r="M537" s="187" t="s">
        <v>19</v>
      </c>
      <c r="N537" s="188" t="s">
        <v>43</v>
      </c>
      <c r="O537" s="66"/>
      <c r="P537" s="189">
        <f>O537*H537</f>
        <v>0</v>
      </c>
      <c r="Q537" s="189">
        <v>1.6000000000000001E-4</v>
      </c>
      <c r="R537" s="189">
        <f>Q537*H537</f>
        <v>2.2080000000000003E-3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300</v>
      </c>
      <c r="AT537" s="191" t="s">
        <v>158</v>
      </c>
      <c r="AU537" s="191" t="s">
        <v>82</v>
      </c>
      <c r="AY537" s="19" t="s">
        <v>155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300</v>
      </c>
      <c r="BM537" s="191" t="s">
        <v>2410</v>
      </c>
    </row>
    <row r="538" spans="1:65" s="2" customFormat="1" ht="29.25">
      <c r="A538" s="36"/>
      <c r="B538" s="37"/>
      <c r="C538" s="38"/>
      <c r="D538" s="193" t="s">
        <v>165</v>
      </c>
      <c r="E538" s="38"/>
      <c r="F538" s="194" t="s">
        <v>2411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165</v>
      </c>
      <c r="AU538" s="19" t="s">
        <v>82</v>
      </c>
    </row>
    <row r="539" spans="1:65" s="2" customFormat="1">
      <c r="A539" s="36"/>
      <c r="B539" s="37"/>
      <c r="C539" s="38"/>
      <c r="D539" s="198" t="s">
        <v>167</v>
      </c>
      <c r="E539" s="38"/>
      <c r="F539" s="199" t="s">
        <v>2412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167</v>
      </c>
      <c r="AU539" s="19" t="s">
        <v>82</v>
      </c>
    </row>
    <row r="540" spans="1:65" s="15" customFormat="1">
      <c r="B540" s="232"/>
      <c r="C540" s="233"/>
      <c r="D540" s="193" t="s">
        <v>169</v>
      </c>
      <c r="E540" s="234" t="s">
        <v>19</v>
      </c>
      <c r="F540" s="235" t="s">
        <v>2033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169</v>
      </c>
      <c r="AU540" s="241" t="s">
        <v>82</v>
      </c>
      <c r="AV540" s="15" t="s">
        <v>80</v>
      </c>
      <c r="AW540" s="15" t="s">
        <v>33</v>
      </c>
      <c r="AX540" s="15" t="s">
        <v>72</v>
      </c>
      <c r="AY540" s="241" t="s">
        <v>155</v>
      </c>
    </row>
    <row r="541" spans="1:65" s="13" customFormat="1">
      <c r="B541" s="200"/>
      <c r="C541" s="201"/>
      <c r="D541" s="193" t="s">
        <v>169</v>
      </c>
      <c r="E541" s="202" t="s">
        <v>19</v>
      </c>
      <c r="F541" s="203" t="s">
        <v>2413</v>
      </c>
      <c r="G541" s="201"/>
      <c r="H541" s="204">
        <v>11.5</v>
      </c>
      <c r="I541" s="205"/>
      <c r="J541" s="201"/>
      <c r="K541" s="201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169</v>
      </c>
      <c r="AU541" s="210" t="s">
        <v>82</v>
      </c>
      <c r="AV541" s="13" t="s">
        <v>82</v>
      </c>
      <c r="AW541" s="13" t="s">
        <v>33</v>
      </c>
      <c r="AX541" s="13" t="s">
        <v>72</v>
      </c>
      <c r="AY541" s="210" t="s">
        <v>155</v>
      </c>
    </row>
    <row r="542" spans="1:65" s="16" customFormat="1">
      <c r="B542" s="242"/>
      <c r="C542" s="243"/>
      <c r="D542" s="193" t="s">
        <v>169</v>
      </c>
      <c r="E542" s="244" t="s">
        <v>19</v>
      </c>
      <c r="F542" s="245" t="s">
        <v>211</v>
      </c>
      <c r="G542" s="243"/>
      <c r="H542" s="246">
        <v>11.5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169</v>
      </c>
      <c r="AU542" s="252" t="s">
        <v>82</v>
      </c>
      <c r="AV542" s="16" t="s">
        <v>156</v>
      </c>
      <c r="AW542" s="16" t="s">
        <v>33</v>
      </c>
      <c r="AX542" s="16" t="s">
        <v>72</v>
      </c>
      <c r="AY542" s="252" t="s">
        <v>155</v>
      </c>
    </row>
    <row r="543" spans="1:65" s="15" customFormat="1">
      <c r="B543" s="232"/>
      <c r="C543" s="233"/>
      <c r="D543" s="193" t="s">
        <v>169</v>
      </c>
      <c r="E543" s="234" t="s">
        <v>19</v>
      </c>
      <c r="F543" s="235" t="s">
        <v>2035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169</v>
      </c>
      <c r="AU543" s="241" t="s">
        <v>82</v>
      </c>
      <c r="AV543" s="15" t="s">
        <v>80</v>
      </c>
      <c r="AW543" s="15" t="s">
        <v>33</v>
      </c>
      <c r="AX543" s="15" t="s">
        <v>72</v>
      </c>
      <c r="AY543" s="241" t="s">
        <v>155</v>
      </c>
    </row>
    <row r="544" spans="1:65" s="13" customFormat="1">
      <c r="B544" s="200"/>
      <c r="C544" s="201"/>
      <c r="D544" s="193" t="s">
        <v>169</v>
      </c>
      <c r="E544" s="202" t="s">
        <v>19</v>
      </c>
      <c r="F544" s="203" t="s">
        <v>2342</v>
      </c>
      <c r="G544" s="201"/>
      <c r="H544" s="204">
        <v>2.2999999999999998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169</v>
      </c>
      <c r="AU544" s="210" t="s">
        <v>82</v>
      </c>
      <c r="AV544" s="13" t="s">
        <v>82</v>
      </c>
      <c r="AW544" s="13" t="s">
        <v>33</v>
      </c>
      <c r="AX544" s="13" t="s">
        <v>72</v>
      </c>
      <c r="AY544" s="210" t="s">
        <v>155</v>
      </c>
    </row>
    <row r="545" spans="1:65" s="16" customFormat="1">
      <c r="B545" s="242"/>
      <c r="C545" s="243"/>
      <c r="D545" s="193" t="s">
        <v>169</v>
      </c>
      <c r="E545" s="244" t="s">
        <v>19</v>
      </c>
      <c r="F545" s="245" t="s">
        <v>211</v>
      </c>
      <c r="G545" s="243"/>
      <c r="H545" s="246">
        <v>2.2999999999999998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169</v>
      </c>
      <c r="AU545" s="252" t="s">
        <v>82</v>
      </c>
      <c r="AV545" s="16" t="s">
        <v>156</v>
      </c>
      <c r="AW545" s="16" t="s">
        <v>33</v>
      </c>
      <c r="AX545" s="16" t="s">
        <v>72</v>
      </c>
      <c r="AY545" s="252" t="s">
        <v>155</v>
      </c>
    </row>
    <row r="546" spans="1:65" s="14" customFormat="1">
      <c r="B546" s="211"/>
      <c r="C546" s="212"/>
      <c r="D546" s="193" t="s">
        <v>169</v>
      </c>
      <c r="E546" s="213" t="s">
        <v>19</v>
      </c>
      <c r="F546" s="214" t="s">
        <v>178</v>
      </c>
      <c r="G546" s="212"/>
      <c r="H546" s="215">
        <v>13.8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169</v>
      </c>
      <c r="AU546" s="221" t="s">
        <v>82</v>
      </c>
      <c r="AV546" s="14" t="s">
        <v>163</v>
      </c>
      <c r="AW546" s="14" t="s">
        <v>33</v>
      </c>
      <c r="AX546" s="14" t="s">
        <v>80</v>
      </c>
      <c r="AY546" s="221" t="s">
        <v>155</v>
      </c>
    </row>
    <row r="547" spans="1:65" s="2" customFormat="1" ht="16.5" customHeight="1">
      <c r="A547" s="36"/>
      <c r="B547" s="37"/>
      <c r="C547" s="180" t="s">
        <v>941</v>
      </c>
      <c r="D547" s="180" t="s">
        <v>158</v>
      </c>
      <c r="E547" s="181" t="s">
        <v>2414</v>
      </c>
      <c r="F547" s="182" t="s">
        <v>2415</v>
      </c>
      <c r="G547" s="183" t="s">
        <v>425</v>
      </c>
      <c r="H547" s="184">
        <v>112</v>
      </c>
      <c r="I547" s="185"/>
      <c r="J547" s="186">
        <f>ROUND(I547*H547,2)</f>
        <v>0</v>
      </c>
      <c r="K547" s="182" t="s">
        <v>162</v>
      </c>
      <c r="L547" s="41"/>
      <c r="M547" s="187" t="s">
        <v>19</v>
      </c>
      <c r="N547" s="188" t="s">
        <v>43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300</v>
      </c>
      <c r="AT547" s="191" t="s">
        <v>158</v>
      </c>
      <c r="AU547" s="191" t="s">
        <v>82</v>
      </c>
      <c r="AY547" s="19" t="s">
        <v>155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80</v>
      </c>
      <c r="BK547" s="192">
        <f>ROUND(I547*H547,2)</f>
        <v>0</v>
      </c>
      <c r="BL547" s="19" t="s">
        <v>300</v>
      </c>
      <c r="BM547" s="191" t="s">
        <v>2416</v>
      </c>
    </row>
    <row r="548" spans="1:65" s="2" customFormat="1" ht="19.5">
      <c r="A548" s="36"/>
      <c r="B548" s="37"/>
      <c r="C548" s="38"/>
      <c r="D548" s="193" t="s">
        <v>165</v>
      </c>
      <c r="E548" s="38"/>
      <c r="F548" s="194" t="s">
        <v>2417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165</v>
      </c>
      <c r="AU548" s="19" t="s">
        <v>82</v>
      </c>
    </row>
    <row r="549" spans="1:65" s="2" customFormat="1">
      <c r="A549" s="36"/>
      <c r="B549" s="37"/>
      <c r="C549" s="38"/>
      <c r="D549" s="198" t="s">
        <v>167</v>
      </c>
      <c r="E549" s="38"/>
      <c r="F549" s="199" t="s">
        <v>2418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167</v>
      </c>
      <c r="AU549" s="19" t="s">
        <v>82</v>
      </c>
    </row>
    <row r="550" spans="1:65" s="2" customFormat="1" ht="21.75" customHeight="1">
      <c r="A550" s="36"/>
      <c r="B550" s="37"/>
      <c r="C550" s="180" t="s">
        <v>945</v>
      </c>
      <c r="D550" s="180" t="s">
        <v>158</v>
      </c>
      <c r="E550" s="181" t="s">
        <v>2419</v>
      </c>
      <c r="F550" s="182" t="s">
        <v>2420</v>
      </c>
      <c r="G550" s="183" t="s">
        <v>425</v>
      </c>
      <c r="H550" s="184">
        <v>34</v>
      </c>
      <c r="I550" s="185"/>
      <c r="J550" s="186">
        <f>ROUND(I550*H550,2)</f>
        <v>0</v>
      </c>
      <c r="K550" s="182" t="s">
        <v>162</v>
      </c>
      <c r="L550" s="41"/>
      <c r="M550" s="187" t="s">
        <v>19</v>
      </c>
      <c r="N550" s="188" t="s">
        <v>43</v>
      </c>
      <c r="O550" s="66"/>
      <c r="P550" s="189">
        <f>O550*H550</f>
        <v>0</v>
      </c>
      <c r="Q550" s="189">
        <v>1.2999999999999999E-4</v>
      </c>
      <c r="R550" s="189">
        <f>Q550*H550</f>
        <v>4.4199999999999995E-3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300</v>
      </c>
      <c r="AT550" s="191" t="s">
        <v>158</v>
      </c>
      <c r="AU550" s="191" t="s">
        <v>82</v>
      </c>
      <c r="AY550" s="19" t="s">
        <v>155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80</v>
      </c>
      <c r="BK550" s="192">
        <f>ROUND(I550*H550,2)</f>
        <v>0</v>
      </c>
      <c r="BL550" s="19" t="s">
        <v>300</v>
      </c>
      <c r="BM550" s="191" t="s">
        <v>2421</v>
      </c>
    </row>
    <row r="551" spans="1:65" s="2" customFormat="1">
      <c r="A551" s="36"/>
      <c r="B551" s="37"/>
      <c r="C551" s="38"/>
      <c r="D551" s="193" t="s">
        <v>165</v>
      </c>
      <c r="E551" s="38"/>
      <c r="F551" s="194" t="s">
        <v>2422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165</v>
      </c>
      <c r="AU551" s="19" t="s">
        <v>82</v>
      </c>
    </row>
    <row r="552" spans="1:65" s="2" customFormat="1">
      <c r="A552" s="36"/>
      <c r="B552" s="37"/>
      <c r="C552" s="38"/>
      <c r="D552" s="198" t="s">
        <v>167</v>
      </c>
      <c r="E552" s="38"/>
      <c r="F552" s="199" t="s">
        <v>2423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167</v>
      </c>
      <c r="AU552" s="19" t="s">
        <v>82</v>
      </c>
    </row>
    <row r="553" spans="1:65" s="2" customFormat="1" ht="16.5" customHeight="1">
      <c r="A553" s="36"/>
      <c r="B553" s="37"/>
      <c r="C553" s="180" t="s">
        <v>951</v>
      </c>
      <c r="D553" s="180" t="s">
        <v>158</v>
      </c>
      <c r="E553" s="181" t="s">
        <v>2424</v>
      </c>
      <c r="F553" s="182" t="s">
        <v>2425</v>
      </c>
      <c r="G553" s="183" t="s">
        <v>2426</v>
      </c>
      <c r="H553" s="184">
        <v>39</v>
      </c>
      <c r="I553" s="185"/>
      <c r="J553" s="186">
        <f>ROUND(I553*H553,2)</f>
        <v>0</v>
      </c>
      <c r="K553" s="182" t="s">
        <v>162</v>
      </c>
      <c r="L553" s="41"/>
      <c r="M553" s="187" t="s">
        <v>19</v>
      </c>
      <c r="N553" s="188" t="s">
        <v>43</v>
      </c>
      <c r="O553" s="66"/>
      <c r="P553" s="189">
        <f>O553*H553</f>
        <v>0</v>
      </c>
      <c r="Q553" s="189">
        <v>2.5000000000000001E-4</v>
      </c>
      <c r="R553" s="189">
        <f>Q553*H553</f>
        <v>9.75E-3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300</v>
      </c>
      <c r="AT553" s="191" t="s">
        <v>158</v>
      </c>
      <c r="AU553" s="191" t="s">
        <v>82</v>
      </c>
      <c r="AY553" s="19" t="s">
        <v>155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80</v>
      </c>
      <c r="BK553" s="192">
        <f>ROUND(I553*H553,2)</f>
        <v>0</v>
      </c>
      <c r="BL553" s="19" t="s">
        <v>300</v>
      </c>
      <c r="BM553" s="191" t="s">
        <v>2427</v>
      </c>
    </row>
    <row r="554" spans="1:65" s="2" customFormat="1">
      <c r="A554" s="36"/>
      <c r="B554" s="37"/>
      <c r="C554" s="38"/>
      <c r="D554" s="193" t="s">
        <v>165</v>
      </c>
      <c r="E554" s="38"/>
      <c r="F554" s="194" t="s">
        <v>2428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165</v>
      </c>
      <c r="AU554" s="19" t="s">
        <v>82</v>
      </c>
    </row>
    <row r="555" spans="1:65" s="2" customFormat="1">
      <c r="A555" s="36"/>
      <c r="B555" s="37"/>
      <c r="C555" s="38"/>
      <c r="D555" s="198" t="s">
        <v>167</v>
      </c>
      <c r="E555" s="38"/>
      <c r="F555" s="199" t="s">
        <v>2429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167</v>
      </c>
      <c r="AU555" s="19" t="s">
        <v>82</v>
      </c>
    </row>
    <row r="556" spans="1:65" s="2" customFormat="1" ht="21.75" customHeight="1">
      <c r="A556" s="36"/>
      <c r="B556" s="37"/>
      <c r="C556" s="180" t="s">
        <v>959</v>
      </c>
      <c r="D556" s="180" t="s">
        <v>158</v>
      </c>
      <c r="E556" s="181" t="s">
        <v>2430</v>
      </c>
      <c r="F556" s="182" t="s">
        <v>2431</v>
      </c>
      <c r="G556" s="183" t="s">
        <v>425</v>
      </c>
      <c r="H556" s="184">
        <v>4</v>
      </c>
      <c r="I556" s="185"/>
      <c r="J556" s="186">
        <f>ROUND(I556*H556,2)</f>
        <v>0</v>
      </c>
      <c r="K556" s="182" t="s">
        <v>162</v>
      </c>
      <c r="L556" s="41"/>
      <c r="M556" s="187" t="s">
        <v>19</v>
      </c>
      <c r="N556" s="188" t="s">
        <v>43</v>
      </c>
      <c r="O556" s="66"/>
      <c r="P556" s="189">
        <f>O556*H556</f>
        <v>0</v>
      </c>
      <c r="Q556" s="189">
        <v>2.1000000000000001E-4</v>
      </c>
      <c r="R556" s="189">
        <f>Q556*H556</f>
        <v>8.4000000000000003E-4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300</v>
      </c>
      <c r="AT556" s="191" t="s">
        <v>158</v>
      </c>
      <c r="AU556" s="191" t="s">
        <v>82</v>
      </c>
      <c r="AY556" s="19" t="s">
        <v>155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300</v>
      </c>
      <c r="BM556" s="191" t="s">
        <v>2432</v>
      </c>
    </row>
    <row r="557" spans="1:65" s="2" customFormat="1" ht="19.5">
      <c r="A557" s="36"/>
      <c r="B557" s="37"/>
      <c r="C557" s="38"/>
      <c r="D557" s="193" t="s">
        <v>165</v>
      </c>
      <c r="E557" s="38"/>
      <c r="F557" s="194" t="s">
        <v>2433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165</v>
      </c>
      <c r="AU557" s="19" t="s">
        <v>82</v>
      </c>
    </row>
    <row r="558" spans="1:65" s="2" customFormat="1">
      <c r="A558" s="36"/>
      <c r="B558" s="37"/>
      <c r="C558" s="38"/>
      <c r="D558" s="198" t="s">
        <v>167</v>
      </c>
      <c r="E558" s="38"/>
      <c r="F558" s="199" t="s">
        <v>2434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167</v>
      </c>
      <c r="AU558" s="19" t="s">
        <v>82</v>
      </c>
    </row>
    <row r="559" spans="1:65" s="2" customFormat="1" ht="21.75" customHeight="1">
      <c r="A559" s="36"/>
      <c r="B559" s="37"/>
      <c r="C559" s="180" t="s">
        <v>968</v>
      </c>
      <c r="D559" s="180" t="s">
        <v>158</v>
      </c>
      <c r="E559" s="181" t="s">
        <v>2435</v>
      </c>
      <c r="F559" s="182" t="s">
        <v>2436</v>
      </c>
      <c r="G559" s="183" t="s">
        <v>425</v>
      </c>
      <c r="H559" s="184">
        <v>2</v>
      </c>
      <c r="I559" s="185"/>
      <c r="J559" s="186">
        <f>ROUND(I559*H559,2)</f>
        <v>0</v>
      </c>
      <c r="K559" s="182" t="s">
        <v>162</v>
      </c>
      <c r="L559" s="41"/>
      <c r="M559" s="187" t="s">
        <v>19</v>
      </c>
      <c r="N559" s="188" t="s">
        <v>43</v>
      </c>
      <c r="O559" s="66"/>
      <c r="P559" s="189">
        <f>O559*H559</f>
        <v>0</v>
      </c>
      <c r="Q559" s="189">
        <v>3.4000000000000002E-4</v>
      </c>
      <c r="R559" s="189">
        <f>Q559*H559</f>
        <v>6.8000000000000005E-4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300</v>
      </c>
      <c r="AT559" s="191" t="s">
        <v>158</v>
      </c>
      <c r="AU559" s="191" t="s">
        <v>82</v>
      </c>
      <c r="AY559" s="19" t="s">
        <v>155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9" t="s">
        <v>80</v>
      </c>
      <c r="BK559" s="192">
        <f>ROUND(I559*H559,2)</f>
        <v>0</v>
      </c>
      <c r="BL559" s="19" t="s">
        <v>300</v>
      </c>
      <c r="BM559" s="191" t="s">
        <v>2437</v>
      </c>
    </row>
    <row r="560" spans="1:65" s="2" customFormat="1" ht="19.5">
      <c r="A560" s="36"/>
      <c r="B560" s="37"/>
      <c r="C560" s="38"/>
      <c r="D560" s="193" t="s">
        <v>165</v>
      </c>
      <c r="E560" s="38"/>
      <c r="F560" s="194" t="s">
        <v>2438</v>
      </c>
      <c r="G560" s="38"/>
      <c r="H560" s="38"/>
      <c r="I560" s="195"/>
      <c r="J560" s="38"/>
      <c r="K560" s="38"/>
      <c r="L560" s="41"/>
      <c r="M560" s="196"/>
      <c r="N560" s="197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165</v>
      </c>
      <c r="AU560" s="19" t="s">
        <v>82</v>
      </c>
    </row>
    <row r="561" spans="1:65" s="2" customFormat="1">
      <c r="A561" s="36"/>
      <c r="B561" s="37"/>
      <c r="C561" s="38"/>
      <c r="D561" s="198" t="s">
        <v>167</v>
      </c>
      <c r="E561" s="38"/>
      <c r="F561" s="199" t="s">
        <v>2439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167</v>
      </c>
      <c r="AU561" s="19" t="s">
        <v>82</v>
      </c>
    </row>
    <row r="562" spans="1:65" s="2" customFormat="1" ht="21.75" customHeight="1">
      <c r="A562" s="36"/>
      <c r="B562" s="37"/>
      <c r="C562" s="180" t="s">
        <v>977</v>
      </c>
      <c r="D562" s="180" t="s">
        <v>158</v>
      </c>
      <c r="E562" s="181" t="s">
        <v>2440</v>
      </c>
      <c r="F562" s="182" t="s">
        <v>2441</v>
      </c>
      <c r="G562" s="183" t="s">
        <v>425</v>
      </c>
      <c r="H562" s="184">
        <v>1</v>
      </c>
      <c r="I562" s="185"/>
      <c r="J562" s="186">
        <f>ROUND(I562*H562,2)</f>
        <v>0</v>
      </c>
      <c r="K562" s="182" t="s">
        <v>162</v>
      </c>
      <c r="L562" s="41"/>
      <c r="M562" s="187" t="s">
        <v>19</v>
      </c>
      <c r="N562" s="188" t="s">
        <v>43</v>
      </c>
      <c r="O562" s="66"/>
      <c r="P562" s="189">
        <f>O562*H562</f>
        <v>0</v>
      </c>
      <c r="Q562" s="189">
        <v>5.0000000000000001E-4</v>
      </c>
      <c r="R562" s="189">
        <f>Q562*H562</f>
        <v>5.0000000000000001E-4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300</v>
      </c>
      <c r="AT562" s="191" t="s">
        <v>158</v>
      </c>
      <c r="AU562" s="191" t="s">
        <v>82</v>
      </c>
      <c r="AY562" s="19" t="s">
        <v>155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300</v>
      </c>
      <c r="BM562" s="191" t="s">
        <v>2442</v>
      </c>
    </row>
    <row r="563" spans="1:65" s="2" customFormat="1" ht="19.5">
      <c r="A563" s="36"/>
      <c r="B563" s="37"/>
      <c r="C563" s="38"/>
      <c r="D563" s="193" t="s">
        <v>165</v>
      </c>
      <c r="E563" s="38"/>
      <c r="F563" s="194" t="s">
        <v>2443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165</v>
      </c>
      <c r="AU563" s="19" t="s">
        <v>82</v>
      </c>
    </row>
    <row r="564" spans="1:65" s="2" customFormat="1">
      <c r="A564" s="36"/>
      <c r="B564" s="37"/>
      <c r="C564" s="38"/>
      <c r="D564" s="198" t="s">
        <v>167</v>
      </c>
      <c r="E564" s="38"/>
      <c r="F564" s="199" t="s">
        <v>2444</v>
      </c>
      <c r="G564" s="38"/>
      <c r="H564" s="38"/>
      <c r="I564" s="195"/>
      <c r="J564" s="38"/>
      <c r="K564" s="38"/>
      <c r="L564" s="41"/>
      <c r="M564" s="196"/>
      <c r="N564" s="197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167</v>
      </c>
      <c r="AU564" s="19" t="s">
        <v>82</v>
      </c>
    </row>
    <row r="565" spans="1:65" s="2" customFormat="1" ht="24.2" customHeight="1">
      <c r="A565" s="36"/>
      <c r="B565" s="37"/>
      <c r="C565" s="180" t="s">
        <v>983</v>
      </c>
      <c r="D565" s="180" t="s">
        <v>158</v>
      </c>
      <c r="E565" s="181" t="s">
        <v>2445</v>
      </c>
      <c r="F565" s="182" t="s">
        <v>2446</v>
      </c>
      <c r="G565" s="183" t="s">
        <v>425</v>
      </c>
      <c r="H565" s="184">
        <v>3</v>
      </c>
      <c r="I565" s="185"/>
      <c r="J565" s="186">
        <f>ROUND(I565*H565,2)</f>
        <v>0</v>
      </c>
      <c r="K565" s="182" t="s">
        <v>162</v>
      </c>
      <c r="L565" s="41"/>
      <c r="M565" s="187" t="s">
        <v>19</v>
      </c>
      <c r="N565" s="188" t="s">
        <v>43</v>
      </c>
      <c r="O565" s="66"/>
      <c r="P565" s="189">
        <f>O565*H565</f>
        <v>0</v>
      </c>
      <c r="Q565" s="189">
        <v>2.7E-4</v>
      </c>
      <c r="R565" s="189">
        <f>Q565*H565</f>
        <v>8.0999999999999996E-4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300</v>
      </c>
      <c r="AT565" s="191" t="s">
        <v>158</v>
      </c>
      <c r="AU565" s="191" t="s">
        <v>82</v>
      </c>
      <c r="AY565" s="19" t="s">
        <v>155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300</v>
      </c>
      <c r="BM565" s="191" t="s">
        <v>2447</v>
      </c>
    </row>
    <row r="566" spans="1:65" s="2" customFormat="1" ht="19.5">
      <c r="A566" s="36"/>
      <c r="B566" s="37"/>
      <c r="C566" s="38"/>
      <c r="D566" s="193" t="s">
        <v>165</v>
      </c>
      <c r="E566" s="38"/>
      <c r="F566" s="194" t="s">
        <v>2448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165</v>
      </c>
      <c r="AU566" s="19" t="s">
        <v>82</v>
      </c>
    </row>
    <row r="567" spans="1:65" s="2" customFormat="1">
      <c r="A567" s="36"/>
      <c r="B567" s="37"/>
      <c r="C567" s="38"/>
      <c r="D567" s="198" t="s">
        <v>167</v>
      </c>
      <c r="E567" s="38"/>
      <c r="F567" s="199" t="s">
        <v>2449</v>
      </c>
      <c r="G567" s="38"/>
      <c r="H567" s="38"/>
      <c r="I567" s="195"/>
      <c r="J567" s="38"/>
      <c r="K567" s="38"/>
      <c r="L567" s="41"/>
      <c r="M567" s="196"/>
      <c r="N567" s="197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167</v>
      </c>
      <c r="AU567" s="19" t="s">
        <v>82</v>
      </c>
    </row>
    <row r="568" spans="1:65" s="2" customFormat="1" ht="24.2" customHeight="1">
      <c r="A568" s="36"/>
      <c r="B568" s="37"/>
      <c r="C568" s="180" t="s">
        <v>992</v>
      </c>
      <c r="D568" s="180" t="s">
        <v>158</v>
      </c>
      <c r="E568" s="181" t="s">
        <v>2450</v>
      </c>
      <c r="F568" s="182" t="s">
        <v>2451</v>
      </c>
      <c r="G568" s="183" t="s">
        <v>425</v>
      </c>
      <c r="H568" s="184">
        <v>1</v>
      </c>
      <c r="I568" s="185"/>
      <c r="J568" s="186">
        <f>ROUND(I568*H568,2)</f>
        <v>0</v>
      </c>
      <c r="K568" s="182" t="s">
        <v>162</v>
      </c>
      <c r="L568" s="41"/>
      <c r="M568" s="187" t="s">
        <v>19</v>
      </c>
      <c r="N568" s="188" t="s">
        <v>43</v>
      </c>
      <c r="O568" s="66"/>
      <c r="P568" s="189">
        <f>O568*H568</f>
        <v>0</v>
      </c>
      <c r="Q568" s="189">
        <v>4.0000000000000002E-4</v>
      </c>
      <c r="R568" s="189">
        <f>Q568*H568</f>
        <v>4.0000000000000002E-4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300</v>
      </c>
      <c r="AT568" s="191" t="s">
        <v>158</v>
      </c>
      <c r="AU568" s="191" t="s">
        <v>82</v>
      </c>
      <c r="AY568" s="19" t="s">
        <v>155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9" t="s">
        <v>80</v>
      </c>
      <c r="BK568" s="192">
        <f>ROUND(I568*H568,2)</f>
        <v>0</v>
      </c>
      <c r="BL568" s="19" t="s">
        <v>300</v>
      </c>
      <c r="BM568" s="191" t="s">
        <v>2452</v>
      </c>
    </row>
    <row r="569" spans="1:65" s="2" customFormat="1" ht="19.5">
      <c r="A569" s="36"/>
      <c r="B569" s="37"/>
      <c r="C569" s="38"/>
      <c r="D569" s="193" t="s">
        <v>165</v>
      </c>
      <c r="E569" s="38"/>
      <c r="F569" s="194" t="s">
        <v>2453</v>
      </c>
      <c r="G569" s="38"/>
      <c r="H569" s="38"/>
      <c r="I569" s="195"/>
      <c r="J569" s="38"/>
      <c r="K569" s="38"/>
      <c r="L569" s="41"/>
      <c r="M569" s="196"/>
      <c r="N569" s="197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165</v>
      </c>
      <c r="AU569" s="19" t="s">
        <v>82</v>
      </c>
    </row>
    <row r="570" spans="1:65" s="2" customFormat="1">
      <c r="A570" s="36"/>
      <c r="B570" s="37"/>
      <c r="C570" s="38"/>
      <c r="D570" s="198" t="s">
        <v>167</v>
      </c>
      <c r="E570" s="38"/>
      <c r="F570" s="199" t="s">
        <v>2454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167</v>
      </c>
      <c r="AU570" s="19" t="s">
        <v>82</v>
      </c>
    </row>
    <row r="571" spans="1:65" s="2" customFormat="1" ht="24.2" customHeight="1">
      <c r="A571" s="36"/>
      <c r="B571" s="37"/>
      <c r="C571" s="180" t="s">
        <v>1004</v>
      </c>
      <c r="D571" s="180" t="s">
        <v>158</v>
      </c>
      <c r="E571" s="181" t="s">
        <v>2455</v>
      </c>
      <c r="F571" s="182" t="s">
        <v>2456</v>
      </c>
      <c r="G571" s="183" t="s">
        <v>425</v>
      </c>
      <c r="H571" s="184">
        <v>4</v>
      </c>
      <c r="I571" s="185"/>
      <c r="J571" s="186">
        <f>ROUND(I571*H571,2)</f>
        <v>0</v>
      </c>
      <c r="K571" s="182" t="s">
        <v>162</v>
      </c>
      <c r="L571" s="41"/>
      <c r="M571" s="187" t="s">
        <v>19</v>
      </c>
      <c r="N571" s="188" t="s">
        <v>43</v>
      </c>
      <c r="O571" s="66"/>
      <c r="P571" s="189">
        <f>O571*H571</f>
        <v>0</v>
      </c>
      <c r="Q571" s="189">
        <v>5.6999999999999998E-4</v>
      </c>
      <c r="R571" s="189">
        <f>Q571*H571</f>
        <v>2.2799999999999999E-3</v>
      </c>
      <c r="S571" s="189">
        <v>0</v>
      </c>
      <c r="T571" s="190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300</v>
      </c>
      <c r="AT571" s="191" t="s">
        <v>158</v>
      </c>
      <c r="AU571" s="191" t="s">
        <v>82</v>
      </c>
      <c r="AY571" s="19" t="s">
        <v>155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80</v>
      </c>
      <c r="BK571" s="192">
        <f>ROUND(I571*H571,2)</f>
        <v>0</v>
      </c>
      <c r="BL571" s="19" t="s">
        <v>300</v>
      </c>
      <c r="BM571" s="191" t="s">
        <v>2457</v>
      </c>
    </row>
    <row r="572" spans="1:65" s="2" customFormat="1" ht="19.5">
      <c r="A572" s="36"/>
      <c r="B572" s="37"/>
      <c r="C572" s="38"/>
      <c r="D572" s="193" t="s">
        <v>165</v>
      </c>
      <c r="E572" s="38"/>
      <c r="F572" s="194" t="s">
        <v>2458</v>
      </c>
      <c r="G572" s="38"/>
      <c r="H572" s="38"/>
      <c r="I572" s="195"/>
      <c r="J572" s="38"/>
      <c r="K572" s="38"/>
      <c r="L572" s="41"/>
      <c r="M572" s="196"/>
      <c r="N572" s="197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165</v>
      </c>
      <c r="AU572" s="19" t="s">
        <v>82</v>
      </c>
    </row>
    <row r="573" spans="1:65" s="2" customFormat="1">
      <c r="A573" s="36"/>
      <c r="B573" s="37"/>
      <c r="C573" s="38"/>
      <c r="D573" s="198" t="s">
        <v>167</v>
      </c>
      <c r="E573" s="38"/>
      <c r="F573" s="199" t="s">
        <v>2459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167</v>
      </c>
      <c r="AU573" s="19" t="s">
        <v>82</v>
      </c>
    </row>
    <row r="574" spans="1:65" s="2" customFormat="1" ht="24.2" customHeight="1">
      <c r="A574" s="36"/>
      <c r="B574" s="37"/>
      <c r="C574" s="180" t="s">
        <v>1010</v>
      </c>
      <c r="D574" s="180" t="s">
        <v>158</v>
      </c>
      <c r="E574" s="181" t="s">
        <v>2460</v>
      </c>
      <c r="F574" s="182" t="s">
        <v>2461</v>
      </c>
      <c r="G574" s="183" t="s">
        <v>425</v>
      </c>
      <c r="H574" s="184">
        <v>1</v>
      </c>
      <c r="I574" s="185"/>
      <c r="J574" s="186">
        <f>ROUND(I574*H574,2)</f>
        <v>0</v>
      </c>
      <c r="K574" s="182" t="s">
        <v>162</v>
      </c>
      <c r="L574" s="41"/>
      <c r="M574" s="187" t="s">
        <v>19</v>
      </c>
      <c r="N574" s="188" t="s">
        <v>43</v>
      </c>
      <c r="O574" s="66"/>
      <c r="P574" s="189">
        <f>O574*H574</f>
        <v>0</v>
      </c>
      <c r="Q574" s="189">
        <v>8.0000000000000004E-4</v>
      </c>
      <c r="R574" s="189">
        <f>Q574*H574</f>
        <v>8.0000000000000004E-4</v>
      </c>
      <c r="S574" s="189">
        <v>0</v>
      </c>
      <c r="T574" s="190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300</v>
      </c>
      <c r="AT574" s="191" t="s">
        <v>158</v>
      </c>
      <c r="AU574" s="191" t="s">
        <v>82</v>
      </c>
      <c r="AY574" s="19" t="s">
        <v>155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9" t="s">
        <v>80</v>
      </c>
      <c r="BK574" s="192">
        <f>ROUND(I574*H574,2)</f>
        <v>0</v>
      </c>
      <c r="BL574" s="19" t="s">
        <v>300</v>
      </c>
      <c r="BM574" s="191" t="s">
        <v>2462</v>
      </c>
    </row>
    <row r="575" spans="1:65" s="2" customFormat="1" ht="19.5">
      <c r="A575" s="36"/>
      <c r="B575" s="37"/>
      <c r="C575" s="38"/>
      <c r="D575" s="193" t="s">
        <v>165</v>
      </c>
      <c r="E575" s="38"/>
      <c r="F575" s="194" t="s">
        <v>2463</v>
      </c>
      <c r="G575" s="38"/>
      <c r="H575" s="38"/>
      <c r="I575" s="195"/>
      <c r="J575" s="38"/>
      <c r="K575" s="38"/>
      <c r="L575" s="41"/>
      <c r="M575" s="196"/>
      <c r="N575" s="197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165</v>
      </c>
      <c r="AU575" s="19" t="s">
        <v>82</v>
      </c>
    </row>
    <row r="576" spans="1:65" s="2" customFormat="1">
      <c r="A576" s="36"/>
      <c r="B576" s="37"/>
      <c r="C576" s="38"/>
      <c r="D576" s="198" t="s">
        <v>167</v>
      </c>
      <c r="E576" s="38"/>
      <c r="F576" s="199" t="s">
        <v>2464</v>
      </c>
      <c r="G576" s="38"/>
      <c r="H576" s="38"/>
      <c r="I576" s="195"/>
      <c r="J576" s="38"/>
      <c r="K576" s="38"/>
      <c r="L576" s="41"/>
      <c r="M576" s="196"/>
      <c r="N576" s="197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167</v>
      </c>
      <c r="AU576" s="19" t="s">
        <v>82</v>
      </c>
    </row>
    <row r="577" spans="1:65" s="2" customFormat="1" ht="24.2" customHeight="1">
      <c r="A577" s="36"/>
      <c r="B577" s="37"/>
      <c r="C577" s="180" t="s">
        <v>1015</v>
      </c>
      <c r="D577" s="180" t="s">
        <v>158</v>
      </c>
      <c r="E577" s="181" t="s">
        <v>2465</v>
      </c>
      <c r="F577" s="182" t="s">
        <v>2466</v>
      </c>
      <c r="G577" s="183" t="s">
        <v>233</v>
      </c>
      <c r="H577" s="184">
        <v>395</v>
      </c>
      <c r="I577" s="185"/>
      <c r="J577" s="186">
        <f>ROUND(I577*H577,2)</f>
        <v>0</v>
      </c>
      <c r="K577" s="182" t="s">
        <v>162</v>
      </c>
      <c r="L577" s="41"/>
      <c r="M577" s="187" t="s">
        <v>19</v>
      </c>
      <c r="N577" s="188" t="s">
        <v>43</v>
      </c>
      <c r="O577" s="66"/>
      <c r="P577" s="189">
        <f>O577*H577</f>
        <v>0</v>
      </c>
      <c r="Q577" s="189">
        <v>1.9000000000000001E-4</v>
      </c>
      <c r="R577" s="189">
        <f>Q577*H577</f>
        <v>7.5050000000000006E-2</v>
      </c>
      <c r="S577" s="189">
        <v>0</v>
      </c>
      <c r="T577" s="190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1" t="s">
        <v>300</v>
      </c>
      <c r="AT577" s="191" t="s">
        <v>158</v>
      </c>
      <c r="AU577" s="191" t="s">
        <v>82</v>
      </c>
      <c r="AY577" s="19" t="s">
        <v>155</v>
      </c>
      <c r="BE577" s="192">
        <f>IF(N577="základní",J577,0)</f>
        <v>0</v>
      </c>
      <c r="BF577" s="192">
        <f>IF(N577="snížená",J577,0)</f>
        <v>0</v>
      </c>
      <c r="BG577" s="192">
        <f>IF(N577="zákl. přenesená",J577,0)</f>
        <v>0</v>
      </c>
      <c r="BH577" s="192">
        <f>IF(N577="sníž. přenesená",J577,0)</f>
        <v>0</v>
      </c>
      <c r="BI577" s="192">
        <f>IF(N577="nulová",J577,0)</f>
        <v>0</v>
      </c>
      <c r="BJ577" s="19" t="s">
        <v>80</v>
      </c>
      <c r="BK577" s="192">
        <f>ROUND(I577*H577,2)</f>
        <v>0</v>
      </c>
      <c r="BL577" s="19" t="s">
        <v>300</v>
      </c>
      <c r="BM577" s="191" t="s">
        <v>2467</v>
      </c>
    </row>
    <row r="578" spans="1:65" s="2" customFormat="1" ht="19.5">
      <c r="A578" s="36"/>
      <c r="B578" s="37"/>
      <c r="C578" s="38"/>
      <c r="D578" s="193" t="s">
        <v>165</v>
      </c>
      <c r="E578" s="38"/>
      <c r="F578" s="194" t="s">
        <v>2468</v>
      </c>
      <c r="G578" s="38"/>
      <c r="H578" s="38"/>
      <c r="I578" s="195"/>
      <c r="J578" s="38"/>
      <c r="K578" s="38"/>
      <c r="L578" s="41"/>
      <c r="M578" s="196"/>
      <c r="N578" s="197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165</v>
      </c>
      <c r="AU578" s="19" t="s">
        <v>82</v>
      </c>
    </row>
    <row r="579" spans="1:65" s="2" customFormat="1">
      <c r="A579" s="36"/>
      <c r="B579" s="37"/>
      <c r="C579" s="38"/>
      <c r="D579" s="198" t="s">
        <v>167</v>
      </c>
      <c r="E579" s="38"/>
      <c r="F579" s="199" t="s">
        <v>2469</v>
      </c>
      <c r="G579" s="38"/>
      <c r="H579" s="38"/>
      <c r="I579" s="195"/>
      <c r="J579" s="38"/>
      <c r="K579" s="38"/>
      <c r="L579" s="41"/>
      <c r="M579" s="196"/>
      <c r="N579" s="197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167</v>
      </c>
      <c r="AU579" s="19" t="s">
        <v>82</v>
      </c>
    </row>
    <row r="580" spans="1:65" s="2" customFormat="1" ht="21.75" customHeight="1">
      <c r="A580" s="36"/>
      <c r="B580" s="37"/>
      <c r="C580" s="180" t="s">
        <v>1021</v>
      </c>
      <c r="D580" s="180" t="s">
        <v>158</v>
      </c>
      <c r="E580" s="181" t="s">
        <v>2470</v>
      </c>
      <c r="F580" s="182" t="s">
        <v>2471</v>
      </c>
      <c r="G580" s="183" t="s">
        <v>233</v>
      </c>
      <c r="H580" s="184">
        <v>395</v>
      </c>
      <c r="I580" s="185"/>
      <c r="J580" s="186">
        <f>ROUND(I580*H580,2)</f>
        <v>0</v>
      </c>
      <c r="K580" s="182" t="s">
        <v>162</v>
      </c>
      <c r="L580" s="41"/>
      <c r="M580" s="187" t="s">
        <v>19</v>
      </c>
      <c r="N580" s="188" t="s">
        <v>43</v>
      </c>
      <c r="O580" s="66"/>
      <c r="P580" s="189">
        <f>O580*H580</f>
        <v>0</v>
      </c>
      <c r="Q580" s="189">
        <v>1.0000000000000001E-5</v>
      </c>
      <c r="R580" s="189">
        <f>Q580*H580</f>
        <v>3.9500000000000004E-3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300</v>
      </c>
      <c r="AT580" s="191" t="s">
        <v>158</v>
      </c>
      <c r="AU580" s="191" t="s">
        <v>82</v>
      </c>
      <c r="AY580" s="19" t="s">
        <v>155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80</v>
      </c>
      <c r="BK580" s="192">
        <f>ROUND(I580*H580,2)</f>
        <v>0</v>
      </c>
      <c r="BL580" s="19" t="s">
        <v>300</v>
      </c>
      <c r="BM580" s="191" t="s">
        <v>2472</v>
      </c>
    </row>
    <row r="581" spans="1:65" s="2" customFormat="1" ht="19.5">
      <c r="A581" s="36"/>
      <c r="B581" s="37"/>
      <c r="C581" s="38"/>
      <c r="D581" s="193" t="s">
        <v>165</v>
      </c>
      <c r="E581" s="38"/>
      <c r="F581" s="194" t="s">
        <v>2473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165</v>
      </c>
      <c r="AU581" s="19" t="s">
        <v>82</v>
      </c>
    </row>
    <row r="582" spans="1:65" s="2" customFormat="1">
      <c r="A582" s="36"/>
      <c r="B582" s="37"/>
      <c r="C582" s="38"/>
      <c r="D582" s="198" t="s">
        <v>167</v>
      </c>
      <c r="E582" s="38"/>
      <c r="F582" s="199" t="s">
        <v>2474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167</v>
      </c>
      <c r="AU582" s="19" t="s">
        <v>82</v>
      </c>
    </row>
    <row r="583" spans="1:65" s="2" customFormat="1" ht="24.2" customHeight="1">
      <c r="A583" s="36"/>
      <c r="B583" s="37"/>
      <c r="C583" s="180" t="s">
        <v>1027</v>
      </c>
      <c r="D583" s="180" t="s">
        <v>158</v>
      </c>
      <c r="E583" s="181" t="s">
        <v>2475</v>
      </c>
      <c r="F583" s="182" t="s">
        <v>2476</v>
      </c>
      <c r="G583" s="183" t="s">
        <v>161</v>
      </c>
      <c r="H583" s="184">
        <v>0.52200000000000002</v>
      </c>
      <c r="I583" s="185"/>
      <c r="J583" s="186">
        <f>ROUND(I583*H583,2)</f>
        <v>0</v>
      </c>
      <c r="K583" s="182" t="s">
        <v>162</v>
      </c>
      <c r="L583" s="41"/>
      <c r="M583" s="187" t="s">
        <v>19</v>
      </c>
      <c r="N583" s="188" t="s">
        <v>43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300</v>
      </c>
      <c r="AT583" s="191" t="s">
        <v>158</v>
      </c>
      <c r="AU583" s="191" t="s">
        <v>82</v>
      </c>
      <c r="AY583" s="19" t="s">
        <v>155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80</v>
      </c>
      <c r="BK583" s="192">
        <f>ROUND(I583*H583,2)</f>
        <v>0</v>
      </c>
      <c r="BL583" s="19" t="s">
        <v>300</v>
      </c>
      <c r="BM583" s="191" t="s">
        <v>2477</v>
      </c>
    </row>
    <row r="584" spans="1:65" s="2" customFormat="1" ht="29.25">
      <c r="A584" s="36"/>
      <c r="B584" s="37"/>
      <c r="C584" s="38"/>
      <c r="D584" s="193" t="s">
        <v>165</v>
      </c>
      <c r="E584" s="38"/>
      <c r="F584" s="194" t="s">
        <v>2478</v>
      </c>
      <c r="G584" s="38"/>
      <c r="H584" s="38"/>
      <c r="I584" s="195"/>
      <c r="J584" s="38"/>
      <c r="K584" s="38"/>
      <c r="L584" s="41"/>
      <c r="M584" s="196"/>
      <c r="N584" s="197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165</v>
      </c>
      <c r="AU584" s="19" t="s">
        <v>82</v>
      </c>
    </row>
    <row r="585" spans="1:65" s="2" customFormat="1">
      <c r="A585" s="36"/>
      <c r="B585" s="37"/>
      <c r="C585" s="38"/>
      <c r="D585" s="198" t="s">
        <v>167</v>
      </c>
      <c r="E585" s="38"/>
      <c r="F585" s="199" t="s">
        <v>2479</v>
      </c>
      <c r="G585" s="38"/>
      <c r="H585" s="38"/>
      <c r="I585" s="195"/>
      <c r="J585" s="38"/>
      <c r="K585" s="38"/>
      <c r="L585" s="41"/>
      <c r="M585" s="196"/>
      <c r="N585" s="19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167</v>
      </c>
      <c r="AU585" s="19" t="s">
        <v>82</v>
      </c>
    </row>
    <row r="586" spans="1:65" s="2" customFormat="1" ht="24.2" customHeight="1">
      <c r="A586" s="36"/>
      <c r="B586" s="37"/>
      <c r="C586" s="180" t="s">
        <v>1033</v>
      </c>
      <c r="D586" s="180" t="s">
        <v>158</v>
      </c>
      <c r="E586" s="181" t="s">
        <v>2480</v>
      </c>
      <c r="F586" s="182" t="s">
        <v>2481</v>
      </c>
      <c r="G586" s="183" t="s">
        <v>161</v>
      </c>
      <c r="H586" s="184">
        <v>0.52200000000000002</v>
      </c>
      <c r="I586" s="185"/>
      <c r="J586" s="186">
        <f>ROUND(I586*H586,2)</f>
        <v>0</v>
      </c>
      <c r="K586" s="182" t="s">
        <v>162</v>
      </c>
      <c r="L586" s="41"/>
      <c r="M586" s="187" t="s">
        <v>19</v>
      </c>
      <c r="N586" s="188" t="s">
        <v>43</v>
      </c>
      <c r="O586" s="66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300</v>
      </c>
      <c r="AT586" s="191" t="s">
        <v>158</v>
      </c>
      <c r="AU586" s="191" t="s">
        <v>82</v>
      </c>
      <c r="AY586" s="19" t="s">
        <v>155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9" t="s">
        <v>80</v>
      </c>
      <c r="BK586" s="192">
        <f>ROUND(I586*H586,2)</f>
        <v>0</v>
      </c>
      <c r="BL586" s="19" t="s">
        <v>300</v>
      </c>
      <c r="BM586" s="191" t="s">
        <v>2482</v>
      </c>
    </row>
    <row r="587" spans="1:65" s="2" customFormat="1" ht="29.25">
      <c r="A587" s="36"/>
      <c r="B587" s="37"/>
      <c r="C587" s="38"/>
      <c r="D587" s="193" t="s">
        <v>165</v>
      </c>
      <c r="E587" s="38"/>
      <c r="F587" s="194" t="s">
        <v>2483</v>
      </c>
      <c r="G587" s="38"/>
      <c r="H587" s="38"/>
      <c r="I587" s="195"/>
      <c r="J587" s="38"/>
      <c r="K587" s="38"/>
      <c r="L587" s="41"/>
      <c r="M587" s="196"/>
      <c r="N587" s="197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165</v>
      </c>
      <c r="AU587" s="19" t="s">
        <v>82</v>
      </c>
    </row>
    <row r="588" spans="1:65" s="2" customFormat="1">
      <c r="A588" s="36"/>
      <c r="B588" s="37"/>
      <c r="C588" s="38"/>
      <c r="D588" s="198" t="s">
        <v>167</v>
      </c>
      <c r="E588" s="38"/>
      <c r="F588" s="199" t="s">
        <v>2484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167</v>
      </c>
      <c r="AU588" s="19" t="s">
        <v>82</v>
      </c>
    </row>
    <row r="589" spans="1:65" s="12" customFormat="1" ht="22.9" customHeight="1">
      <c r="B589" s="164"/>
      <c r="C589" s="165"/>
      <c r="D589" s="166" t="s">
        <v>71</v>
      </c>
      <c r="E589" s="178" t="s">
        <v>2485</v>
      </c>
      <c r="F589" s="178" t="s">
        <v>2486</v>
      </c>
      <c r="G589" s="165"/>
      <c r="H589" s="165"/>
      <c r="I589" s="168"/>
      <c r="J589" s="179">
        <f>BK589</f>
        <v>0</v>
      </c>
      <c r="K589" s="165"/>
      <c r="L589" s="170"/>
      <c r="M589" s="171"/>
      <c r="N589" s="172"/>
      <c r="O589" s="172"/>
      <c r="P589" s="173">
        <f>SUM(P590:P762)</f>
        <v>0</v>
      </c>
      <c r="Q589" s="172"/>
      <c r="R589" s="173">
        <f>SUM(R590:R762)</f>
        <v>1.8951300000000002</v>
      </c>
      <c r="S589" s="172"/>
      <c r="T589" s="174">
        <f>SUM(T590:T762)</f>
        <v>2.0501300000000002</v>
      </c>
      <c r="AR589" s="175" t="s">
        <v>82</v>
      </c>
      <c r="AT589" s="176" t="s">
        <v>71</v>
      </c>
      <c r="AU589" s="176" t="s">
        <v>80</v>
      </c>
      <c r="AY589" s="175" t="s">
        <v>155</v>
      </c>
      <c r="BK589" s="177">
        <f>SUM(BK590:BK762)</f>
        <v>0</v>
      </c>
    </row>
    <row r="590" spans="1:65" s="2" customFormat="1" ht="16.5" customHeight="1">
      <c r="A590" s="36"/>
      <c r="B590" s="37"/>
      <c r="C590" s="180" t="s">
        <v>1039</v>
      </c>
      <c r="D590" s="180" t="s">
        <v>158</v>
      </c>
      <c r="E590" s="181" t="s">
        <v>2487</v>
      </c>
      <c r="F590" s="182" t="s">
        <v>2488</v>
      </c>
      <c r="G590" s="183" t="s">
        <v>2489</v>
      </c>
      <c r="H590" s="184">
        <v>30</v>
      </c>
      <c r="I590" s="185"/>
      <c r="J590" s="186">
        <f>ROUND(I590*H590,2)</f>
        <v>0</v>
      </c>
      <c r="K590" s="182" t="s">
        <v>162</v>
      </c>
      <c r="L590" s="41"/>
      <c r="M590" s="187" t="s">
        <v>19</v>
      </c>
      <c r="N590" s="188" t="s">
        <v>43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3.4200000000000001E-2</v>
      </c>
      <c r="T590" s="190">
        <f>S590*H590</f>
        <v>1.026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300</v>
      </c>
      <c r="AT590" s="191" t="s">
        <v>158</v>
      </c>
      <c r="AU590" s="191" t="s">
        <v>82</v>
      </c>
      <c r="AY590" s="19" t="s">
        <v>155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9" t="s">
        <v>80</v>
      </c>
      <c r="BK590" s="192">
        <f>ROUND(I590*H590,2)</f>
        <v>0</v>
      </c>
      <c r="BL590" s="19" t="s">
        <v>300</v>
      </c>
      <c r="BM590" s="191" t="s">
        <v>2490</v>
      </c>
    </row>
    <row r="591" spans="1:65" s="2" customFormat="1">
      <c r="A591" s="36"/>
      <c r="B591" s="37"/>
      <c r="C591" s="38"/>
      <c r="D591" s="193" t="s">
        <v>165</v>
      </c>
      <c r="E591" s="38"/>
      <c r="F591" s="194" t="s">
        <v>2491</v>
      </c>
      <c r="G591" s="38"/>
      <c r="H591" s="38"/>
      <c r="I591" s="195"/>
      <c r="J591" s="38"/>
      <c r="K591" s="38"/>
      <c r="L591" s="41"/>
      <c r="M591" s="196"/>
      <c r="N591" s="197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165</v>
      </c>
      <c r="AU591" s="19" t="s">
        <v>82</v>
      </c>
    </row>
    <row r="592" spans="1:65" s="2" customFormat="1">
      <c r="A592" s="36"/>
      <c r="B592" s="37"/>
      <c r="C592" s="38"/>
      <c r="D592" s="198" t="s">
        <v>167</v>
      </c>
      <c r="E592" s="38"/>
      <c r="F592" s="199" t="s">
        <v>2492</v>
      </c>
      <c r="G592" s="38"/>
      <c r="H592" s="38"/>
      <c r="I592" s="195"/>
      <c r="J592" s="38"/>
      <c r="K592" s="38"/>
      <c r="L592" s="41"/>
      <c r="M592" s="196"/>
      <c r="N592" s="197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167</v>
      </c>
      <c r="AU592" s="19" t="s">
        <v>82</v>
      </c>
    </row>
    <row r="593" spans="1:65" s="2" customFormat="1" ht="21.75" customHeight="1">
      <c r="A593" s="36"/>
      <c r="B593" s="37"/>
      <c r="C593" s="180" t="s">
        <v>1045</v>
      </c>
      <c r="D593" s="180" t="s">
        <v>158</v>
      </c>
      <c r="E593" s="181" t="s">
        <v>2493</v>
      </c>
      <c r="F593" s="182" t="s">
        <v>2494</v>
      </c>
      <c r="G593" s="183" t="s">
        <v>425</v>
      </c>
      <c r="H593" s="184">
        <v>23</v>
      </c>
      <c r="I593" s="185"/>
      <c r="J593" s="186">
        <f>ROUND(I593*H593,2)</f>
        <v>0</v>
      </c>
      <c r="K593" s="182" t="s">
        <v>162</v>
      </c>
      <c r="L593" s="41"/>
      <c r="M593" s="187" t="s">
        <v>19</v>
      </c>
      <c r="N593" s="188" t="s">
        <v>43</v>
      </c>
      <c r="O593" s="66"/>
      <c r="P593" s="189">
        <f>O593*H593</f>
        <v>0</v>
      </c>
      <c r="Q593" s="189">
        <v>2.47E-3</v>
      </c>
      <c r="R593" s="189">
        <f>Q593*H593</f>
        <v>5.6809999999999999E-2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300</v>
      </c>
      <c r="AT593" s="191" t="s">
        <v>158</v>
      </c>
      <c r="AU593" s="191" t="s">
        <v>82</v>
      </c>
      <c r="AY593" s="19" t="s">
        <v>155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9" t="s">
        <v>80</v>
      </c>
      <c r="BK593" s="192">
        <f>ROUND(I593*H593,2)</f>
        <v>0</v>
      </c>
      <c r="BL593" s="19" t="s">
        <v>300</v>
      </c>
      <c r="BM593" s="191" t="s">
        <v>2495</v>
      </c>
    </row>
    <row r="594" spans="1:65" s="2" customFormat="1" ht="19.5">
      <c r="A594" s="36"/>
      <c r="B594" s="37"/>
      <c r="C594" s="38"/>
      <c r="D594" s="193" t="s">
        <v>165</v>
      </c>
      <c r="E594" s="38"/>
      <c r="F594" s="194" t="s">
        <v>2496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165</v>
      </c>
      <c r="AU594" s="19" t="s">
        <v>82</v>
      </c>
    </row>
    <row r="595" spans="1:65" s="2" customFormat="1">
      <c r="A595" s="36"/>
      <c r="B595" s="37"/>
      <c r="C595" s="38"/>
      <c r="D595" s="198" t="s">
        <v>167</v>
      </c>
      <c r="E595" s="38"/>
      <c r="F595" s="199" t="s">
        <v>2497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167</v>
      </c>
      <c r="AU595" s="19" t="s">
        <v>82</v>
      </c>
    </row>
    <row r="596" spans="1:65" s="2" customFormat="1" ht="24.2" customHeight="1">
      <c r="A596" s="36"/>
      <c r="B596" s="37"/>
      <c r="C596" s="222" t="s">
        <v>1053</v>
      </c>
      <c r="D596" s="222" t="s">
        <v>179</v>
      </c>
      <c r="E596" s="223" t="s">
        <v>2498</v>
      </c>
      <c r="F596" s="224" t="s">
        <v>2499</v>
      </c>
      <c r="G596" s="225" t="s">
        <v>425</v>
      </c>
      <c r="H596" s="226">
        <v>19</v>
      </c>
      <c r="I596" s="227"/>
      <c r="J596" s="228">
        <f>ROUND(I596*H596,2)</f>
        <v>0</v>
      </c>
      <c r="K596" s="224" t="s">
        <v>162</v>
      </c>
      <c r="L596" s="229"/>
      <c r="M596" s="230" t="s">
        <v>19</v>
      </c>
      <c r="N596" s="231" t="s">
        <v>43</v>
      </c>
      <c r="O596" s="66"/>
      <c r="P596" s="189">
        <f>O596*H596</f>
        <v>0</v>
      </c>
      <c r="Q596" s="189">
        <v>5.0000000000000001E-4</v>
      </c>
      <c r="R596" s="189">
        <f>Q596*H596</f>
        <v>9.4999999999999998E-3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438</v>
      </c>
      <c r="AT596" s="191" t="s">
        <v>179</v>
      </c>
      <c r="AU596" s="191" t="s">
        <v>82</v>
      </c>
      <c r="AY596" s="19" t="s">
        <v>155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80</v>
      </c>
      <c r="BK596" s="192">
        <f>ROUND(I596*H596,2)</f>
        <v>0</v>
      </c>
      <c r="BL596" s="19" t="s">
        <v>300</v>
      </c>
      <c r="BM596" s="191" t="s">
        <v>2500</v>
      </c>
    </row>
    <row r="597" spans="1:65" s="2" customFormat="1" ht="19.5">
      <c r="A597" s="36"/>
      <c r="B597" s="37"/>
      <c r="C597" s="38"/>
      <c r="D597" s="193" t="s">
        <v>165</v>
      </c>
      <c r="E597" s="38"/>
      <c r="F597" s="194" t="s">
        <v>2499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165</v>
      </c>
      <c r="AU597" s="19" t="s">
        <v>82</v>
      </c>
    </row>
    <row r="598" spans="1:65" s="2" customFormat="1" ht="24.2" customHeight="1">
      <c r="A598" s="36"/>
      <c r="B598" s="37"/>
      <c r="C598" s="222" t="s">
        <v>1065</v>
      </c>
      <c r="D598" s="222" t="s">
        <v>179</v>
      </c>
      <c r="E598" s="223" t="s">
        <v>2501</v>
      </c>
      <c r="F598" s="224" t="s">
        <v>2502</v>
      </c>
      <c r="G598" s="225" t="s">
        <v>425</v>
      </c>
      <c r="H598" s="226">
        <v>4</v>
      </c>
      <c r="I598" s="227"/>
      <c r="J598" s="228">
        <f>ROUND(I598*H598,2)</f>
        <v>0</v>
      </c>
      <c r="K598" s="224" t="s">
        <v>851</v>
      </c>
      <c r="L598" s="229"/>
      <c r="M598" s="230" t="s">
        <v>19</v>
      </c>
      <c r="N598" s="231" t="s">
        <v>43</v>
      </c>
      <c r="O598" s="66"/>
      <c r="P598" s="189">
        <f>O598*H598</f>
        <v>0</v>
      </c>
      <c r="Q598" s="189">
        <v>1E-3</v>
      </c>
      <c r="R598" s="189">
        <f>Q598*H598</f>
        <v>4.0000000000000001E-3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438</v>
      </c>
      <c r="AT598" s="191" t="s">
        <v>179</v>
      </c>
      <c r="AU598" s="191" t="s">
        <v>82</v>
      </c>
      <c r="AY598" s="19" t="s">
        <v>155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80</v>
      </c>
      <c r="BK598" s="192">
        <f>ROUND(I598*H598,2)</f>
        <v>0</v>
      </c>
      <c r="BL598" s="19" t="s">
        <v>300</v>
      </c>
      <c r="BM598" s="191" t="s">
        <v>2503</v>
      </c>
    </row>
    <row r="599" spans="1:65" s="2" customFormat="1">
      <c r="A599" s="36"/>
      <c r="B599" s="37"/>
      <c r="C599" s="38"/>
      <c r="D599" s="193" t="s">
        <v>165</v>
      </c>
      <c r="E599" s="38"/>
      <c r="F599" s="194" t="s">
        <v>2502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165</v>
      </c>
      <c r="AU599" s="19" t="s">
        <v>82</v>
      </c>
    </row>
    <row r="600" spans="1:65" s="2" customFormat="1" ht="16.5" customHeight="1">
      <c r="A600" s="36"/>
      <c r="B600" s="37"/>
      <c r="C600" s="222" t="s">
        <v>1075</v>
      </c>
      <c r="D600" s="222" t="s">
        <v>179</v>
      </c>
      <c r="E600" s="223" t="s">
        <v>2504</v>
      </c>
      <c r="F600" s="224" t="s">
        <v>2505</v>
      </c>
      <c r="G600" s="225" t="s">
        <v>425</v>
      </c>
      <c r="H600" s="226">
        <v>23</v>
      </c>
      <c r="I600" s="227"/>
      <c r="J600" s="228">
        <f>ROUND(I600*H600,2)</f>
        <v>0</v>
      </c>
      <c r="K600" s="224" t="s">
        <v>162</v>
      </c>
      <c r="L600" s="229"/>
      <c r="M600" s="230" t="s">
        <v>19</v>
      </c>
      <c r="N600" s="231" t="s">
        <v>43</v>
      </c>
      <c r="O600" s="66"/>
      <c r="P600" s="189">
        <f>O600*H600</f>
        <v>0</v>
      </c>
      <c r="Q600" s="189">
        <v>2.2000000000000001E-3</v>
      </c>
      <c r="R600" s="189">
        <f>Q600*H600</f>
        <v>5.0600000000000006E-2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438</v>
      </c>
      <c r="AT600" s="191" t="s">
        <v>179</v>
      </c>
      <c r="AU600" s="191" t="s">
        <v>82</v>
      </c>
      <c r="AY600" s="19" t="s">
        <v>155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300</v>
      </c>
      <c r="BM600" s="191" t="s">
        <v>2506</v>
      </c>
    </row>
    <row r="601" spans="1:65" s="2" customFormat="1">
      <c r="A601" s="36"/>
      <c r="B601" s="37"/>
      <c r="C601" s="38"/>
      <c r="D601" s="193" t="s">
        <v>165</v>
      </c>
      <c r="E601" s="38"/>
      <c r="F601" s="194" t="s">
        <v>2505</v>
      </c>
      <c r="G601" s="38"/>
      <c r="H601" s="38"/>
      <c r="I601" s="195"/>
      <c r="J601" s="38"/>
      <c r="K601" s="38"/>
      <c r="L601" s="41"/>
      <c r="M601" s="196"/>
      <c r="N601" s="197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165</v>
      </c>
      <c r="AU601" s="19" t="s">
        <v>82</v>
      </c>
    </row>
    <row r="602" spans="1:65" s="2" customFormat="1" ht="16.5" customHeight="1">
      <c r="A602" s="36"/>
      <c r="B602" s="37"/>
      <c r="C602" s="222" t="s">
        <v>1085</v>
      </c>
      <c r="D602" s="222" t="s">
        <v>179</v>
      </c>
      <c r="E602" s="223" t="s">
        <v>2507</v>
      </c>
      <c r="F602" s="224" t="s">
        <v>2508</v>
      </c>
      <c r="G602" s="225" t="s">
        <v>2509</v>
      </c>
      <c r="H602" s="226">
        <v>23</v>
      </c>
      <c r="I602" s="227"/>
      <c r="J602" s="228">
        <f>ROUND(I602*H602,2)</f>
        <v>0</v>
      </c>
      <c r="K602" s="224" t="s">
        <v>162</v>
      </c>
      <c r="L602" s="229"/>
      <c r="M602" s="230" t="s">
        <v>19</v>
      </c>
      <c r="N602" s="231" t="s">
        <v>43</v>
      </c>
      <c r="O602" s="66"/>
      <c r="P602" s="189">
        <f>O602*H602</f>
        <v>0</v>
      </c>
      <c r="Q602" s="189">
        <v>3.0000000000000001E-5</v>
      </c>
      <c r="R602" s="189">
        <f>Q602*H602</f>
        <v>6.8999999999999997E-4</v>
      </c>
      <c r="S602" s="189">
        <v>0</v>
      </c>
      <c r="T602" s="190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1" t="s">
        <v>438</v>
      </c>
      <c r="AT602" s="191" t="s">
        <v>179</v>
      </c>
      <c r="AU602" s="191" t="s">
        <v>82</v>
      </c>
      <c r="AY602" s="19" t="s">
        <v>155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80</v>
      </c>
      <c r="BK602" s="192">
        <f>ROUND(I602*H602,2)</f>
        <v>0</v>
      </c>
      <c r="BL602" s="19" t="s">
        <v>300</v>
      </c>
      <c r="BM602" s="191" t="s">
        <v>2510</v>
      </c>
    </row>
    <row r="603" spans="1:65" s="2" customFormat="1">
      <c r="A603" s="36"/>
      <c r="B603" s="37"/>
      <c r="C603" s="38"/>
      <c r="D603" s="193" t="s">
        <v>165</v>
      </c>
      <c r="E603" s="38"/>
      <c r="F603" s="194" t="s">
        <v>2508</v>
      </c>
      <c r="G603" s="38"/>
      <c r="H603" s="38"/>
      <c r="I603" s="195"/>
      <c r="J603" s="38"/>
      <c r="K603" s="38"/>
      <c r="L603" s="41"/>
      <c r="M603" s="196"/>
      <c r="N603" s="197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165</v>
      </c>
      <c r="AU603" s="19" t="s">
        <v>82</v>
      </c>
    </row>
    <row r="604" spans="1:65" s="2" customFormat="1" ht="24.2" customHeight="1">
      <c r="A604" s="36"/>
      <c r="B604" s="37"/>
      <c r="C604" s="222" t="s">
        <v>1091</v>
      </c>
      <c r="D604" s="222" t="s">
        <v>179</v>
      </c>
      <c r="E604" s="223" t="s">
        <v>2511</v>
      </c>
      <c r="F604" s="224" t="s">
        <v>2512</v>
      </c>
      <c r="G604" s="225" t="s">
        <v>425</v>
      </c>
      <c r="H604" s="226">
        <v>4</v>
      </c>
      <c r="I604" s="227"/>
      <c r="J604" s="228">
        <f>ROUND(I604*H604,2)</f>
        <v>0</v>
      </c>
      <c r="K604" s="224" t="s">
        <v>162</v>
      </c>
      <c r="L604" s="229"/>
      <c r="M604" s="230" t="s">
        <v>19</v>
      </c>
      <c r="N604" s="231" t="s">
        <v>43</v>
      </c>
      <c r="O604" s="66"/>
      <c r="P604" s="189">
        <f>O604*H604</f>
        <v>0</v>
      </c>
      <c r="Q604" s="189">
        <v>2.1899999999999999E-2</v>
      </c>
      <c r="R604" s="189">
        <f>Q604*H604</f>
        <v>8.7599999999999997E-2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438</v>
      </c>
      <c r="AT604" s="191" t="s">
        <v>179</v>
      </c>
      <c r="AU604" s="191" t="s">
        <v>82</v>
      </c>
      <c r="AY604" s="19" t="s">
        <v>155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80</v>
      </c>
      <c r="BK604" s="192">
        <f>ROUND(I604*H604,2)</f>
        <v>0</v>
      </c>
      <c r="BL604" s="19" t="s">
        <v>300</v>
      </c>
      <c r="BM604" s="191" t="s">
        <v>2513</v>
      </c>
    </row>
    <row r="605" spans="1:65" s="2" customFormat="1" ht="19.5">
      <c r="A605" s="36"/>
      <c r="B605" s="37"/>
      <c r="C605" s="38"/>
      <c r="D605" s="193" t="s">
        <v>165</v>
      </c>
      <c r="E605" s="38"/>
      <c r="F605" s="194" t="s">
        <v>2512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165</v>
      </c>
      <c r="AU605" s="19" t="s">
        <v>82</v>
      </c>
    </row>
    <row r="606" spans="1:65" s="2" customFormat="1" ht="21.75" customHeight="1">
      <c r="A606" s="36"/>
      <c r="B606" s="37"/>
      <c r="C606" s="222" t="s">
        <v>1098</v>
      </c>
      <c r="D606" s="222" t="s">
        <v>179</v>
      </c>
      <c r="E606" s="223" t="s">
        <v>2514</v>
      </c>
      <c r="F606" s="224" t="s">
        <v>2515</v>
      </c>
      <c r="G606" s="225" t="s">
        <v>425</v>
      </c>
      <c r="H606" s="226">
        <v>19</v>
      </c>
      <c r="I606" s="227"/>
      <c r="J606" s="228">
        <f>ROUND(I606*H606,2)</f>
        <v>0</v>
      </c>
      <c r="K606" s="224" t="s">
        <v>162</v>
      </c>
      <c r="L606" s="229"/>
      <c r="M606" s="230" t="s">
        <v>19</v>
      </c>
      <c r="N606" s="231" t="s">
        <v>43</v>
      </c>
      <c r="O606" s="66"/>
      <c r="P606" s="189">
        <f>O606*H606</f>
        <v>0</v>
      </c>
      <c r="Q606" s="189">
        <v>1.4500000000000001E-2</v>
      </c>
      <c r="R606" s="189">
        <f>Q606*H606</f>
        <v>0.27550000000000002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438</v>
      </c>
      <c r="AT606" s="191" t="s">
        <v>179</v>
      </c>
      <c r="AU606" s="191" t="s">
        <v>82</v>
      </c>
      <c r="AY606" s="19" t="s">
        <v>155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80</v>
      </c>
      <c r="BK606" s="192">
        <f>ROUND(I606*H606,2)</f>
        <v>0</v>
      </c>
      <c r="BL606" s="19" t="s">
        <v>300</v>
      </c>
      <c r="BM606" s="191" t="s">
        <v>2516</v>
      </c>
    </row>
    <row r="607" spans="1:65" s="2" customFormat="1">
      <c r="A607" s="36"/>
      <c r="B607" s="37"/>
      <c r="C607" s="38"/>
      <c r="D607" s="193" t="s">
        <v>165</v>
      </c>
      <c r="E607" s="38"/>
      <c r="F607" s="194" t="s">
        <v>2515</v>
      </c>
      <c r="G607" s="38"/>
      <c r="H607" s="38"/>
      <c r="I607" s="195"/>
      <c r="J607" s="38"/>
      <c r="K607" s="38"/>
      <c r="L607" s="41"/>
      <c r="M607" s="196"/>
      <c r="N607" s="197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165</v>
      </c>
      <c r="AU607" s="19" t="s">
        <v>82</v>
      </c>
    </row>
    <row r="608" spans="1:65" s="2" customFormat="1" ht="24.2" customHeight="1">
      <c r="A608" s="36"/>
      <c r="B608" s="37"/>
      <c r="C608" s="180" t="s">
        <v>1111</v>
      </c>
      <c r="D608" s="180" t="s">
        <v>158</v>
      </c>
      <c r="E608" s="181" t="s">
        <v>2517</v>
      </c>
      <c r="F608" s="182" t="s">
        <v>2518</v>
      </c>
      <c r="G608" s="183" t="s">
        <v>2489</v>
      </c>
      <c r="H608" s="184">
        <v>9</v>
      </c>
      <c r="I608" s="185"/>
      <c r="J608" s="186">
        <f>ROUND(I608*H608,2)</f>
        <v>0</v>
      </c>
      <c r="K608" s="182" t="s">
        <v>162</v>
      </c>
      <c r="L608" s="41"/>
      <c r="M608" s="187" t="s">
        <v>19</v>
      </c>
      <c r="N608" s="188" t="s">
        <v>43</v>
      </c>
      <c r="O608" s="66"/>
      <c r="P608" s="189">
        <f>O608*H608</f>
        <v>0</v>
      </c>
      <c r="Q608" s="189">
        <v>0</v>
      </c>
      <c r="R608" s="189">
        <f>Q608*H608</f>
        <v>0</v>
      </c>
      <c r="S608" s="189">
        <v>1.107E-2</v>
      </c>
      <c r="T608" s="190">
        <f>S608*H608</f>
        <v>9.9629999999999996E-2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300</v>
      </c>
      <c r="AT608" s="191" t="s">
        <v>158</v>
      </c>
      <c r="AU608" s="191" t="s">
        <v>82</v>
      </c>
      <c r="AY608" s="19" t="s">
        <v>155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80</v>
      </c>
      <c r="BK608" s="192">
        <f>ROUND(I608*H608,2)</f>
        <v>0</v>
      </c>
      <c r="BL608" s="19" t="s">
        <v>300</v>
      </c>
      <c r="BM608" s="191" t="s">
        <v>2519</v>
      </c>
    </row>
    <row r="609" spans="1:65" s="2" customFormat="1">
      <c r="A609" s="36"/>
      <c r="B609" s="37"/>
      <c r="C609" s="38"/>
      <c r="D609" s="193" t="s">
        <v>165</v>
      </c>
      <c r="E609" s="38"/>
      <c r="F609" s="194" t="s">
        <v>2520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165</v>
      </c>
      <c r="AU609" s="19" t="s">
        <v>82</v>
      </c>
    </row>
    <row r="610" spans="1:65" s="2" customFormat="1">
      <c r="A610" s="36"/>
      <c r="B610" s="37"/>
      <c r="C610" s="38"/>
      <c r="D610" s="198" t="s">
        <v>167</v>
      </c>
      <c r="E610" s="38"/>
      <c r="F610" s="199" t="s">
        <v>2521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167</v>
      </c>
      <c r="AU610" s="19" t="s">
        <v>82</v>
      </c>
    </row>
    <row r="611" spans="1:65" s="2" customFormat="1" ht="16.5" customHeight="1">
      <c r="A611" s="36"/>
      <c r="B611" s="37"/>
      <c r="C611" s="180" t="s">
        <v>1117</v>
      </c>
      <c r="D611" s="180" t="s">
        <v>158</v>
      </c>
      <c r="E611" s="181" t="s">
        <v>2522</v>
      </c>
      <c r="F611" s="182" t="s">
        <v>2523</v>
      </c>
      <c r="G611" s="183" t="s">
        <v>425</v>
      </c>
      <c r="H611" s="184">
        <v>11</v>
      </c>
      <c r="I611" s="185"/>
      <c r="J611" s="186">
        <f>ROUND(I611*H611,2)</f>
        <v>0</v>
      </c>
      <c r="K611" s="182" t="s">
        <v>162</v>
      </c>
      <c r="L611" s="41"/>
      <c r="M611" s="187" t="s">
        <v>19</v>
      </c>
      <c r="N611" s="188" t="s">
        <v>43</v>
      </c>
      <c r="O611" s="66"/>
      <c r="P611" s="189">
        <f>O611*H611</f>
        <v>0</v>
      </c>
      <c r="Q611" s="189">
        <v>8.0000000000000007E-5</v>
      </c>
      <c r="R611" s="189">
        <f>Q611*H611</f>
        <v>8.8000000000000003E-4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300</v>
      </c>
      <c r="AT611" s="191" t="s">
        <v>158</v>
      </c>
      <c r="AU611" s="191" t="s">
        <v>82</v>
      </c>
      <c r="AY611" s="19" t="s">
        <v>155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9" t="s">
        <v>80</v>
      </c>
      <c r="BK611" s="192">
        <f>ROUND(I611*H611,2)</f>
        <v>0</v>
      </c>
      <c r="BL611" s="19" t="s">
        <v>300</v>
      </c>
      <c r="BM611" s="191" t="s">
        <v>2524</v>
      </c>
    </row>
    <row r="612" spans="1:65" s="2" customFormat="1">
      <c r="A612" s="36"/>
      <c r="B612" s="37"/>
      <c r="C612" s="38"/>
      <c r="D612" s="193" t="s">
        <v>165</v>
      </c>
      <c r="E612" s="38"/>
      <c r="F612" s="194" t="s">
        <v>2525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165</v>
      </c>
      <c r="AU612" s="19" t="s">
        <v>82</v>
      </c>
    </row>
    <row r="613" spans="1:65" s="2" customFormat="1">
      <c r="A613" s="36"/>
      <c r="B613" s="37"/>
      <c r="C613" s="38"/>
      <c r="D613" s="198" t="s">
        <v>167</v>
      </c>
      <c r="E613" s="38"/>
      <c r="F613" s="199" t="s">
        <v>2526</v>
      </c>
      <c r="G613" s="38"/>
      <c r="H613" s="38"/>
      <c r="I613" s="195"/>
      <c r="J613" s="38"/>
      <c r="K613" s="38"/>
      <c r="L613" s="41"/>
      <c r="M613" s="196"/>
      <c r="N613" s="197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167</v>
      </c>
      <c r="AU613" s="19" t="s">
        <v>82</v>
      </c>
    </row>
    <row r="614" spans="1:65" s="2" customFormat="1" ht="24.2" customHeight="1">
      <c r="A614" s="36"/>
      <c r="B614" s="37"/>
      <c r="C614" s="222" t="s">
        <v>1123</v>
      </c>
      <c r="D614" s="222" t="s">
        <v>179</v>
      </c>
      <c r="E614" s="223" t="s">
        <v>2527</v>
      </c>
      <c r="F614" s="224" t="s">
        <v>2528</v>
      </c>
      <c r="G614" s="225" t="s">
        <v>425</v>
      </c>
      <c r="H614" s="226">
        <v>11</v>
      </c>
      <c r="I614" s="227"/>
      <c r="J614" s="228">
        <f>ROUND(I614*H614,2)</f>
        <v>0</v>
      </c>
      <c r="K614" s="224" t="s">
        <v>162</v>
      </c>
      <c r="L614" s="229"/>
      <c r="M614" s="230" t="s">
        <v>19</v>
      </c>
      <c r="N614" s="231" t="s">
        <v>43</v>
      </c>
      <c r="O614" s="66"/>
      <c r="P614" s="189">
        <f>O614*H614</f>
        <v>0</v>
      </c>
      <c r="Q614" s="189">
        <v>1.9E-2</v>
      </c>
      <c r="R614" s="189">
        <f>Q614*H614</f>
        <v>0.20899999999999999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438</v>
      </c>
      <c r="AT614" s="191" t="s">
        <v>179</v>
      </c>
      <c r="AU614" s="191" t="s">
        <v>82</v>
      </c>
      <c r="AY614" s="19" t="s">
        <v>155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80</v>
      </c>
      <c r="BK614" s="192">
        <f>ROUND(I614*H614,2)</f>
        <v>0</v>
      </c>
      <c r="BL614" s="19" t="s">
        <v>300</v>
      </c>
      <c r="BM614" s="191" t="s">
        <v>2529</v>
      </c>
    </row>
    <row r="615" spans="1:65" s="2" customFormat="1" ht="19.5">
      <c r="A615" s="36"/>
      <c r="B615" s="37"/>
      <c r="C615" s="38"/>
      <c r="D615" s="193" t="s">
        <v>165</v>
      </c>
      <c r="E615" s="38"/>
      <c r="F615" s="194" t="s">
        <v>2528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165</v>
      </c>
      <c r="AU615" s="19" t="s">
        <v>82</v>
      </c>
    </row>
    <row r="616" spans="1:65" s="2" customFormat="1" ht="33" customHeight="1">
      <c r="A616" s="36"/>
      <c r="B616" s="37"/>
      <c r="C616" s="222" t="s">
        <v>1140</v>
      </c>
      <c r="D616" s="222" t="s">
        <v>179</v>
      </c>
      <c r="E616" s="223" t="s">
        <v>2530</v>
      </c>
      <c r="F616" s="224" t="s">
        <v>2531</v>
      </c>
      <c r="G616" s="225" t="s">
        <v>425</v>
      </c>
      <c r="H616" s="226">
        <v>5</v>
      </c>
      <c r="I616" s="227"/>
      <c r="J616" s="228">
        <f>ROUND(I616*H616,2)</f>
        <v>0</v>
      </c>
      <c r="K616" s="224" t="s">
        <v>162</v>
      </c>
      <c r="L616" s="229"/>
      <c r="M616" s="230" t="s">
        <v>19</v>
      </c>
      <c r="N616" s="231" t="s">
        <v>43</v>
      </c>
      <c r="O616" s="66"/>
      <c r="P616" s="189">
        <f>O616*H616</f>
        <v>0</v>
      </c>
      <c r="Q616" s="189">
        <v>1.8E-3</v>
      </c>
      <c r="R616" s="189">
        <f>Q616*H616</f>
        <v>8.9999999999999993E-3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438</v>
      </c>
      <c r="AT616" s="191" t="s">
        <v>179</v>
      </c>
      <c r="AU616" s="191" t="s">
        <v>82</v>
      </c>
      <c r="AY616" s="19" t="s">
        <v>155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9" t="s">
        <v>80</v>
      </c>
      <c r="BK616" s="192">
        <f>ROUND(I616*H616,2)</f>
        <v>0</v>
      </c>
      <c r="BL616" s="19" t="s">
        <v>300</v>
      </c>
      <c r="BM616" s="191" t="s">
        <v>2532</v>
      </c>
    </row>
    <row r="617" spans="1:65" s="2" customFormat="1" ht="19.5">
      <c r="A617" s="36"/>
      <c r="B617" s="37"/>
      <c r="C617" s="38"/>
      <c r="D617" s="193" t="s">
        <v>165</v>
      </c>
      <c r="E617" s="38"/>
      <c r="F617" s="194" t="s">
        <v>2531</v>
      </c>
      <c r="G617" s="38"/>
      <c r="H617" s="38"/>
      <c r="I617" s="195"/>
      <c r="J617" s="38"/>
      <c r="K617" s="38"/>
      <c r="L617" s="41"/>
      <c r="M617" s="196"/>
      <c r="N617" s="197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165</v>
      </c>
      <c r="AU617" s="19" t="s">
        <v>82</v>
      </c>
    </row>
    <row r="618" spans="1:65" s="2" customFormat="1" ht="16.5" customHeight="1">
      <c r="A618" s="36"/>
      <c r="B618" s="37"/>
      <c r="C618" s="180" t="s">
        <v>1147</v>
      </c>
      <c r="D618" s="180" t="s">
        <v>158</v>
      </c>
      <c r="E618" s="181" t="s">
        <v>2533</v>
      </c>
      <c r="F618" s="182" t="s">
        <v>2534</v>
      </c>
      <c r="G618" s="183" t="s">
        <v>2489</v>
      </c>
      <c r="H618" s="184">
        <v>30</v>
      </c>
      <c r="I618" s="185"/>
      <c r="J618" s="186">
        <f>ROUND(I618*H618,2)</f>
        <v>0</v>
      </c>
      <c r="K618" s="182" t="s">
        <v>162</v>
      </c>
      <c r="L618" s="41"/>
      <c r="M618" s="187" t="s">
        <v>19</v>
      </c>
      <c r="N618" s="188" t="s">
        <v>43</v>
      </c>
      <c r="O618" s="66"/>
      <c r="P618" s="189">
        <f>O618*H618</f>
        <v>0</v>
      </c>
      <c r="Q618" s="189">
        <v>0</v>
      </c>
      <c r="R618" s="189">
        <f>Q618*H618</f>
        <v>0</v>
      </c>
      <c r="S618" s="189">
        <v>1.9460000000000002E-2</v>
      </c>
      <c r="T618" s="190">
        <f>S618*H618</f>
        <v>0.5838000000000001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300</v>
      </c>
      <c r="AT618" s="191" t="s">
        <v>158</v>
      </c>
      <c r="AU618" s="191" t="s">
        <v>82</v>
      </c>
      <c r="AY618" s="19" t="s">
        <v>155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80</v>
      </c>
      <c r="BK618" s="192">
        <f>ROUND(I618*H618,2)</f>
        <v>0</v>
      </c>
      <c r="BL618" s="19" t="s">
        <v>300</v>
      </c>
      <c r="BM618" s="191" t="s">
        <v>2535</v>
      </c>
    </row>
    <row r="619" spans="1:65" s="2" customFormat="1">
      <c r="A619" s="36"/>
      <c r="B619" s="37"/>
      <c r="C619" s="38"/>
      <c r="D619" s="193" t="s">
        <v>165</v>
      </c>
      <c r="E619" s="38"/>
      <c r="F619" s="194" t="s">
        <v>2536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165</v>
      </c>
      <c r="AU619" s="19" t="s">
        <v>82</v>
      </c>
    </row>
    <row r="620" spans="1:65" s="2" customFormat="1">
      <c r="A620" s="36"/>
      <c r="B620" s="37"/>
      <c r="C620" s="38"/>
      <c r="D620" s="198" t="s">
        <v>167</v>
      </c>
      <c r="E620" s="38"/>
      <c r="F620" s="199" t="s">
        <v>2537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167</v>
      </c>
      <c r="AU620" s="19" t="s">
        <v>82</v>
      </c>
    </row>
    <row r="621" spans="1:65" s="2" customFormat="1" ht="16.5" customHeight="1">
      <c r="A621" s="36"/>
      <c r="B621" s="37"/>
      <c r="C621" s="180" t="s">
        <v>1153</v>
      </c>
      <c r="D621" s="180" t="s">
        <v>158</v>
      </c>
      <c r="E621" s="181" t="s">
        <v>2538</v>
      </c>
      <c r="F621" s="182" t="s">
        <v>2539</v>
      </c>
      <c r="G621" s="183" t="s">
        <v>2489</v>
      </c>
      <c r="H621" s="184">
        <v>4</v>
      </c>
      <c r="I621" s="185"/>
      <c r="J621" s="186">
        <f>ROUND(I621*H621,2)</f>
        <v>0</v>
      </c>
      <c r="K621" s="182" t="s">
        <v>162</v>
      </c>
      <c r="L621" s="41"/>
      <c r="M621" s="187" t="s">
        <v>19</v>
      </c>
      <c r="N621" s="188" t="s">
        <v>43</v>
      </c>
      <c r="O621" s="66"/>
      <c r="P621" s="189">
        <f>O621*H621</f>
        <v>0</v>
      </c>
      <c r="Q621" s="189">
        <v>3.2599999999999999E-3</v>
      </c>
      <c r="R621" s="189">
        <f>Q621*H621</f>
        <v>1.304E-2</v>
      </c>
      <c r="S621" s="189">
        <v>0</v>
      </c>
      <c r="T621" s="190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300</v>
      </c>
      <c r="AT621" s="191" t="s">
        <v>158</v>
      </c>
      <c r="AU621" s="191" t="s">
        <v>82</v>
      </c>
      <c r="AY621" s="19" t="s">
        <v>155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9" t="s">
        <v>80</v>
      </c>
      <c r="BK621" s="192">
        <f>ROUND(I621*H621,2)</f>
        <v>0</v>
      </c>
      <c r="BL621" s="19" t="s">
        <v>300</v>
      </c>
      <c r="BM621" s="191" t="s">
        <v>2540</v>
      </c>
    </row>
    <row r="622" spans="1:65" s="2" customFormat="1">
      <c r="A622" s="36"/>
      <c r="B622" s="37"/>
      <c r="C622" s="38"/>
      <c r="D622" s="193" t="s">
        <v>165</v>
      </c>
      <c r="E622" s="38"/>
      <c r="F622" s="194" t="s">
        <v>2541</v>
      </c>
      <c r="G622" s="38"/>
      <c r="H622" s="38"/>
      <c r="I622" s="195"/>
      <c r="J622" s="38"/>
      <c r="K622" s="38"/>
      <c r="L622" s="41"/>
      <c r="M622" s="196"/>
      <c r="N622" s="19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165</v>
      </c>
      <c r="AU622" s="19" t="s">
        <v>82</v>
      </c>
    </row>
    <row r="623" spans="1:65" s="2" customFormat="1">
      <c r="A623" s="36"/>
      <c r="B623" s="37"/>
      <c r="C623" s="38"/>
      <c r="D623" s="198" t="s">
        <v>167</v>
      </c>
      <c r="E623" s="38"/>
      <c r="F623" s="199" t="s">
        <v>2542</v>
      </c>
      <c r="G623" s="38"/>
      <c r="H623" s="38"/>
      <c r="I623" s="195"/>
      <c r="J623" s="38"/>
      <c r="K623" s="38"/>
      <c r="L623" s="41"/>
      <c r="M623" s="196"/>
      <c r="N623" s="197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167</v>
      </c>
      <c r="AU623" s="19" t="s">
        <v>82</v>
      </c>
    </row>
    <row r="624" spans="1:65" s="2" customFormat="1" ht="24.2" customHeight="1">
      <c r="A624" s="36"/>
      <c r="B624" s="37"/>
      <c r="C624" s="222" t="s">
        <v>1159</v>
      </c>
      <c r="D624" s="222" t="s">
        <v>179</v>
      </c>
      <c r="E624" s="223" t="s">
        <v>2543</v>
      </c>
      <c r="F624" s="224" t="s">
        <v>2544</v>
      </c>
      <c r="G624" s="225" t="s">
        <v>425</v>
      </c>
      <c r="H624" s="226">
        <v>4</v>
      </c>
      <c r="I624" s="227"/>
      <c r="J624" s="228">
        <f>ROUND(I624*H624,2)</f>
        <v>0</v>
      </c>
      <c r="K624" s="224" t="s">
        <v>162</v>
      </c>
      <c r="L624" s="229"/>
      <c r="M624" s="230" t="s">
        <v>19</v>
      </c>
      <c r="N624" s="231" t="s">
        <v>43</v>
      </c>
      <c r="O624" s="66"/>
      <c r="P624" s="189">
        <f>O624*H624</f>
        <v>0</v>
      </c>
      <c r="Q624" s="189">
        <v>1.7600000000000001E-2</v>
      </c>
      <c r="R624" s="189">
        <f>Q624*H624</f>
        <v>7.0400000000000004E-2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438</v>
      </c>
      <c r="AT624" s="191" t="s">
        <v>179</v>
      </c>
      <c r="AU624" s="191" t="s">
        <v>82</v>
      </c>
      <c r="AY624" s="19" t="s">
        <v>155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9" t="s">
        <v>80</v>
      </c>
      <c r="BK624" s="192">
        <f>ROUND(I624*H624,2)</f>
        <v>0</v>
      </c>
      <c r="BL624" s="19" t="s">
        <v>300</v>
      </c>
      <c r="BM624" s="191" t="s">
        <v>2545</v>
      </c>
    </row>
    <row r="625" spans="1:65" s="2" customFormat="1">
      <c r="A625" s="36"/>
      <c r="B625" s="37"/>
      <c r="C625" s="38"/>
      <c r="D625" s="193" t="s">
        <v>165</v>
      </c>
      <c r="E625" s="38"/>
      <c r="F625" s="194" t="s">
        <v>2544</v>
      </c>
      <c r="G625" s="38"/>
      <c r="H625" s="38"/>
      <c r="I625" s="195"/>
      <c r="J625" s="38"/>
      <c r="K625" s="38"/>
      <c r="L625" s="41"/>
      <c r="M625" s="196"/>
      <c r="N625" s="197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165</v>
      </c>
      <c r="AU625" s="19" t="s">
        <v>82</v>
      </c>
    </row>
    <row r="626" spans="1:65" s="2" customFormat="1" ht="21.75" customHeight="1">
      <c r="A626" s="36"/>
      <c r="B626" s="37"/>
      <c r="C626" s="180" t="s">
        <v>1165</v>
      </c>
      <c r="D626" s="180" t="s">
        <v>158</v>
      </c>
      <c r="E626" s="181" t="s">
        <v>2546</v>
      </c>
      <c r="F626" s="182" t="s">
        <v>2547</v>
      </c>
      <c r="G626" s="183" t="s">
        <v>2489</v>
      </c>
      <c r="H626" s="184">
        <v>22</v>
      </c>
      <c r="I626" s="185"/>
      <c r="J626" s="186">
        <f>ROUND(I626*H626,2)</f>
        <v>0</v>
      </c>
      <c r="K626" s="182" t="s">
        <v>162</v>
      </c>
      <c r="L626" s="41"/>
      <c r="M626" s="187" t="s">
        <v>19</v>
      </c>
      <c r="N626" s="188" t="s">
        <v>43</v>
      </c>
      <c r="O626" s="66"/>
      <c r="P626" s="189">
        <f>O626*H626</f>
        <v>0</v>
      </c>
      <c r="Q626" s="189">
        <v>1.73E-3</v>
      </c>
      <c r="R626" s="189">
        <f>Q626*H626</f>
        <v>3.8059999999999997E-2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300</v>
      </c>
      <c r="AT626" s="191" t="s">
        <v>158</v>
      </c>
      <c r="AU626" s="191" t="s">
        <v>82</v>
      </c>
      <c r="AY626" s="19" t="s">
        <v>155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300</v>
      </c>
      <c r="BM626" s="191" t="s">
        <v>2548</v>
      </c>
    </row>
    <row r="627" spans="1:65" s="2" customFormat="1">
      <c r="A627" s="36"/>
      <c r="B627" s="37"/>
      <c r="C627" s="38"/>
      <c r="D627" s="193" t="s">
        <v>165</v>
      </c>
      <c r="E627" s="38"/>
      <c r="F627" s="194" t="s">
        <v>2549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165</v>
      </c>
      <c r="AU627" s="19" t="s">
        <v>82</v>
      </c>
    </row>
    <row r="628" spans="1:65" s="2" customFormat="1">
      <c r="A628" s="36"/>
      <c r="B628" s="37"/>
      <c r="C628" s="38"/>
      <c r="D628" s="198" t="s">
        <v>167</v>
      </c>
      <c r="E628" s="38"/>
      <c r="F628" s="199" t="s">
        <v>2550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167</v>
      </c>
      <c r="AU628" s="19" t="s">
        <v>82</v>
      </c>
    </row>
    <row r="629" spans="1:65" s="2" customFormat="1" ht="16.5" customHeight="1">
      <c r="A629" s="36"/>
      <c r="B629" s="37"/>
      <c r="C629" s="222" t="s">
        <v>1171</v>
      </c>
      <c r="D629" s="222" t="s">
        <v>179</v>
      </c>
      <c r="E629" s="223" t="s">
        <v>2551</v>
      </c>
      <c r="F629" s="224" t="s">
        <v>2552</v>
      </c>
      <c r="G629" s="225" t="s">
        <v>425</v>
      </c>
      <c r="H629" s="226">
        <v>22</v>
      </c>
      <c r="I629" s="227"/>
      <c r="J629" s="228">
        <f>ROUND(I629*H629,2)</f>
        <v>0</v>
      </c>
      <c r="K629" s="224" t="s">
        <v>162</v>
      </c>
      <c r="L629" s="229"/>
      <c r="M629" s="230" t="s">
        <v>19</v>
      </c>
      <c r="N629" s="231" t="s">
        <v>43</v>
      </c>
      <c r="O629" s="66"/>
      <c r="P629" s="189">
        <f>O629*H629</f>
        <v>0</v>
      </c>
      <c r="Q629" s="189">
        <v>1.2E-2</v>
      </c>
      <c r="R629" s="189">
        <f>Q629*H629</f>
        <v>0.26400000000000001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438</v>
      </c>
      <c r="AT629" s="191" t="s">
        <v>179</v>
      </c>
      <c r="AU629" s="191" t="s">
        <v>82</v>
      </c>
      <c r="AY629" s="19" t="s">
        <v>155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80</v>
      </c>
      <c r="BK629" s="192">
        <f>ROUND(I629*H629,2)</f>
        <v>0</v>
      </c>
      <c r="BL629" s="19" t="s">
        <v>300</v>
      </c>
      <c r="BM629" s="191" t="s">
        <v>2553</v>
      </c>
    </row>
    <row r="630" spans="1:65" s="2" customFormat="1">
      <c r="A630" s="36"/>
      <c r="B630" s="37"/>
      <c r="C630" s="38"/>
      <c r="D630" s="193" t="s">
        <v>165</v>
      </c>
      <c r="E630" s="38"/>
      <c r="F630" s="194" t="s">
        <v>2552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165</v>
      </c>
      <c r="AU630" s="19" t="s">
        <v>82</v>
      </c>
    </row>
    <row r="631" spans="1:65" s="2" customFormat="1" ht="16.5" customHeight="1">
      <c r="A631" s="36"/>
      <c r="B631" s="37"/>
      <c r="C631" s="222" t="s">
        <v>1178</v>
      </c>
      <c r="D631" s="222" t="s">
        <v>179</v>
      </c>
      <c r="E631" s="223" t="s">
        <v>2554</v>
      </c>
      <c r="F631" s="224" t="s">
        <v>2555</v>
      </c>
      <c r="G631" s="225" t="s">
        <v>2509</v>
      </c>
      <c r="H631" s="226">
        <v>22</v>
      </c>
      <c r="I631" s="227"/>
      <c r="J631" s="228">
        <f>ROUND(I631*H631,2)</f>
        <v>0</v>
      </c>
      <c r="K631" s="224" t="s">
        <v>162</v>
      </c>
      <c r="L631" s="229"/>
      <c r="M631" s="230" t="s">
        <v>19</v>
      </c>
      <c r="N631" s="231" t="s">
        <v>43</v>
      </c>
      <c r="O631" s="66"/>
      <c r="P631" s="189">
        <f>O631*H631</f>
        <v>0</v>
      </c>
      <c r="Q631" s="189">
        <v>5.0000000000000001E-4</v>
      </c>
      <c r="R631" s="189">
        <f>Q631*H631</f>
        <v>1.0999999999999999E-2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438</v>
      </c>
      <c r="AT631" s="191" t="s">
        <v>179</v>
      </c>
      <c r="AU631" s="191" t="s">
        <v>82</v>
      </c>
      <c r="AY631" s="19" t="s">
        <v>155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9" t="s">
        <v>80</v>
      </c>
      <c r="BK631" s="192">
        <f>ROUND(I631*H631,2)</f>
        <v>0</v>
      </c>
      <c r="BL631" s="19" t="s">
        <v>300</v>
      </c>
      <c r="BM631" s="191" t="s">
        <v>2556</v>
      </c>
    </row>
    <row r="632" spans="1:65" s="2" customFormat="1">
      <c r="A632" s="36"/>
      <c r="B632" s="37"/>
      <c r="C632" s="38"/>
      <c r="D632" s="193" t="s">
        <v>165</v>
      </c>
      <c r="E632" s="38"/>
      <c r="F632" s="194" t="s">
        <v>2555</v>
      </c>
      <c r="G632" s="38"/>
      <c r="H632" s="38"/>
      <c r="I632" s="195"/>
      <c r="J632" s="38"/>
      <c r="K632" s="38"/>
      <c r="L632" s="41"/>
      <c r="M632" s="196"/>
      <c r="N632" s="197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165</v>
      </c>
      <c r="AU632" s="19" t="s">
        <v>82</v>
      </c>
    </row>
    <row r="633" spans="1:65" s="2" customFormat="1" ht="16.5" customHeight="1">
      <c r="A633" s="36"/>
      <c r="B633" s="37"/>
      <c r="C633" s="180" t="s">
        <v>1184</v>
      </c>
      <c r="D633" s="180" t="s">
        <v>158</v>
      </c>
      <c r="E633" s="181" t="s">
        <v>2557</v>
      </c>
      <c r="F633" s="182" t="s">
        <v>2558</v>
      </c>
      <c r="G633" s="183" t="s">
        <v>2489</v>
      </c>
      <c r="H633" s="184">
        <v>3</v>
      </c>
      <c r="I633" s="185"/>
      <c r="J633" s="186">
        <f>ROUND(I633*H633,2)</f>
        <v>0</v>
      </c>
      <c r="K633" s="182" t="s">
        <v>162</v>
      </c>
      <c r="L633" s="41"/>
      <c r="M633" s="187" t="s">
        <v>19</v>
      </c>
      <c r="N633" s="188" t="s">
        <v>43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1.7600000000000001E-2</v>
      </c>
      <c r="T633" s="190">
        <f>S633*H633</f>
        <v>5.28E-2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300</v>
      </c>
      <c r="AT633" s="191" t="s">
        <v>158</v>
      </c>
      <c r="AU633" s="191" t="s">
        <v>82</v>
      </c>
      <c r="AY633" s="19" t="s">
        <v>155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300</v>
      </c>
      <c r="BM633" s="191" t="s">
        <v>2559</v>
      </c>
    </row>
    <row r="634" spans="1:65" s="2" customFormat="1">
      <c r="A634" s="36"/>
      <c r="B634" s="37"/>
      <c r="C634" s="38"/>
      <c r="D634" s="193" t="s">
        <v>165</v>
      </c>
      <c r="E634" s="38"/>
      <c r="F634" s="194" t="s">
        <v>2558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165</v>
      </c>
      <c r="AU634" s="19" t="s">
        <v>82</v>
      </c>
    </row>
    <row r="635" spans="1:65" s="2" customFormat="1">
      <c r="A635" s="36"/>
      <c r="B635" s="37"/>
      <c r="C635" s="38"/>
      <c r="D635" s="198" t="s">
        <v>167</v>
      </c>
      <c r="E635" s="38"/>
      <c r="F635" s="199" t="s">
        <v>2560</v>
      </c>
      <c r="G635" s="38"/>
      <c r="H635" s="38"/>
      <c r="I635" s="195"/>
      <c r="J635" s="38"/>
      <c r="K635" s="38"/>
      <c r="L635" s="41"/>
      <c r="M635" s="196"/>
      <c r="N635" s="197"/>
      <c r="O635" s="66"/>
      <c r="P635" s="66"/>
      <c r="Q635" s="66"/>
      <c r="R635" s="66"/>
      <c r="S635" s="66"/>
      <c r="T635" s="67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9" t="s">
        <v>167</v>
      </c>
      <c r="AU635" s="19" t="s">
        <v>82</v>
      </c>
    </row>
    <row r="636" spans="1:65" s="2" customFormat="1" ht="16.5" customHeight="1">
      <c r="A636" s="36"/>
      <c r="B636" s="37"/>
      <c r="C636" s="180" t="s">
        <v>1192</v>
      </c>
      <c r="D636" s="180" t="s">
        <v>158</v>
      </c>
      <c r="E636" s="181" t="s">
        <v>2561</v>
      </c>
      <c r="F636" s="182" t="s">
        <v>2562</v>
      </c>
      <c r="G636" s="183" t="s">
        <v>425</v>
      </c>
      <c r="H636" s="184">
        <v>1</v>
      </c>
      <c r="I636" s="185"/>
      <c r="J636" s="186">
        <f>ROUND(I636*H636,2)</f>
        <v>0</v>
      </c>
      <c r="K636" s="182" t="s">
        <v>162</v>
      </c>
      <c r="L636" s="41"/>
      <c r="M636" s="187" t="s">
        <v>19</v>
      </c>
      <c r="N636" s="188" t="s">
        <v>43</v>
      </c>
      <c r="O636" s="66"/>
      <c r="P636" s="189">
        <f>O636*H636</f>
        <v>0</v>
      </c>
      <c r="Q636" s="189">
        <v>1.39E-3</v>
      </c>
      <c r="R636" s="189">
        <f>Q636*H636</f>
        <v>1.39E-3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300</v>
      </c>
      <c r="AT636" s="191" t="s">
        <v>158</v>
      </c>
      <c r="AU636" s="191" t="s">
        <v>82</v>
      </c>
      <c r="AY636" s="19" t="s">
        <v>155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9" t="s">
        <v>80</v>
      </c>
      <c r="BK636" s="192">
        <f>ROUND(I636*H636,2)</f>
        <v>0</v>
      </c>
      <c r="BL636" s="19" t="s">
        <v>300</v>
      </c>
      <c r="BM636" s="191" t="s">
        <v>2563</v>
      </c>
    </row>
    <row r="637" spans="1:65" s="2" customFormat="1">
      <c r="A637" s="36"/>
      <c r="B637" s="37"/>
      <c r="C637" s="38"/>
      <c r="D637" s="193" t="s">
        <v>165</v>
      </c>
      <c r="E637" s="38"/>
      <c r="F637" s="194" t="s">
        <v>2564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165</v>
      </c>
      <c r="AU637" s="19" t="s">
        <v>82</v>
      </c>
    </row>
    <row r="638" spans="1:65" s="2" customFormat="1">
      <c r="A638" s="36"/>
      <c r="B638" s="37"/>
      <c r="C638" s="38"/>
      <c r="D638" s="198" t="s">
        <v>167</v>
      </c>
      <c r="E638" s="38"/>
      <c r="F638" s="199" t="s">
        <v>2565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167</v>
      </c>
      <c r="AU638" s="19" t="s">
        <v>82</v>
      </c>
    </row>
    <row r="639" spans="1:65" s="2" customFormat="1" ht="21.75" customHeight="1">
      <c r="A639" s="36"/>
      <c r="B639" s="37"/>
      <c r="C639" s="222" t="s">
        <v>1208</v>
      </c>
      <c r="D639" s="222" t="s">
        <v>179</v>
      </c>
      <c r="E639" s="223" t="s">
        <v>2566</v>
      </c>
      <c r="F639" s="224" t="s">
        <v>2567</v>
      </c>
      <c r="G639" s="225" t="s">
        <v>425</v>
      </c>
      <c r="H639" s="226">
        <v>1</v>
      </c>
      <c r="I639" s="227"/>
      <c r="J639" s="228">
        <f>ROUND(I639*H639,2)</f>
        <v>0</v>
      </c>
      <c r="K639" s="224" t="s">
        <v>162</v>
      </c>
      <c r="L639" s="229"/>
      <c r="M639" s="230" t="s">
        <v>19</v>
      </c>
      <c r="N639" s="231" t="s">
        <v>43</v>
      </c>
      <c r="O639" s="66"/>
      <c r="P639" s="189">
        <f>O639*H639</f>
        <v>0</v>
      </c>
      <c r="Q639" s="189">
        <v>1.6E-2</v>
      </c>
      <c r="R639" s="189">
        <f>Q639*H639</f>
        <v>1.6E-2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438</v>
      </c>
      <c r="AT639" s="191" t="s">
        <v>179</v>
      </c>
      <c r="AU639" s="191" t="s">
        <v>82</v>
      </c>
      <c r="AY639" s="19" t="s">
        <v>155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300</v>
      </c>
      <c r="BM639" s="191" t="s">
        <v>2568</v>
      </c>
    </row>
    <row r="640" spans="1:65" s="2" customFormat="1">
      <c r="A640" s="36"/>
      <c r="B640" s="37"/>
      <c r="C640" s="38"/>
      <c r="D640" s="193" t="s">
        <v>165</v>
      </c>
      <c r="E640" s="38"/>
      <c r="F640" s="194" t="s">
        <v>2567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165</v>
      </c>
      <c r="AU640" s="19" t="s">
        <v>82</v>
      </c>
    </row>
    <row r="641" spans="1:65" s="2" customFormat="1" ht="16.5" customHeight="1">
      <c r="A641" s="36"/>
      <c r="B641" s="37"/>
      <c r="C641" s="180" t="s">
        <v>1214</v>
      </c>
      <c r="D641" s="180" t="s">
        <v>158</v>
      </c>
      <c r="E641" s="181" t="s">
        <v>2569</v>
      </c>
      <c r="F641" s="182" t="s">
        <v>2570</v>
      </c>
      <c r="G641" s="183" t="s">
        <v>2489</v>
      </c>
      <c r="H641" s="184">
        <v>7</v>
      </c>
      <c r="I641" s="185"/>
      <c r="J641" s="186">
        <f>ROUND(I641*H641,2)</f>
        <v>0</v>
      </c>
      <c r="K641" s="182" t="s">
        <v>162</v>
      </c>
      <c r="L641" s="41"/>
      <c r="M641" s="187" t="s">
        <v>19</v>
      </c>
      <c r="N641" s="188" t="s">
        <v>43</v>
      </c>
      <c r="O641" s="66"/>
      <c r="P641" s="189">
        <f>O641*H641</f>
        <v>0</v>
      </c>
      <c r="Q641" s="189">
        <v>5.8300000000000001E-3</v>
      </c>
      <c r="R641" s="189">
        <f>Q641*H641</f>
        <v>4.0809999999999999E-2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300</v>
      </c>
      <c r="AT641" s="191" t="s">
        <v>158</v>
      </c>
      <c r="AU641" s="191" t="s">
        <v>82</v>
      </c>
      <c r="AY641" s="19" t="s">
        <v>155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80</v>
      </c>
      <c r="BK641" s="192">
        <f>ROUND(I641*H641,2)</f>
        <v>0</v>
      </c>
      <c r="BL641" s="19" t="s">
        <v>300</v>
      </c>
      <c r="BM641" s="191" t="s">
        <v>2571</v>
      </c>
    </row>
    <row r="642" spans="1:65" s="2" customFormat="1">
      <c r="A642" s="36"/>
      <c r="B642" s="37"/>
      <c r="C642" s="38"/>
      <c r="D642" s="193" t="s">
        <v>165</v>
      </c>
      <c r="E642" s="38"/>
      <c r="F642" s="194" t="s">
        <v>2572</v>
      </c>
      <c r="G642" s="38"/>
      <c r="H642" s="38"/>
      <c r="I642" s="195"/>
      <c r="J642" s="38"/>
      <c r="K642" s="38"/>
      <c r="L642" s="41"/>
      <c r="M642" s="196"/>
      <c r="N642" s="197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165</v>
      </c>
      <c r="AU642" s="19" t="s">
        <v>82</v>
      </c>
    </row>
    <row r="643" spans="1:65" s="2" customFormat="1">
      <c r="A643" s="36"/>
      <c r="B643" s="37"/>
      <c r="C643" s="38"/>
      <c r="D643" s="198" t="s">
        <v>167</v>
      </c>
      <c r="E643" s="38"/>
      <c r="F643" s="199" t="s">
        <v>2573</v>
      </c>
      <c r="G643" s="38"/>
      <c r="H643" s="38"/>
      <c r="I643" s="195"/>
      <c r="J643" s="38"/>
      <c r="K643" s="38"/>
      <c r="L643" s="41"/>
      <c r="M643" s="196"/>
      <c r="N643" s="197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167</v>
      </c>
      <c r="AU643" s="19" t="s">
        <v>82</v>
      </c>
    </row>
    <row r="644" spans="1:65" s="2" customFormat="1" ht="24.2" customHeight="1">
      <c r="A644" s="36"/>
      <c r="B644" s="37"/>
      <c r="C644" s="222" t="s">
        <v>1220</v>
      </c>
      <c r="D644" s="222" t="s">
        <v>179</v>
      </c>
      <c r="E644" s="223" t="s">
        <v>2574</v>
      </c>
      <c r="F644" s="224" t="s">
        <v>2575</v>
      </c>
      <c r="G644" s="225" t="s">
        <v>425</v>
      </c>
      <c r="H644" s="226">
        <v>3</v>
      </c>
      <c r="I644" s="227"/>
      <c r="J644" s="228">
        <f>ROUND(I644*H644,2)</f>
        <v>0</v>
      </c>
      <c r="K644" s="224" t="s">
        <v>162</v>
      </c>
      <c r="L644" s="229"/>
      <c r="M644" s="230" t="s">
        <v>19</v>
      </c>
      <c r="N644" s="231" t="s">
        <v>43</v>
      </c>
      <c r="O644" s="66"/>
      <c r="P644" s="189">
        <f>O644*H644</f>
        <v>0</v>
      </c>
      <c r="Q644" s="189">
        <v>0.03</v>
      </c>
      <c r="R644" s="189">
        <f>Q644*H644</f>
        <v>0.09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438</v>
      </c>
      <c r="AT644" s="191" t="s">
        <v>179</v>
      </c>
      <c r="AU644" s="191" t="s">
        <v>82</v>
      </c>
      <c r="AY644" s="19" t="s">
        <v>155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9" t="s">
        <v>80</v>
      </c>
      <c r="BK644" s="192">
        <f>ROUND(I644*H644,2)</f>
        <v>0</v>
      </c>
      <c r="BL644" s="19" t="s">
        <v>300</v>
      </c>
      <c r="BM644" s="191" t="s">
        <v>2576</v>
      </c>
    </row>
    <row r="645" spans="1:65" s="2" customFormat="1">
      <c r="A645" s="36"/>
      <c r="B645" s="37"/>
      <c r="C645" s="38"/>
      <c r="D645" s="193" t="s">
        <v>165</v>
      </c>
      <c r="E645" s="38"/>
      <c r="F645" s="194" t="s">
        <v>2575</v>
      </c>
      <c r="G645" s="38"/>
      <c r="H645" s="38"/>
      <c r="I645" s="195"/>
      <c r="J645" s="38"/>
      <c r="K645" s="38"/>
      <c r="L645" s="41"/>
      <c r="M645" s="196"/>
      <c r="N645" s="197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165</v>
      </c>
      <c r="AU645" s="19" t="s">
        <v>82</v>
      </c>
    </row>
    <row r="646" spans="1:65" s="2" customFormat="1" ht="24.2" customHeight="1">
      <c r="A646" s="36"/>
      <c r="B646" s="37"/>
      <c r="C646" s="222" t="s">
        <v>1228</v>
      </c>
      <c r="D646" s="222" t="s">
        <v>179</v>
      </c>
      <c r="E646" s="223" t="s">
        <v>2577</v>
      </c>
      <c r="F646" s="224" t="s">
        <v>2578</v>
      </c>
      <c r="G646" s="225" t="s">
        <v>425</v>
      </c>
      <c r="H646" s="226">
        <v>1</v>
      </c>
      <c r="I646" s="227"/>
      <c r="J646" s="228">
        <f>ROUND(I646*H646,2)</f>
        <v>0</v>
      </c>
      <c r="K646" s="224" t="s">
        <v>851</v>
      </c>
      <c r="L646" s="229"/>
      <c r="M646" s="230" t="s">
        <v>19</v>
      </c>
      <c r="N646" s="231" t="s">
        <v>43</v>
      </c>
      <c r="O646" s="66"/>
      <c r="P646" s="189">
        <f>O646*H646</f>
        <v>0</v>
      </c>
      <c r="Q646" s="189">
        <v>3.1E-2</v>
      </c>
      <c r="R646" s="189">
        <f>Q646*H646</f>
        <v>3.1E-2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438</v>
      </c>
      <c r="AT646" s="191" t="s">
        <v>179</v>
      </c>
      <c r="AU646" s="191" t="s">
        <v>82</v>
      </c>
      <c r="AY646" s="19" t="s">
        <v>155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300</v>
      </c>
      <c r="BM646" s="191" t="s">
        <v>2579</v>
      </c>
    </row>
    <row r="647" spans="1:65" s="2" customFormat="1" ht="19.5">
      <c r="A647" s="36"/>
      <c r="B647" s="37"/>
      <c r="C647" s="38"/>
      <c r="D647" s="193" t="s">
        <v>165</v>
      </c>
      <c r="E647" s="38"/>
      <c r="F647" s="194" t="s">
        <v>2578</v>
      </c>
      <c r="G647" s="38"/>
      <c r="H647" s="38"/>
      <c r="I647" s="195"/>
      <c r="J647" s="38"/>
      <c r="K647" s="38"/>
      <c r="L647" s="41"/>
      <c r="M647" s="196"/>
      <c r="N647" s="197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165</v>
      </c>
      <c r="AU647" s="19" t="s">
        <v>82</v>
      </c>
    </row>
    <row r="648" spans="1:65" s="2" customFormat="1" ht="24.2" customHeight="1">
      <c r="A648" s="36"/>
      <c r="B648" s="37"/>
      <c r="C648" s="222" t="s">
        <v>1235</v>
      </c>
      <c r="D648" s="222" t="s">
        <v>179</v>
      </c>
      <c r="E648" s="223" t="s">
        <v>2580</v>
      </c>
      <c r="F648" s="224" t="s">
        <v>2581</v>
      </c>
      <c r="G648" s="225" t="s">
        <v>425</v>
      </c>
      <c r="H648" s="226">
        <v>2</v>
      </c>
      <c r="I648" s="227"/>
      <c r="J648" s="228">
        <f>ROUND(I648*H648,2)</f>
        <v>0</v>
      </c>
      <c r="K648" s="224" t="s">
        <v>162</v>
      </c>
      <c r="L648" s="229"/>
      <c r="M648" s="230" t="s">
        <v>19</v>
      </c>
      <c r="N648" s="231" t="s">
        <v>43</v>
      </c>
      <c r="O648" s="66"/>
      <c r="P648" s="189">
        <f>O648*H648</f>
        <v>0</v>
      </c>
      <c r="Q648" s="189">
        <v>4.4999999999999998E-2</v>
      </c>
      <c r="R648" s="189">
        <f>Q648*H648</f>
        <v>0.09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438</v>
      </c>
      <c r="AT648" s="191" t="s">
        <v>179</v>
      </c>
      <c r="AU648" s="191" t="s">
        <v>82</v>
      </c>
      <c r="AY648" s="19" t="s">
        <v>155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80</v>
      </c>
      <c r="BK648" s="192">
        <f>ROUND(I648*H648,2)</f>
        <v>0</v>
      </c>
      <c r="BL648" s="19" t="s">
        <v>300</v>
      </c>
      <c r="BM648" s="191" t="s">
        <v>2582</v>
      </c>
    </row>
    <row r="649" spans="1:65" s="2" customFormat="1" ht="19.5">
      <c r="A649" s="36"/>
      <c r="B649" s="37"/>
      <c r="C649" s="38"/>
      <c r="D649" s="193" t="s">
        <v>165</v>
      </c>
      <c r="E649" s="38"/>
      <c r="F649" s="194" t="s">
        <v>2581</v>
      </c>
      <c r="G649" s="38"/>
      <c r="H649" s="38"/>
      <c r="I649" s="195"/>
      <c r="J649" s="38"/>
      <c r="K649" s="38"/>
      <c r="L649" s="41"/>
      <c r="M649" s="196"/>
      <c r="N649" s="197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165</v>
      </c>
      <c r="AU649" s="19" t="s">
        <v>82</v>
      </c>
    </row>
    <row r="650" spans="1:65" s="2" customFormat="1" ht="24.2" customHeight="1">
      <c r="A650" s="36"/>
      <c r="B650" s="37"/>
      <c r="C650" s="222" t="s">
        <v>1251</v>
      </c>
      <c r="D650" s="222" t="s">
        <v>179</v>
      </c>
      <c r="E650" s="223" t="s">
        <v>2583</v>
      </c>
      <c r="F650" s="224" t="s">
        <v>2584</v>
      </c>
      <c r="G650" s="225" t="s">
        <v>425</v>
      </c>
      <c r="H650" s="226">
        <v>1</v>
      </c>
      <c r="I650" s="227"/>
      <c r="J650" s="228">
        <f>ROUND(I650*H650,2)</f>
        <v>0</v>
      </c>
      <c r="K650" s="224" t="s">
        <v>851</v>
      </c>
      <c r="L650" s="229"/>
      <c r="M650" s="230" t="s">
        <v>19</v>
      </c>
      <c r="N650" s="231" t="s">
        <v>43</v>
      </c>
      <c r="O650" s="66"/>
      <c r="P650" s="189">
        <f>O650*H650</f>
        <v>0</v>
      </c>
      <c r="Q650" s="189">
        <v>4.4999999999999998E-2</v>
      </c>
      <c r="R650" s="189">
        <f>Q650*H650</f>
        <v>4.4999999999999998E-2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438</v>
      </c>
      <c r="AT650" s="191" t="s">
        <v>179</v>
      </c>
      <c r="AU650" s="191" t="s">
        <v>82</v>
      </c>
      <c r="AY650" s="19" t="s">
        <v>155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9" t="s">
        <v>80</v>
      </c>
      <c r="BK650" s="192">
        <f>ROUND(I650*H650,2)</f>
        <v>0</v>
      </c>
      <c r="BL650" s="19" t="s">
        <v>300</v>
      </c>
      <c r="BM650" s="191" t="s">
        <v>2585</v>
      </c>
    </row>
    <row r="651" spans="1:65" s="2" customFormat="1" ht="19.5">
      <c r="A651" s="36"/>
      <c r="B651" s="37"/>
      <c r="C651" s="38"/>
      <c r="D651" s="193" t="s">
        <v>165</v>
      </c>
      <c r="E651" s="38"/>
      <c r="F651" s="194" t="s">
        <v>2584</v>
      </c>
      <c r="G651" s="38"/>
      <c r="H651" s="38"/>
      <c r="I651" s="195"/>
      <c r="J651" s="38"/>
      <c r="K651" s="38"/>
      <c r="L651" s="41"/>
      <c r="M651" s="196"/>
      <c r="N651" s="197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165</v>
      </c>
      <c r="AU651" s="19" t="s">
        <v>82</v>
      </c>
    </row>
    <row r="652" spans="1:65" s="2" customFormat="1" ht="16.5" customHeight="1">
      <c r="A652" s="36"/>
      <c r="B652" s="37"/>
      <c r="C652" s="180" t="s">
        <v>1257</v>
      </c>
      <c r="D652" s="180" t="s">
        <v>158</v>
      </c>
      <c r="E652" s="181" t="s">
        <v>2586</v>
      </c>
      <c r="F652" s="182" t="s">
        <v>2587</v>
      </c>
      <c r="G652" s="183" t="s">
        <v>2489</v>
      </c>
      <c r="H652" s="184">
        <v>7</v>
      </c>
      <c r="I652" s="185"/>
      <c r="J652" s="186">
        <f>ROUND(I652*H652,2)</f>
        <v>0</v>
      </c>
      <c r="K652" s="182" t="s">
        <v>162</v>
      </c>
      <c r="L652" s="41"/>
      <c r="M652" s="187" t="s">
        <v>19</v>
      </c>
      <c r="N652" s="188" t="s">
        <v>43</v>
      </c>
      <c r="O652" s="66"/>
      <c r="P652" s="189">
        <f>O652*H652</f>
        <v>0</v>
      </c>
      <c r="Q652" s="189">
        <v>1.7000000000000001E-4</v>
      </c>
      <c r="R652" s="189">
        <f>Q652*H652</f>
        <v>1.1900000000000001E-3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300</v>
      </c>
      <c r="AT652" s="191" t="s">
        <v>158</v>
      </c>
      <c r="AU652" s="191" t="s">
        <v>82</v>
      </c>
      <c r="AY652" s="19" t="s">
        <v>155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300</v>
      </c>
      <c r="BM652" s="191" t="s">
        <v>2588</v>
      </c>
    </row>
    <row r="653" spans="1:65" s="2" customFormat="1">
      <c r="A653" s="36"/>
      <c r="B653" s="37"/>
      <c r="C653" s="38"/>
      <c r="D653" s="193" t="s">
        <v>165</v>
      </c>
      <c r="E653" s="38"/>
      <c r="F653" s="194" t="s">
        <v>2589</v>
      </c>
      <c r="G653" s="38"/>
      <c r="H653" s="38"/>
      <c r="I653" s="195"/>
      <c r="J653" s="38"/>
      <c r="K653" s="38"/>
      <c r="L653" s="41"/>
      <c r="M653" s="196"/>
      <c r="N653" s="197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165</v>
      </c>
      <c r="AU653" s="19" t="s">
        <v>82</v>
      </c>
    </row>
    <row r="654" spans="1:65" s="2" customFormat="1">
      <c r="A654" s="36"/>
      <c r="B654" s="37"/>
      <c r="C654" s="38"/>
      <c r="D654" s="198" t="s">
        <v>167</v>
      </c>
      <c r="E654" s="38"/>
      <c r="F654" s="199" t="s">
        <v>2590</v>
      </c>
      <c r="G654" s="38"/>
      <c r="H654" s="38"/>
      <c r="I654" s="195"/>
      <c r="J654" s="38"/>
      <c r="K654" s="38"/>
      <c r="L654" s="41"/>
      <c r="M654" s="196"/>
      <c r="N654" s="197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167</v>
      </c>
      <c r="AU654" s="19" t="s">
        <v>82</v>
      </c>
    </row>
    <row r="655" spans="1:65" s="2" customFormat="1" ht="24.2" customHeight="1">
      <c r="A655" s="36"/>
      <c r="B655" s="37"/>
      <c r="C655" s="222" t="s">
        <v>1263</v>
      </c>
      <c r="D655" s="222" t="s">
        <v>179</v>
      </c>
      <c r="E655" s="223" t="s">
        <v>2591</v>
      </c>
      <c r="F655" s="224" t="s">
        <v>2592</v>
      </c>
      <c r="G655" s="225" t="s">
        <v>425</v>
      </c>
      <c r="H655" s="226">
        <v>1</v>
      </c>
      <c r="I655" s="227"/>
      <c r="J655" s="228">
        <f>ROUND(I655*H655,2)</f>
        <v>0</v>
      </c>
      <c r="K655" s="224" t="s">
        <v>851</v>
      </c>
      <c r="L655" s="229"/>
      <c r="M655" s="230" t="s">
        <v>19</v>
      </c>
      <c r="N655" s="231" t="s">
        <v>43</v>
      </c>
      <c r="O655" s="66"/>
      <c r="P655" s="189">
        <f>O655*H655</f>
        <v>0</v>
      </c>
      <c r="Q655" s="189">
        <v>0.02</v>
      </c>
      <c r="R655" s="189">
        <f>Q655*H655</f>
        <v>0.02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438</v>
      </c>
      <c r="AT655" s="191" t="s">
        <v>179</v>
      </c>
      <c r="AU655" s="191" t="s">
        <v>82</v>
      </c>
      <c r="AY655" s="19" t="s">
        <v>155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9" t="s">
        <v>80</v>
      </c>
      <c r="BK655" s="192">
        <f>ROUND(I655*H655,2)</f>
        <v>0</v>
      </c>
      <c r="BL655" s="19" t="s">
        <v>300</v>
      </c>
      <c r="BM655" s="191" t="s">
        <v>2593</v>
      </c>
    </row>
    <row r="656" spans="1:65" s="2" customFormat="1" ht="19.5">
      <c r="A656" s="36"/>
      <c r="B656" s="37"/>
      <c r="C656" s="38"/>
      <c r="D656" s="193" t="s">
        <v>165</v>
      </c>
      <c r="E656" s="38"/>
      <c r="F656" s="194" t="s">
        <v>2592</v>
      </c>
      <c r="G656" s="38"/>
      <c r="H656" s="38"/>
      <c r="I656" s="195"/>
      <c r="J656" s="38"/>
      <c r="K656" s="38"/>
      <c r="L656" s="41"/>
      <c r="M656" s="196"/>
      <c r="N656" s="197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165</v>
      </c>
      <c r="AU656" s="19" t="s">
        <v>82</v>
      </c>
    </row>
    <row r="657" spans="1:65" s="2" customFormat="1" ht="24.2" customHeight="1">
      <c r="A657" s="36"/>
      <c r="B657" s="37"/>
      <c r="C657" s="222" t="s">
        <v>2594</v>
      </c>
      <c r="D657" s="222" t="s">
        <v>179</v>
      </c>
      <c r="E657" s="223" t="s">
        <v>2595</v>
      </c>
      <c r="F657" s="224" t="s">
        <v>2596</v>
      </c>
      <c r="G657" s="225" t="s">
        <v>425</v>
      </c>
      <c r="H657" s="226">
        <v>2</v>
      </c>
      <c r="I657" s="227"/>
      <c r="J657" s="228">
        <f>ROUND(I657*H657,2)</f>
        <v>0</v>
      </c>
      <c r="K657" s="224" t="s">
        <v>851</v>
      </c>
      <c r="L657" s="229"/>
      <c r="M657" s="230" t="s">
        <v>19</v>
      </c>
      <c r="N657" s="231" t="s">
        <v>43</v>
      </c>
      <c r="O657" s="66"/>
      <c r="P657" s="189">
        <f>O657*H657</f>
        <v>0</v>
      </c>
      <c r="Q657" s="189">
        <v>2.1999999999999999E-2</v>
      </c>
      <c r="R657" s="189">
        <f>Q657*H657</f>
        <v>4.3999999999999997E-2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438</v>
      </c>
      <c r="AT657" s="191" t="s">
        <v>179</v>
      </c>
      <c r="AU657" s="191" t="s">
        <v>82</v>
      </c>
      <c r="AY657" s="19" t="s">
        <v>155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80</v>
      </c>
      <c r="BK657" s="192">
        <f>ROUND(I657*H657,2)</f>
        <v>0</v>
      </c>
      <c r="BL657" s="19" t="s">
        <v>300</v>
      </c>
      <c r="BM657" s="191" t="s">
        <v>2597</v>
      </c>
    </row>
    <row r="658" spans="1:65" s="2" customFormat="1" ht="19.5">
      <c r="A658" s="36"/>
      <c r="B658" s="37"/>
      <c r="C658" s="38"/>
      <c r="D658" s="193" t="s">
        <v>165</v>
      </c>
      <c r="E658" s="38"/>
      <c r="F658" s="194" t="s">
        <v>2596</v>
      </c>
      <c r="G658" s="38"/>
      <c r="H658" s="38"/>
      <c r="I658" s="195"/>
      <c r="J658" s="38"/>
      <c r="K658" s="38"/>
      <c r="L658" s="41"/>
      <c r="M658" s="196"/>
      <c r="N658" s="197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165</v>
      </c>
      <c r="AU658" s="19" t="s">
        <v>82</v>
      </c>
    </row>
    <row r="659" spans="1:65" s="2" customFormat="1" ht="24.2" customHeight="1">
      <c r="A659" s="36"/>
      <c r="B659" s="37"/>
      <c r="C659" s="222" t="s">
        <v>2598</v>
      </c>
      <c r="D659" s="222" t="s">
        <v>179</v>
      </c>
      <c r="E659" s="223" t="s">
        <v>2599</v>
      </c>
      <c r="F659" s="224" t="s">
        <v>2600</v>
      </c>
      <c r="G659" s="225" t="s">
        <v>425</v>
      </c>
      <c r="H659" s="226">
        <v>1</v>
      </c>
      <c r="I659" s="227"/>
      <c r="J659" s="228">
        <f>ROUND(I659*H659,2)</f>
        <v>0</v>
      </c>
      <c r="K659" s="224" t="s">
        <v>851</v>
      </c>
      <c r="L659" s="229"/>
      <c r="M659" s="230" t="s">
        <v>19</v>
      </c>
      <c r="N659" s="231" t="s">
        <v>43</v>
      </c>
      <c r="O659" s="66"/>
      <c r="P659" s="189">
        <f>O659*H659</f>
        <v>0</v>
      </c>
      <c r="Q659" s="189">
        <v>1.4999999999999999E-2</v>
      </c>
      <c r="R659" s="189">
        <f>Q659*H659</f>
        <v>1.4999999999999999E-2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438</v>
      </c>
      <c r="AT659" s="191" t="s">
        <v>179</v>
      </c>
      <c r="AU659" s="191" t="s">
        <v>82</v>
      </c>
      <c r="AY659" s="19" t="s">
        <v>155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300</v>
      </c>
      <c r="BM659" s="191" t="s">
        <v>2601</v>
      </c>
    </row>
    <row r="660" spans="1:65" s="2" customFormat="1" ht="19.5">
      <c r="A660" s="36"/>
      <c r="B660" s="37"/>
      <c r="C660" s="38"/>
      <c r="D660" s="193" t="s">
        <v>165</v>
      </c>
      <c r="E660" s="38"/>
      <c r="F660" s="194" t="s">
        <v>2600</v>
      </c>
      <c r="G660" s="38"/>
      <c r="H660" s="38"/>
      <c r="I660" s="195"/>
      <c r="J660" s="38"/>
      <c r="K660" s="38"/>
      <c r="L660" s="41"/>
      <c r="M660" s="196"/>
      <c r="N660" s="197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165</v>
      </c>
      <c r="AU660" s="19" t="s">
        <v>82</v>
      </c>
    </row>
    <row r="661" spans="1:65" s="2" customFormat="1" ht="16.5" customHeight="1">
      <c r="A661" s="36"/>
      <c r="B661" s="37"/>
      <c r="C661" s="180" t="s">
        <v>2602</v>
      </c>
      <c r="D661" s="180" t="s">
        <v>158</v>
      </c>
      <c r="E661" s="181" t="s">
        <v>2603</v>
      </c>
      <c r="F661" s="182" t="s">
        <v>2604</v>
      </c>
      <c r="G661" s="183" t="s">
        <v>2489</v>
      </c>
      <c r="H661" s="184">
        <v>3</v>
      </c>
      <c r="I661" s="185"/>
      <c r="J661" s="186">
        <f>ROUND(I661*H661,2)</f>
        <v>0</v>
      </c>
      <c r="K661" s="182" t="s">
        <v>162</v>
      </c>
      <c r="L661" s="41"/>
      <c r="M661" s="187" t="s">
        <v>19</v>
      </c>
      <c r="N661" s="188" t="s">
        <v>43</v>
      </c>
      <c r="O661" s="66"/>
      <c r="P661" s="189">
        <f>O661*H661</f>
        <v>0</v>
      </c>
      <c r="Q661" s="189">
        <v>1.7000000000000001E-4</v>
      </c>
      <c r="R661" s="189">
        <f>Q661*H661</f>
        <v>5.1000000000000004E-4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300</v>
      </c>
      <c r="AT661" s="191" t="s">
        <v>158</v>
      </c>
      <c r="AU661" s="191" t="s">
        <v>82</v>
      </c>
      <c r="AY661" s="19" t="s">
        <v>155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300</v>
      </c>
      <c r="BM661" s="191" t="s">
        <v>2605</v>
      </c>
    </row>
    <row r="662" spans="1:65" s="2" customFormat="1">
      <c r="A662" s="36"/>
      <c r="B662" s="37"/>
      <c r="C662" s="38"/>
      <c r="D662" s="193" t="s">
        <v>165</v>
      </c>
      <c r="E662" s="38"/>
      <c r="F662" s="194" t="s">
        <v>2606</v>
      </c>
      <c r="G662" s="38"/>
      <c r="H662" s="38"/>
      <c r="I662" s="195"/>
      <c r="J662" s="38"/>
      <c r="K662" s="38"/>
      <c r="L662" s="41"/>
      <c r="M662" s="196"/>
      <c r="N662" s="197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165</v>
      </c>
      <c r="AU662" s="19" t="s">
        <v>82</v>
      </c>
    </row>
    <row r="663" spans="1:65" s="2" customFormat="1">
      <c r="A663" s="36"/>
      <c r="B663" s="37"/>
      <c r="C663" s="38"/>
      <c r="D663" s="198" t="s">
        <v>167</v>
      </c>
      <c r="E663" s="38"/>
      <c r="F663" s="199" t="s">
        <v>2607</v>
      </c>
      <c r="G663" s="38"/>
      <c r="H663" s="38"/>
      <c r="I663" s="195"/>
      <c r="J663" s="38"/>
      <c r="K663" s="38"/>
      <c r="L663" s="41"/>
      <c r="M663" s="196"/>
      <c r="N663" s="197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167</v>
      </c>
      <c r="AU663" s="19" t="s">
        <v>82</v>
      </c>
    </row>
    <row r="664" spans="1:65" s="2" customFormat="1" ht="37.9" customHeight="1">
      <c r="A664" s="36"/>
      <c r="B664" s="37"/>
      <c r="C664" s="222" t="s">
        <v>2608</v>
      </c>
      <c r="D664" s="222" t="s">
        <v>179</v>
      </c>
      <c r="E664" s="223" t="s">
        <v>2609</v>
      </c>
      <c r="F664" s="224" t="s">
        <v>2610</v>
      </c>
      <c r="G664" s="225" t="s">
        <v>425</v>
      </c>
      <c r="H664" s="226">
        <v>3</v>
      </c>
      <c r="I664" s="227"/>
      <c r="J664" s="228">
        <f>ROUND(I664*H664,2)</f>
        <v>0</v>
      </c>
      <c r="K664" s="224" t="s">
        <v>851</v>
      </c>
      <c r="L664" s="229"/>
      <c r="M664" s="230" t="s">
        <v>19</v>
      </c>
      <c r="N664" s="231" t="s">
        <v>43</v>
      </c>
      <c r="O664" s="66"/>
      <c r="P664" s="189">
        <f>O664*H664</f>
        <v>0</v>
      </c>
      <c r="Q664" s="189">
        <v>3.3000000000000002E-2</v>
      </c>
      <c r="R664" s="189">
        <f>Q664*H664</f>
        <v>9.9000000000000005E-2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438</v>
      </c>
      <c r="AT664" s="191" t="s">
        <v>179</v>
      </c>
      <c r="AU664" s="191" t="s">
        <v>82</v>
      </c>
      <c r="AY664" s="19" t="s">
        <v>155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300</v>
      </c>
      <c r="BM664" s="191" t="s">
        <v>2611</v>
      </c>
    </row>
    <row r="665" spans="1:65" s="2" customFormat="1" ht="19.5">
      <c r="A665" s="36"/>
      <c r="B665" s="37"/>
      <c r="C665" s="38"/>
      <c r="D665" s="193" t="s">
        <v>165</v>
      </c>
      <c r="E665" s="38"/>
      <c r="F665" s="194" t="s">
        <v>2610</v>
      </c>
      <c r="G665" s="38"/>
      <c r="H665" s="38"/>
      <c r="I665" s="195"/>
      <c r="J665" s="38"/>
      <c r="K665" s="38"/>
      <c r="L665" s="41"/>
      <c r="M665" s="196"/>
      <c r="N665" s="197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165</v>
      </c>
      <c r="AU665" s="19" t="s">
        <v>82</v>
      </c>
    </row>
    <row r="666" spans="1:65" s="2" customFormat="1" ht="24.2" customHeight="1">
      <c r="A666" s="36"/>
      <c r="B666" s="37"/>
      <c r="C666" s="180" t="s">
        <v>2612</v>
      </c>
      <c r="D666" s="180" t="s">
        <v>158</v>
      </c>
      <c r="E666" s="181" t="s">
        <v>2613</v>
      </c>
      <c r="F666" s="182" t="s">
        <v>2614</v>
      </c>
      <c r="G666" s="183" t="s">
        <v>2489</v>
      </c>
      <c r="H666" s="184">
        <v>3</v>
      </c>
      <c r="I666" s="185"/>
      <c r="J666" s="186">
        <f>ROUND(I666*H666,2)</f>
        <v>0</v>
      </c>
      <c r="K666" s="182" t="s">
        <v>851</v>
      </c>
      <c r="L666" s="41"/>
      <c r="M666" s="187" t="s">
        <v>19</v>
      </c>
      <c r="N666" s="188" t="s">
        <v>43</v>
      </c>
      <c r="O666" s="66"/>
      <c r="P666" s="189">
        <f>O666*H666</f>
        <v>0</v>
      </c>
      <c r="Q666" s="189">
        <v>1.1000000000000001E-3</v>
      </c>
      <c r="R666" s="189">
        <f>Q666*H666</f>
        <v>3.3E-3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300</v>
      </c>
      <c r="AT666" s="191" t="s">
        <v>158</v>
      </c>
      <c r="AU666" s="191" t="s">
        <v>82</v>
      </c>
      <c r="AY666" s="19" t="s">
        <v>155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80</v>
      </c>
      <c r="BK666" s="192">
        <f>ROUND(I666*H666,2)</f>
        <v>0</v>
      </c>
      <c r="BL666" s="19" t="s">
        <v>300</v>
      </c>
      <c r="BM666" s="191" t="s">
        <v>2615</v>
      </c>
    </row>
    <row r="667" spans="1:65" s="2" customFormat="1">
      <c r="A667" s="36"/>
      <c r="B667" s="37"/>
      <c r="C667" s="38"/>
      <c r="D667" s="193" t="s">
        <v>165</v>
      </c>
      <c r="E667" s="38"/>
      <c r="F667" s="194" t="s">
        <v>2614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165</v>
      </c>
      <c r="AU667" s="19" t="s">
        <v>82</v>
      </c>
    </row>
    <row r="668" spans="1:65" s="2" customFormat="1" ht="24.2" customHeight="1">
      <c r="A668" s="36"/>
      <c r="B668" s="37"/>
      <c r="C668" s="180" t="s">
        <v>2616</v>
      </c>
      <c r="D668" s="180" t="s">
        <v>158</v>
      </c>
      <c r="E668" s="181" t="s">
        <v>2617</v>
      </c>
      <c r="F668" s="182" t="s">
        <v>2618</v>
      </c>
      <c r="G668" s="183" t="s">
        <v>2489</v>
      </c>
      <c r="H668" s="184">
        <v>4</v>
      </c>
      <c r="I668" s="185"/>
      <c r="J668" s="186">
        <f>ROUND(I668*H668,2)</f>
        <v>0</v>
      </c>
      <c r="K668" s="182" t="s">
        <v>851</v>
      </c>
      <c r="L668" s="41"/>
      <c r="M668" s="187" t="s">
        <v>19</v>
      </c>
      <c r="N668" s="188" t="s">
        <v>43</v>
      </c>
      <c r="O668" s="66"/>
      <c r="P668" s="189">
        <f>O668*H668</f>
        <v>0</v>
      </c>
      <c r="Q668" s="189">
        <v>3.0000000000000001E-3</v>
      </c>
      <c r="R668" s="189">
        <f>Q668*H668</f>
        <v>1.2E-2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300</v>
      </c>
      <c r="AT668" s="191" t="s">
        <v>158</v>
      </c>
      <c r="AU668" s="191" t="s">
        <v>82</v>
      </c>
      <c r="AY668" s="19" t="s">
        <v>155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80</v>
      </c>
      <c r="BK668" s="192">
        <f>ROUND(I668*H668,2)</f>
        <v>0</v>
      </c>
      <c r="BL668" s="19" t="s">
        <v>300</v>
      </c>
      <c r="BM668" s="191" t="s">
        <v>2619</v>
      </c>
    </row>
    <row r="669" spans="1:65" s="2" customFormat="1" ht="19.5">
      <c r="A669" s="36"/>
      <c r="B669" s="37"/>
      <c r="C669" s="38"/>
      <c r="D669" s="193" t="s">
        <v>165</v>
      </c>
      <c r="E669" s="38"/>
      <c r="F669" s="194" t="s">
        <v>2618</v>
      </c>
      <c r="G669" s="38"/>
      <c r="H669" s="38"/>
      <c r="I669" s="195"/>
      <c r="J669" s="38"/>
      <c r="K669" s="38"/>
      <c r="L669" s="41"/>
      <c r="M669" s="196"/>
      <c r="N669" s="197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165</v>
      </c>
      <c r="AU669" s="19" t="s">
        <v>82</v>
      </c>
    </row>
    <row r="670" spans="1:65" s="2" customFormat="1" ht="24.2" customHeight="1">
      <c r="A670" s="36"/>
      <c r="B670" s="37"/>
      <c r="C670" s="180" t="s">
        <v>2620</v>
      </c>
      <c r="D670" s="180" t="s">
        <v>158</v>
      </c>
      <c r="E670" s="181" t="s">
        <v>2621</v>
      </c>
      <c r="F670" s="182" t="s">
        <v>2622</v>
      </c>
      <c r="G670" s="183" t="s">
        <v>2489</v>
      </c>
      <c r="H670" s="184">
        <v>3</v>
      </c>
      <c r="I670" s="185"/>
      <c r="J670" s="186">
        <f>ROUND(I670*H670,2)</f>
        <v>0</v>
      </c>
      <c r="K670" s="182" t="s">
        <v>851</v>
      </c>
      <c r="L670" s="41"/>
      <c r="M670" s="187" t="s">
        <v>19</v>
      </c>
      <c r="N670" s="188" t="s">
        <v>43</v>
      </c>
      <c r="O670" s="66"/>
      <c r="P670" s="189">
        <f>O670*H670</f>
        <v>0</v>
      </c>
      <c r="Q670" s="189">
        <v>8.4999999999999995E-4</v>
      </c>
      <c r="R670" s="189">
        <f>Q670*H670</f>
        <v>2.5499999999999997E-3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300</v>
      </c>
      <c r="AT670" s="191" t="s">
        <v>158</v>
      </c>
      <c r="AU670" s="191" t="s">
        <v>82</v>
      </c>
      <c r="AY670" s="19" t="s">
        <v>155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9" t="s">
        <v>80</v>
      </c>
      <c r="BK670" s="192">
        <f>ROUND(I670*H670,2)</f>
        <v>0</v>
      </c>
      <c r="BL670" s="19" t="s">
        <v>300</v>
      </c>
      <c r="BM670" s="191" t="s">
        <v>2623</v>
      </c>
    </row>
    <row r="671" spans="1:65" s="2" customFormat="1" ht="19.5">
      <c r="A671" s="36"/>
      <c r="B671" s="37"/>
      <c r="C671" s="38"/>
      <c r="D671" s="193" t="s">
        <v>165</v>
      </c>
      <c r="E671" s="38"/>
      <c r="F671" s="194" t="s">
        <v>2624</v>
      </c>
      <c r="G671" s="38"/>
      <c r="H671" s="38"/>
      <c r="I671" s="195"/>
      <c r="J671" s="38"/>
      <c r="K671" s="38"/>
      <c r="L671" s="41"/>
      <c r="M671" s="196"/>
      <c r="N671" s="197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165</v>
      </c>
      <c r="AU671" s="19" t="s">
        <v>82</v>
      </c>
    </row>
    <row r="672" spans="1:65" s="2" customFormat="1" ht="33" customHeight="1">
      <c r="A672" s="36"/>
      <c r="B672" s="37"/>
      <c r="C672" s="180" t="s">
        <v>1146</v>
      </c>
      <c r="D672" s="180" t="s">
        <v>158</v>
      </c>
      <c r="E672" s="181" t="s">
        <v>2625</v>
      </c>
      <c r="F672" s="182" t="s">
        <v>2626</v>
      </c>
      <c r="G672" s="183" t="s">
        <v>2489</v>
      </c>
      <c r="H672" s="184">
        <v>4</v>
      </c>
      <c r="I672" s="185"/>
      <c r="J672" s="186">
        <f>ROUND(I672*H672,2)</f>
        <v>0</v>
      </c>
      <c r="K672" s="182" t="s">
        <v>851</v>
      </c>
      <c r="L672" s="41"/>
      <c r="M672" s="187" t="s">
        <v>19</v>
      </c>
      <c r="N672" s="188" t="s">
        <v>43</v>
      </c>
      <c r="O672" s="66"/>
      <c r="P672" s="189">
        <f>O672*H672</f>
        <v>0</v>
      </c>
      <c r="Q672" s="189">
        <v>8.4999999999999995E-4</v>
      </c>
      <c r="R672" s="189">
        <f>Q672*H672</f>
        <v>3.3999999999999998E-3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300</v>
      </c>
      <c r="AT672" s="191" t="s">
        <v>158</v>
      </c>
      <c r="AU672" s="191" t="s">
        <v>82</v>
      </c>
      <c r="AY672" s="19" t="s">
        <v>155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9" t="s">
        <v>80</v>
      </c>
      <c r="BK672" s="192">
        <f>ROUND(I672*H672,2)</f>
        <v>0</v>
      </c>
      <c r="BL672" s="19" t="s">
        <v>300</v>
      </c>
      <c r="BM672" s="191" t="s">
        <v>2627</v>
      </c>
    </row>
    <row r="673" spans="1:65" s="2" customFormat="1" ht="19.5">
      <c r="A673" s="36"/>
      <c r="B673" s="37"/>
      <c r="C673" s="38"/>
      <c r="D673" s="193" t="s">
        <v>165</v>
      </c>
      <c r="E673" s="38"/>
      <c r="F673" s="194" t="s">
        <v>2628</v>
      </c>
      <c r="G673" s="38"/>
      <c r="H673" s="38"/>
      <c r="I673" s="195"/>
      <c r="J673" s="38"/>
      <c r="K673" s="38"/>
      <c r="L673" s="41"/>
      <c r="M673" s="196"/>
      <c r="N673" s="197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165</v>
      </c>
      <c r="AU673" s="19" t="s">
        <v>82</v>
      </c>
    </row>
    <row r="674" spans="1:65" s="2" customFormat="1" ht="16.5" customHeight="1">
      <c r="A674" s="36"/>
      <c r="B674" s="37"/>
      <c r="C674" s="180" t="s">
        <v>2629</v>
      </c>
      <c r="D674" s="180" t="s">
        <v>158</v>
      </c>
      <c r="E674" s="181" t="s">
        <v>2630</v>
      </c>
      <c r="F674" s="182" t="s">
        <v>2631</v>
      </c>
      <c r="G674" s="183" t="s">
        <v>2489</v>
      </c>
      <c r="H674" s="184">
        <v>9</v>
      </c>
      <c r="I674" s="185"/>
      <c r="J674" s="186">
        <f>ROUND(I674*H674,2)</f>
        <v>0</v>
      </c>
      <c r="K674" s="182" t="s">
        <v>162</v>
      </c>
      <c r="L674" s="41"/>
      <c r="M674" s="187" t="s">
        <v>19</v>
      </c>
      <c r="N674" s="188" t="s">
        <v>43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1.8800000000000001E-2</v>
      </c>
      <c r="T674" s="190">
        <f>S674*H674</f>
        <v>0.16920000000000002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300</v>
      </c>
      <c r="AT674" s="191" t="s">
        <v>158</v>
      </c>
      <c r="AU674" s="191" t="s">
        <v>82</v>
      </c>
      <c r="AY674" s="19" t="s">
        <v>155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9" t="s">
        <v>80</v>
      </c>
      <c r="BK674" s="192">
        <f>ROUND(I674*H674,2)</f>
        <v>0</v>
      </c>
      <c r="BL674" s="19" t="s">
        <v>300</v>
      </c>
      <c r="BM674" s="191" t="s">
        <v>2632</v>
      </c>
    </row>
    <row r="675" spans="1:65" s="2" customFormat="1" ht="19.5">
      <c r="A675" s="36"/>
      <c r="B675" s="37"/>
      <c r="C675" s="38"/>
      <c r="D675" s="193" t="s">
        <v>165</v>
      </c>
      <c r="E675" s="38"/>
      <c r="F675" s="194" t="s">
        <v>2633</v>
      </c>
      <c r="G675" s="38"/>
      <c r="H675" s="38"/>
      <c r="I675" s="195"/>
      <c r="J675" s="38"/>
      <c r="K675" s="38"/>
      <c r="L675" s="41"/>
      <c r="M675" s="196"/>
      <c r="N675" s="197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165</v>
      </c>
      <c r="AU675" s="19" t="s">
        <v>82</v>
      </c>
    </row>
    <row r="676" spans="1:65" s="2" customFormat="1">
      <c r="A676" s="36"/>
      <c r="B676" s="37"/>
      <c r="C676" s="38"/>
      <c r="D676" s="198" t="s">
        <v>167</v>
      </c>
      <c r="E676" s="38"/>
      <c r="F676" s="199" t="s">
        <v>2634</v>
      </c>
      <c r="G676" s="38"/>
      <c r="H676" s="38"/>
      <c r="I676" s="195"/>
      <c r="J676" s="38"/>
      <c r="K676" s="38"/>
      <c r="L676" s="41"/>
      <c r="M676" s="196"/>
      <c r="N676" s="197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167</v>
      </c>
      <c r="AU676" s="19" t="s">
        <v>82</v>
      </c>
    </row>
    <row r="677" spans="1:65" s="2" customFormat="1" ht="16.5" customHeight="1">
      <c r="A677" s="36"/>
      <c r="B677" s="37"/>
      <c r="C677" s="180" t="s">
        <v>2635</v>
      </c>
      <c r="D677" s="180" t="s">
        <v>158</v>
      </c>
      <c r="E677" s="181" t="s">
        <v>2636</v>
      </c>
      <c r="F677" s="182" t="s">
        <v>2637</v>
      </c>
      <c r="G677" s="183" t="s">
        <v>2489</v>
      </c>
      <c r="H677" s="184">
        <v>5</v>
      </c>
      <c r="I677" s="185"/>
      <c r="J677" s="186">
        <f>ROUND(I677*H677,2)</f>
        <v>0</v>
      </c>
      <c r="K677" s="182" t="s">
        <v>162</v>
      </c>
      <c r="L677" s="41"/>
      <c r="M677" s="187" t="s">
        <v>19</v>
      </c>
      <c r="N677" s="188" t="s">
        <v>43</v>
      </c>
      <c r="O677" s="66"/>
      <c r="P677" s="189">
        <f>O677*H677</f>
        <v>0</v>
      </c>
      <c r="Q677" s="189">
        <v>6.4000000000000005E-4</v>
      </c>
      <c r="R677" s="189">
        <f>Q677*H677</f>
        <v>3.2000000000000002E-3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300</v>
      </c>
      <c r="AT677" s="191" t="s">
        <v>158</v>
      </c>
      <c r="AU677" s="191" t="s">
        <v>82</v>
      </c>
      <c r="AY677" s="19" t="s">
        <v>155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9" t="s">
        <v>80</v>
      </c>
      <c r="BK677" s="192">
        <f>ROUND(I677*H677,2)</f>
        <v>0</v>
      </c>
      <c r="BL677" s="19" t="s">
        <v>300</v>
      </c>
      <c r="BM677" s="191" t="s">
        <v>2638</v>
      </c>
    </row>
    <row r="678" spans="1:65" s="2" customFormat="1">
      <c r="A678" s="36"/>
      <c r="B678" s="37"/>
      <c r="C678" s="38"/>
      <c r="D678" s="193" t="s">
        <v>165</v>
      </c>
      <c r="E678" s="38"/>
      <c r="F678" s="194" t="s">
        <v>2639</v>
      </c>
      <c r="G678" s="38"/>
      <c r="H678" s="38"/>
      <c r="I678" s="195"/>
      <c r="J678" s="38"/>
      <c r="K678" s="38"/>
      <c r="L678" s="41"/>
      <c r="M678" s="196"/>
      <c r="N678" s="197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165</v>
      </c>
      <c r="AU678" s="19" t="s">
        <v>82</v>
      </c>
    </row>
    <row r="679" spans="1:65" s="2" customFormat="1">
      <c r="A679" s="36"/>
      <c r="B679" s="37"/>
      <c r="C679" s="38"/>
      <c r="D679" s="198" t="s">
        <v>167</v>
      </c>
      <c r="E679" s="38"/>
      <c r="F679" s="199" t="s">
        <v>2640</v>
      </c>
      <c r="G679" s="38"/>
      <c r="H679" s="38"/>
      <c r="I679" s="195"/>
      <c r="J679" s="38"/>
      <c r="K679" s="38"/>
      <c r="L679" s="41"/>
      <c r="M679" s="196"/>
      <c r="N679" s="197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167</v>
      </c>
      <c r="AU679" s="19" t="s">
        <v>82</v>
      </c>
    </row>
    <row r="680" spans="1:65" s="2" customFormat="1" ht="16.5" customHeight="1">
      <c r="A680" s="36"/>
      <c r="B680" s="37"/>
      <c r="C680" s="222" t="s">
        <v>2641</v>
      </c>
      <c r="D680" s="222" t="s">
        <v>179</v>
      </c>
      <c r="E680" s="223" t="s">
        <v>2642</v>
      </c>
      <c r="F680" s="224" t="s">
        <v>2643</v>
      </c>
      <c r="G680" s="225" t="s">
        <v>425</v>
      </c>
      <c r="H680" s="226">
        <v>2</v>
      </c>
      <c r="I680" s="227"/>
      <c r="J680" s="228">
        <f>ROUND(I680*H680,2)</f>
        <v>0</v>
      </c>
      <c r="K680" s="224" t="s">
        <v>162</v>
      </c>
      <c r="L680" s="229"/>
      <c r="M680" s="230" t="s">
        <v>19</v>
      </c>
      <c r="N680" s="231" t="s">
        <v>43</v>
      </c>
      <c r="O680" s="66"/>
      <c r="P680" s="189">
        <f>O680*H680</f>
        <v>0</v>
      </c>
      <c r="Q680" s="189">
        <v>1.4E-2</v>
      </c>
      <c r="R680" s="189">
        <f>Q680*H680</f>
        <v>2.8000000000000001E-2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438</v>
      </c>
      <c r="AT680" s="191" t="s">
        <v>179</v>
      </c>
      <c r="AU680" s="191" t="s">
        <v>82</v>
      </c>
      <c r="AY680" s="19" t="s">
        <v>155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80</v>
      </c>
      <c r="BK680" s="192">
        <f>ROUND(I680*H680,2)</f>
        <v>0</v>
      </c>
      <c r="BL680" s="19" t="s">
        <v>300</v>
      </c>
      <c r="BM680" s="191" t="s">
        <v>2644</v>
      </c>
    </row>
    <row r="681" spans="1:65" s="2" customFormat="1">
      <c r="A681" s="36"/>
      <c r="B681" s="37"/>
      <c r="C681" s="38"/>
      <c r="D681" s="193" t="s">
        <v>165</v>
      </c>
      <c r="E681" s="38"/>
      <c r="F681" s="194" t="s">
        <v>2643</v>
      </c>
      <c r="G681" s="38"/>
      <c r="H681" s="38"/>
      <c r="I681" s="195"/>
      <c r="J681" s="38"/>
      <c r="K681" s="38"/>
      <c r="L681" s="41"/>
      <c r="M681" s="196"/>
      <c r="N681" s="19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165</v>
      </c>
      <c r="AU681" s="19" t="s">
        <v>82</v>
      </c>
    </row>
    <row r="682" spans="1:65" s="2" customFormat="1" ht="24.2" customHeight="1">
      <c r="A682" s="36"/>
      <c r="B682" s="37"/>
      <c r="C682" s="222" t="s">
        <v>2645</v>
      </c>
      <c r="D682" s="222" t="s">
        <v>179</v>
      </c>
      <c r="E682" s="223" t="s">
        <v>2646</v>
      </c>
      <c r="F682" s="224" t="s">
        <v>2647</v>
      </c>
      <c r="G682" s="225" t="s">
        <v>425</v>
      </c>
      <c r="H682" s="226">
        <v>3</v>
      </c>
      <c r="I682" s="227"/>
      <c r="J682" s="228">
        <f>ROUND(I682*H682,2)</f>
        <v>0</v>
      </c>
      <c r="K682" s="224" t="s">
        <v>162</v>
      </c>
      <c r="L682" s="229"/>
      <c r="M682" s="230" t="s">
        <v>19</v>
      </c>
      <c r="N682" s="231" t="s">
        <v>43</v>
      </c>
      <c r="O682" s="66"/>
      <c r="P682" s="189">
        <f>O682*H682</f>
        <v>0</v>
      </c>
      <c r="Q682" s="189">
        <v>1.4E-2</v>
      </c>
      <c r="R682" s="189">
        <f>Q682*H682</f>
        <v>4.2000000000000003E-2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438</v>
      </c>
      <c r="AT682" s="191" t="s">
        <v>179</v>
      </c>
      <c r="AU682" s="191" t="s">
        <v>82</v>
      </c>
      <c r="AY682" s="19" t="s">
        <v>155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9" t="s">
        <v>80</v>
      </c>
      <c r="BK682" s="192">
        <f>ROUND(I682*H682,2)</f>
        <v>0</v>
      </c>
      <c r="BL682" s="19" t="s">
        <v>300</v>
      </c>
      <c r="BM682" s="191" t="s">
        <v>2648</v>
      </c>
    </row>
    <row r="683" spans="1:65" s="2" customFormat="1">
      <c r="A683" s="36"/>
      <c r="B683" s="37"/>
      <c r="C683" s="38"/>
      <c r="D683" s="193" t="s">
        <v>165</v>
      </c>
      <c r="E683" s="38"/>
      <c r="F683" s="194" t="s">
        <v>2647</v>
      </c>
      <c r="G683" s="38"/>
      <c r="H683" s="38"/>
      <c r="I683" s="195"/>
      <c r="J683" s="38"/>
      <c r="K683" s="38"/>
      <c r="L683" s="41"/>
      <c r="M683" s="196"/>
      <c r="N683" s="197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165</v>
      </c>
      <c r="AU683" s="19" t="s">
        <v>82</v>
      </c>
    </row>
    <row r="684" spans="1:65" s="2" customFormat="1" ht="21.75" customHeight="1">
      <c r="A684" s="36"/>
      <c r="B684" s="37"/>
      <c r="C684" s="222" t="s">
        <v>2649</v>
      </c>
      <c r="D684" s="222" t="s">
        <v>179</v>
      </c>
      <c r="E684" s="223" t="s">
        <v>2650</v>
      </c>
      <c r="F684" s="224" t="s">
        <v>2651</v>
      </c>
      <c r="G684" s="225" t="s">
        <v>425</v>
      </c>
      <c r="H684" s="226">
        <v>3</v>
      </c>
      <c r="I684" s="227"/>
      <c r="J684" s="228">
        <f>ROUND(I684*H684,2)</f>
        <v>0</v>
      </c>
      <c r="K684" s="224" t="s">
        <v>162</v>
      </c>
      <c r="L684" s="229"/>
      <c r="M684" s="230" t="s">
        <v>19</v>
      </c>
      <c r="N684" s="231" t="s">
        <v>43</v>
      </c>
      <c r="O684" s="66"/>
      <c r="P684" s="189">
        <f>O684*H684</f>
        <v>0</v>
      </c>
      <c r="Q684" s="189">
        <v>4.0000000000000001E-3</v>
      </c>
      <c r="R684" s="189">
        <f>Q684*H684</f>
        <v>1.2E-2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438</v>
      </c>
      <c r="AT684" s="191" t="s">
        <v>179</v>
      </c>
      <c r="AU684" s="191" t="s">
        <v>82</v>
      </c>
      <c r="AY684" s="19" t="s">
        <v>155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300</v>
      </c>
      <c r="BM684" s="191" t="s">
        <v>2652</v>
      </c>
    </row>
    <row r="685" spans="1:65" s="2" customFormat="1">
      <c r="A685" s="36"/>
      <c r="B685" s="37"/>
      <c r="C685" s="38"/>
      <c r="D685" s="193" t="s">
        <v>165</v>
      </c>
      <c r="E685" s="38"/>
      <c r="F685" s="194" t="s">
        <v>2651</v>
      </c>
      <c r="G685" s="38"/>
      <c r="H685" s="38"/>
      <c r="I685" s="195"/>
      <c r="J685" s="38"/>
      <c r="K685" s="38"/>
      <c r="L685" s="41"/>
      <c r="M685" s="196"/>
      <c r="N685" s="197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165</v>
      </c>
      <c r="AU685" s="19" t="s">
        <v>82</v>
      </c>
    </row>
    <row r="686" spans="1:65" s="2" customFormat="1" ht="16.5" customHeight="1">
      <c r="A686" s="36"/>
      <c r="B686" s="37"/>
      <c r="C686" s="180" t="s">
        <v>2653</v>
      </c>
      <c r="D686" s="180" t="s">
        <v>158</v>
      </c>
      <c r="E686" s="181" t="s">
        <v>2654</v>
      </c>
      <c r="F686" s="182" t="s">
        <v>2655</v>
      </c>
      <c r="G686" s="183" t="s">
        <v>425</v>
      </c>
      <c r="H686" s="184">
        <v>2</v>
      </c>
      <c r="I686" s="185"/>
      <c r="J686" s="186">
        <f>ROUND(I686*H686,2)</f>
        <v>0</v>
      </c>
      <c r="K686" s="182" t="s">
        <v>162</v>
      </c>
      <c r="L686" s="41"/>
      <c r="M686" s="187" t="s">
        <v>19</v>
      </c>
      <c r="N686" s="188" t="s">
        <v>43</v>
      </c>
      <c r="O686" s="66"/>
      <c r="P686" s="189">
        <f>O686*H686</f>
        <v>0</v>
      </c>
      <c r="Q686" s="189">
        <v>8.0000000000000007E-5</v>
      </c>
      <c r="R686" s="189">
        <f>Q686*H686</f>
        <v>1.6000000000000001E-4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300</v>
      </c>
      <c r="AT686" s="191" t="s">
        <v>158</v>
      </c>
      <c r="AU686" s="191" t="s">
        <v>82</v>
      </c>
      <c r="AY686" s="19" t="s">
        <v>155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80</v>
      </c>
      <c r="BK686" s="192">
        <f>ROUND(I686*H686,2)</f>
        <v>0</v>
      </c>
      <c r="BL686" s="19" t="s">
        <v>300</v>
      </c>
      <c r="BM686" s="191" t="s">
        <v>2656</v>
      </c>
    </row>
    <row r="687" spans="1:65" s="2" customFormat="1" ht="19.5">
      <c r="A687" s="36"/>
      <c r="B687" s="37"/>
      <c r="C687" s="38"/>
      <c r="D687" s="193" t="s">
        <v>165</v>
      </c>
      <c r="E687" s="38"/>
      <c r="F687" s="194" t="s">
        <v>2657</v>
      </c>
      <c r="G687" s="38"/>
      <c r="H687" s="38"/>
      <c r="I687" s="195"/>
      <c r="J687" s="38"/>
      <c r="K687" s="38"/>
      <c r="L687" s="41"/>
      <c r="M687" s="196"/>
      <c r="N687" s="197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165</v>
      </c>
      <c r="AU687" s="19" t="s">
        <v>82</v>
      </c>
    </row>
    <row r="688" spans="1:65" s="2" customFormat="1">
      <c r="A688" s="36"/>
      <c r="B688" s="37"/>
      <c r="C688" s="38"/>
      <c r="D688" s="198" t="s">
        <v>167</v>
      </c>
      <c r="E688" s="38"/>
      <c r="F688" s="199" t="s">
        <v>2658</v>
      </c>
      <c r="G688" s="38"/>
      <c r="H688" s="38"/>
      <c r="I688" s="195"/>
      <c r="J688" s="38"/>
      <c r="K688" s="38"/>
      <c r="L688" s="41"/>
      <c r="M688" s="196"/>
      <c r="N688" s="197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167</v>
      </c>
      <c r="AU688" s="19" t="s">
        <v>82</v>
      </c>
    </row>
    <row r="689" spans="1:65" s="15" customFormat="1">
      <c r="B689" s="232"/>
      <c r="C689" s="233"/>
      <c r="D689" s="193" t="s">
        <v>169</v>
      </c>
      <c r="E689" s="234" t="s">
        <v>19</v>
      </c>
      <c r="F689" s="235" t="s">
        <v>2659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169</v>
      </c>
      <c r="AU689" s="241" t="s">
        <v>82</v>
      </c>
      <c r="AV689" s="15" t="s">
        <v>80</v>
      </c>
      <c r="AW689" s="15" t="s">
        <v>33</v>
      </c>
      <c r="AX689" s="15" t="s">
        <v>72</v>
      </c>
      <c r="AY689" s="241" t="s">
        <v>155</v>
      </c>
    </row>
    <row r="690" spans="1:65" s="13" customFormat="1">
      <c r="B690" s="200"/>
      <c r="C690" s="201"/>
      <c r="D690" s="193" t="s">
        <v>169</v>
      </c>
      <c r="E690" s="202" t="s">
        <v>19</v>
      </c>
      <c r="F690" s="203" t="s">
        <v>82</v>
      </c>
      <c r="G690" s="201"/>
      <c r="H690" s="204">
        <v>2</v>
      </c>
      <c r="I690" s="205"/>
      <c r="J690" s="201"/>
      <c r="K690" s="201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169</v>
      </c>
      <c r="AU690" s="210" t="s">
        <v>82</v>
      </c>
      <c r="AV690" s="13" t="s">
        <v>82</v>
      </c>
      <c r="AW690" s="13" t="s">
        <v>33</v>
      </c>
      <c r="AX690" s="13" t="s">
        <v>80</v>
      </c>
      <c r="AY690" s="210" t="s">
        <v>155</v>
      </c>
    </row>
    <row r="691" spans="1:65" s="2" customFormat="1" ht="21.75" customHeight="1">
      <c r="A691" s="36"/>
      <c r="B691" s="37"/>
      <c r="C691" s="180" t="s">
        <v>2660</v>
      </c>
      <c r="D691" s="180" t="s">
        <v>158</v>
      </c>
      <c r="E691" s="181" t="s">
        <v>2661</v>
      </c>
      <c r="F691" s="182" t="s">
        <v>2662</v>
      </c>
      <c r="G691" s="183" t="s">
        <v>2489</v>
      </c>
      <c r="H691" s="184">
        <v>65</v>
      </c>
      <c r="I691" s="185"/>
      <c r="J691" s="186">
        <f>ROUND(I691*H691,2)</f>
        <v>0</v>
      </c>
      <c r="K691" s="182" t="s">
        <v>162</v>
      </c>
      <c r="L691" s="41"/>
      <c r="M691" s="187" t="s">
        <v>19</v>
      </c>
      <c r="N691" s="188" t="s">
        <v>43</v>
      </c>
      <c r="O691" s="66"/>
      <c r="P691" s="189">
        <f>O691*H691</f>
        <v>0</v>
      </c>
      <c r="Q691" s="189">
        <v>9.0000000000000006E-5</v>
      </c>
      <c r="R691" s="189">
        <f>Q691*H691</f>
        <v>5.8500000000000002E-3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300</v>
      </c>
      <c r="AT691" s="191" t="s">
        <v>158</v>
      </c>
      <c r="AU691" s="191" t="s">
        <v>82</v>
      </c>
      <c r="AY691" s="19" t="s">
        <v>155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80</v>
      </c>
      <c r="BK691" s="192">
        <f>ROUND(I691*H691,2)</f>
        <v>0</v>
      </c>
      <c r="BL691" s="19" t="s">
        <v>300</v>
      </c>
      <c r="BM691" s="191" t="s">
        <v>2663</v>
      </c>
    </row>
    <row r="692" spans="1:65" s="2" customFormat="1" ht="19.5">
      <c r="A692" s="36"/>
      <c r="B692" s="37"/>
      <c r="C692" s="38"/>
      <c r="D692" s="193" t="s">
        <v>165</v>
      </c>
      <c r="E692" s="38"/>
      <c r="F692" s="194" t="s">
        <v>2664</v>
      </c>
      <c r="G692" s="38"/>
      <c r="H692" s="38"/>
      <c r="I692" s="195"/>
      <c r="J692" s="38"/>
      <c r="K692" s="38"/>
      <c r="L692" s="41"/>
      <c r="M692" s="196"/>
      <c r="N692" s="197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165</v>
      </c>
      <c r="AU692" s="19" t="s">
        <v>82</v>
      </c>
    </row>
    <row r="693" spans="1:65" s="2" customFormat="1">
      <c r="A693" s="36"/>
      <c r="B693" s="37"/>
      <c r="C693" s="38"/>
      <c r="D693" s="198" t="s">
        <v>167</v>
      </c>
      <c r="E693" s="38"/>
      <c r="F693" s="199" t="s">
        <v>2665</v>
      </c>
      <c r="G693" s="38"/>
      <c r="H693" s="38"/>
      <c r="I693" s="195"/>
      <c r="J693" s="38"/>
      <c r="K693" s="38"/>
      <c r="L693" s="41"/>
      <c r="M693" s="196"/>
      <c r="N693" s="197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167</v>
      </c>
      <c r="AU693" s="19" t="s">
        <v>82</v>
      </c>
    </row>
    <row r="694" spans="1:65" s="2" customFormat="1" ht="24.2" customHeight="1">
      <c r="A694" s="36"/>
      <c r="B694" s="37"/>
      <c r="C694" s="222" t="s">
        <v>2666</v>
      </c>
      <c r="D694" s="222" t="s">
        <v>179</v>
      </c>
      <c r="E694" s="223" t="s">
        <v>2667</v>
      </c>
      <c r="F694" s="224" t="s">
        <v>2668</v>
      </c>
      <c r="G694" s="225" t="s">
        <v>425</v>
      </c>
      <c r="H694" s="226">
        <v>65</v>
      </c>
      <c r="I694" s="227"/>
      <c r="J694" s="228">
        <f>ROUND(I694*H694,2)</f>
        <v>0</v>
      </c>
      <c r="K694" s="224" t="s">
        <v>162</v>
      </c>
      <c r="L694" s="229"/>
      <c r="M694" s="230" t="s">
        <v>19</v>
      </c>
      <c r="N694" s="231" t="s">
        <v>43</v>
      </c>
      <c r="O694" s="66"/>
      <c r="P694" s="189">
        <f>O694*H694</f>
        <v>0</v>
      </c>
      <c r="Q694" s="189">
        <v>3.1E-4</v>
      </c>
      <c r="R694" s="189">
        <f>Q694*H694</f>
        <v>2.0150000000000001E-2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438</v>
      </c>
      <c r="AT694" s="191" t="s">
        <v>179</v>
      </c>
      <c r="AU694" s="191" t="s">
        <v>82</v>
      </c>
      <c r="AY694" s="19" t="s">
        <v>155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80</v>
      </c>
      <c r="BK694" s="192">
        <f>ROUND(I694*H694,2)</f>
        <v>0</v>
      </c>
      <c r="BL694" s="19" t="s">
        <v>300</v>
      </c>
      <c r="BM694" s="191" t="s">
        <v>2669</v>
      </c>
    </row>
    <row r="695" spans="1:65" s="2" customFormat="1" ht="19.5">
      <c r="A695" s="36"/>
      <c r="B695" s="37"/>
      <c r="C695" s="38"/>
      <c r="D695" s="193" t="s">
        <v>165</v>
      </c>
      <c r="E695" s="38"/>
      <c r="F695" s="194" t="s">
        <v>2668</v>
      </c>
      <c r="G695" s="38"/>
      <c r="H695" s="38"/>
      <c r="I695" s="195"/>
      <c r="J695" s="38"/>
      <c r="K695" s="38"/>
      <c r="L695" s="41"/>
      <c r="M695" s="196"/>
      <c r="N695" s="197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165</v>
      </c>
      <c r="AU695" s="19" t="s">
        <v>82</v>
      </c>
    </row>
    <row r="696" spans="1:65" s="2" customFormat="1" ht="24.2" customHeight="1">
      <c r="A696" s="36"/>
      <c r="B696" s="37"/>
      <c r="C696" s="222" t="s">
        <v>2670</v>
      </c>
      <c r="D696" s="222" t="s">
        <v>179</v>
      </c>
      <c r="E696" s="223" t="s">
        <v>2671</v>
      </c>
      <c r="F696" s="224" t="s">
        <v>2672</v>
      </c>
      <c r="G696" s="225" t="s">
        <v>233</v>
      </c>
      <c r="H696" s="226">
        <v>65</v>
      </c>
      <c r="I696" s="227"/>
      <c r="J696" s="228">
        <f>ROUND(I696*H696,2)</f>
        <v>0</v>
      </c>
      <c r="K696" s="224" t="s">
        <v>162</v>
      </c>
      <c r="L696" s="229"/>
      <c r="M696" s="230" t="s">
        <v>19</v>
      </c>
      <c r="N696" s="231" t="s">
        <v>43</v>
      </c>
      <c r="O696" s="66"/>
      <c r="P696" s="189">
        <f>O696*H696</f>
        <v>0</v>
      </c>
      <c r="Q696" s="189">
        <v>1.8000000000000001E-4</v>
      </c>
      <c r="R696" s="189">
        <f>Q696*H696</f>
        <v>1.17E-2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438</v>
      </c>
      <c r="AT696" s="191" t="s">
        <v>179</v>
      </c>
      <c r="AU696" s="191" t="s">
        <v>82</v>
      </c>
      <c r="AY696" s="19" t="s">
        <v>155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9" t="s">
        <v>80</v>
      </c>
      <c r="BK696" s="192">
        <f>ROUND(I696*H696,2)</f>
        <v>0</v>
      </c>
      <c r="BL696" s="19" t="s">
        <v>300</v>
      </c>
      <c r="BM696" s="191" t="s">
        <v>2673</v>
      </c>
    </row>
    <row r="697" spans="1:65" s="2" customFormat="1">
      <c r="A697" s="36"/>
      <c r="B697" s="37"/>
      <c r="C697" s="38"/>
      <c r="D697" s="193" t="s">
        <v>165</v>
      </c>
      <c r="E697" s="38"/>
      <c r="F697" s="194" t="s">
        <v>2672</v>
      </c>
      <c r="G697" s="38"/>
      <c r="H697" s="38"/>
      <c r="I697" s="195"/>
      <c r="J697" s="38"/>
      <c r="K697" s="38"/>
      <c r="L697" s="41"/>
      <c r="M697" s="196"/>
      <c r="N697" s="197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165</v>
      </c>
      <c r="AU697" s="19" t="s">
        <v>82</v>
      </c>
    </row>
    <row r="698" spans="1:65" s="2" customFormat="1" ht="21.75" customHeight="1">
      <c r="A698" s="36"/>
      <c r="B698" s="37"/>
      <c r="C698" s="180" t="s">
        <v>2674</v>
      </c>
      <c r="D698" s="180" t="s">
        <v>158</v>
      </c>
      <c r="E698" s="181" t="s">
        <v>2675</v>
      </c>
      <c r="F698" s="182" t="s">
        <v>2676</v>
      </c>
      <c r="G698" s="183" t="s">
        <v>2489</v>
      </c>
      <c r="H698" s="184">
        <v>23</v>
      </c>
      <c r="I698" s="185"/>
      <c r="J698" s="186">
        <f>ROUND(I698*H698,2)</f>
        <v>0</v>
      </c>
      <c r="K698" s="182" t="s">
        <v>162</v>
      </c>
      <c r="L698" s="41"/>
      <c r="M698" s="187" t="s">
        <v>19</v>
      </c>
      <c r="N698" s="188" t="s">
        <v>43</v>
      </c>
      <c r="O698" s="66"/>
      <c r="P698" s="189">
        <f>O698*H698</f>
        <v>0</v>
      </c>
      <c r="Q698" s="189">
        <v>9.0000000000000006E-5</v>
      </c>
      <c r="R698" s="189">
        <f>Q698*H698</f>
        <v>2.0700000000000002E-3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300</v>
      </c>
      <c r="AT698" s="191" t="s">
        <v>158</v>
      </c>
      <c r="AU698" s="191" t="s">
        <v>82</v>
      </c>
      <c r="AY698" s="19" t="s">
        <v>155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80</v>
      </c>
      <c r="BK698" s="192">
        <f>ROUND(I698*H698,2)</f>
        <v>0</v>
      </c>
      <c r="BL698" s="19" t="s">
        <v>300</v>
      </c>
      <c r="BM698" s="191" t="s">
        <v>2677</v>
      </c>
    </row>
    <row r="699" spans="1:65" s="2" customFormat="1" ht="19.5">
      <c r="A699" s="36"/>
      <c r="B699" s="37"/>
      <c r="C699" s="38"/>
      <c r="D699" s="193" t="s">
        <v>165</v>
      </c>
      <c r="E699" s="38"/>
      <c r="F699" s="194" t="s">
        <v>2678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165</v>
      </c>
      <c r="AU699" s="19" t="s">
        <v>82</v>
      </c>
    </row>
    <row r="700" spans="1:65" s="2" customFormat="1">
      <c r="A700" s="36"/>
      <c r="B700" s="37"/>
      <c r="C700" s="38"/>
      <c r="D700" s="198" t="s">
        <v>167</v>
      </c>
      <c r="E700" s="38"/>
      <c r="F700" s="199" t="s">
        <v>2679</v>
      </c>
      <c r="G700" s="38"/>
      <c r="H700" s="38"/>
      <c r="I700" s="195"/>
      <c r="J700" s="38"/>
      <c r="K700" s="38"/>
      <c r="L700" s="41"/>
      <c r="M700" s="196"/>
      <c r="N700" s="197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167</v>
      </c>
      <c r="AU700" s="19" t="s">
        <v>82</v>
      </c>
    </row>
    <row r="701" spans="1:65" s="2" customFormat="1" ht="16.5" customHeight="1">
      <c r="A701" s="36"/>
      <c r="B701" s="37"/>
      <c r="C701" s="222" t="s">
        <v>2680</v>
      </c>
      <c r="D701" s="222" t="s">
        <v>179</v>
      </c>
      <c r="E701" s="223" t="s">
        <v>2681</v>
      </c>
      <c r="F701" s="224" t="s">
        <v>2682</v>
      </c>
      <c r="G701" s="225" t="s">
        <v>425</v>
      </c>
      <c r="H701" s="226">
        <v>23</v>
      </c>
      <c r="I701" s="227"/>
      <c r="J701" s="228">
        <f>ROUND(I701*H701,2)</f>
        <v>0</v>
      </c>
      <c r="K701" s="224" t="s">
        <v>162</v>
      </c>
      <c r="L701" s="229"/>
      <c r="M701" s="230" t="s">
        <v>19</v>
      </c>
      <c r="N701" s="231" t="s">
        <v>43</v>
      </c>
      <c r="O701" s="66"/>
      <c r="P701" s="189">
        <f>O701*H701</f>
        <v>0</v>
      </c>
      <c r="Q701" s="189">
        <v>1.4999999999999999E-4</v>
      </c>
      <c r="R701" s="189">
        <f>Q701*H701</f>
        <v>3.4499999999999995E-3</v>
      </c>
      <c r="S701" s="189">
        <v>0</v>
      </c>
      <c r="T701" s="190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438</v>
      </c>
      <c r="AT701" s="191" t="s">
        <v>179</v>
      </c>
      <c r="AU701" s="191" t="s">
        <v>82</v>
      </c>
      <c r="AY701" s="19" t="s">
        <v>155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9" t="s">
        <v>80</v>
      </c>
      <c r="BK701" s="192">
        <f>ROUND(I701*H701,2)</f>
        <v>0</v>
      </c>
      <c r="BL701" s="19" t="s">
        <v>300</v>
      </c>
      <c r="BM701" s="191" t="s">
        <v>2683</v>
      </c>
    </row>
    <row r="702" spans="1:65" s="2" customFormat="1">
      <c r="A702" s="36"/>
      <c r="B702" s="37"/>
      <c r="C702" s="38"/>
      <c r="D702" s="193" t="s">
        <v>165</v>
      </c>
      <c r="E702" s="38"/>
      <c r="F702" s="194" t="s">
        <v>2682</v>
      </c>
      <c r="G702" s="38"/>
      <c r="H702" s="38"/>
      <c r="I702" s="195"/>
      <c r="J702" s="38"/>
      <c r="K702" s="38"/>
      <c r="L702" s="41"/>
      <c r="M702" s="196"/>
      <c r="N702" s="197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165</v>
      </c>
      <c r="AU702" s="19" t="s">
        <v>82</v>
      </c>
    </row>
    <row r="703" spans="1:65" s="2" customFormat="1" ht="24.2" customHeight="1">
      <c r="A703" s="36"/>
      <c r="B703" s="37"/>
      <c r="C703" s="222" t="s">
        <v>2684</v>
      </c>
      <c r="D703" s="222" t="s">
        <v>179</v>
      </c>
      <c r="E703" s="223" t="s">
        <v>2685</v>
      </c>
      <c r="F703" s="224" t="s">
        <v>2686</v>
      </c>
      <c r="G703" s="225" t="s">
        <v>233</v>
      </c>
      <c r="H703" s="226">
        <v>23</v>
      </c>
      <c r="I703" s="227"/>
      <c r="J703" s="228">
        <f>ROUND(I703*H703,2)</f>
        <v>0</v>
      </c>
      <c r="K703" s="224" t="s">
        <v>162</v>
      </c>
      <c r="L703" s="229"/>
      <c r="M703" s="230" t="s">
        <v>19</v>
      </c>
      <c r="N703" s="231" t="s">
        <v>43</v>
      </c>
      <c r="O703" s="66"/>
      <c r="P703" s="189">
        <f>O703*H703</f>
        <v>0</v>
      </c>
      <c r="Q703" s="189">
        <v>2.2000000000000001E-4</v>
      </c>
      <c r="R703" s="189">
        <f>Q703*H703</f>
        <v>5.0600000000000003E-3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438</v>
      </c>
      <c r="AT703" s="191" t="s">
        <v>179</v>
      </c>
      <c r="AU703" s="191" t="s">
        <v>82</v>
      </c>
      <c r="AY703" s="19" t="s">
        <v>155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300</v>
      </c>
      <c r="BM703" s="191" t="s">
        <v>2687</v>
      </c>
    </row>
    <row r="704" spans="1:65" s="2" customFormat="1">
      <c r="A704" s="36"/>
      <c r="B704" s="37"/>
      <c r="C704" s="38"/>
      <c r="D704" s="193" t="s">
        <v>165</v>
      </c>
      <c r="E704" s="38"/>
      <c r="F704" s="194" t="s">
        <v>2686</v>
      </c>
      <c r="G704" s="38"/>
      <c r="H704" s="38"/>
      <c r="I704" s="195"/>
      <c r="J704" s="38"/>
      <c r="K704" s="38"/>
      <c r="L704" s="41"/>
      <c r="M704" s="196"/>
      <c r="N704" s="197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165</v>
      </c>
      <c r="AU704" s="19" t="s">
        <v>82</v>
      </c>
    </row>
    <row r="705" spans="1:65" s="2" customFormat="1" ht="16.5" customHeight="1">
      <c r="A705" s="36"/>
      <c r="B705" s="37"/>
      <c r="C705" s="180" t="s">
        <v>2688</v>
      </c>
      <c r="D705" s="180" t="s">
        <v>158</v>
      </c>
      <c r="E705" s="181" t="s">
        <v>2689</v>
      </c>
      <c r="F705" s="182" t="s">
        <v>2690</v>
      </c>
      <c r="G705" s="183" t="s">
        <v>2489</v>
      </c>
      <c r="H705" s="184">
        <v>39</v>
      </c>
      <c r="I705" s="185"/>
      <c r="J705" s="186">
        <f>ROUND(I705*H705,2)</f>
        <v>0</v>
      </c>
      <c r="K705" s="182" t="s">
        <v>162</v>
      </c>
      <c r="L705" s="41"/>
      <c r="M705" s="187" t="s">
        <v>19</v>
      </c>
      <c r="N705" s="188" t="s">
        <v>43</v>
      </c>
      <c r="O705" s="66"/>
      <c r="P705" s="189">
        <f>O705*H705</f>
        <v>0</v>
      </c>
      <c r="Q705" s="189">
        <v>0</v>
      </c>
      <c r="R705" s="189">
        <f>Q705*H705</f>
        <v>0</v>
      </c>
      <c r="S705" s="189">
        <v>1.56E-3</v>
      </c>
      <c r="T705" s="190">
        <f>S705*H705</f>
        <v>6.0839999999999998E-2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1" t="s">
        <v>300</v>
      </c>
      <c r="AT705" s="191" t="s">
        <v>158</v>
      </c>
      <c r="AU705" s="191" t="s">
        <v>82</v>
      </c>
      <c r="AY705" s="19" t="s">
        <v>155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9" t="s">
        <v>80</v>
      </c>
      <c r="BK705" s="192">
        <f>ROUND(I705*H705,2)</f>
        <v>0</v>
      </c>
      <c r="BL705" s="19" t="s">
        <v>300</v>
      </c>
      <c r="BM705" s="191" t="s">
        <v>2691</v>
      </c>
    </row>
    <row r="706" spans="1:65" s="2" customFormat="1">
      <c r="A706" s="36"/>
      <c r="B706" s="37"/>
      <c r="C706" s="38"/>
      <c r="D706" s="193" t="s">
        <v>165</v>
      </c>
      <c r="E706" s="38"/>
      <c r="F706" s="194" t="s">
        <v>2692</v>
      </c>
      <c r="G706" s="38"/>
      <c r="H706" s="38"/>
      <c r="I706" s="195"/>
      <c r="J706" s="38"/>
      <c r="K706" s="38"/>
      <c r="L706" s="41"/>
      <c r="M706" s="196"/>
      <c r="N706" s="197"/>
      <c r="O706" s="66"/>
      <c r="P706" s="66"/>
      <c r="Q706" s="66"/>
      <c r="R706" s="66"/>
      <c r="S706" s="66"/>
      <c r="T706" s="67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T706" s="19" t="s">
        <v>165</v>
      </c>
      <c r="AU706" s="19" t="s">
        <v>82</v>
      </c>
    </row>
    <row r="707" spans="1:65" s="2" customFormat="1">
      <c r="A707" s="36"/>
      <c r="B707" s="37"/>
      <c r="C707" s="38"/>
      <c r="D707" s="198" t="s">
        <v>167</v>
      </c>
      <c r="E707" s="38"/>
      <c r="F707" s="199" t="s">
        <v>2693</v>
      </c>
      <c r="G707" s="38"/>
      <c r="H707" s="38"/>
      <c r="I707" s="195"/>
      <c r="J707" s="38"/>
      <c r="K707" s="38"/>
      <c r="L707" s="41"/>
      <c r="M707" s="196"/>
      <c r="N707" s="197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167</v>
      </c>
      <c r="AU707" s="19" t="s">
        <v>82</v>
      </c>
    </row>
    <row r="708" spans="1:65" s="2" customFormat="1" ht="16.5" customHeight="1">
      <c r="A708" s="36"/>
      <c r="B708" s="37"/>
      <c r="C708" s="180" t="s">
        <v>2694</v>
      </c>
      <c r="D708" s="180" t="s">
        <v>158</v>
      </c>
      <c r="E708" s="181" t="s">
        <v>2695</v>
      </c>
      <c r="F708" s="182" t="s">
        <v>2696</v>
      </c>
      <c r="G708" s="183" t="s">
        <v>2489</v>
      </c>
      <c r="H708" s="184">
        <v>3</v>
      </c>
      <c r="I708" s="185"/>
      <c r="J708" s="186">
        <f>ROUND(I708*H708,2)</f>
        <v>0</v>
      </c>
      <c r="K708" s="182" t="s">
        <v>162</v>
      </c>
      <c r="L708" s="41"/>
      <c r="M708" s="187" t="s">
        <v>19</v>
      </c>
      <c r="N708" s="188" t="s">
        <v>43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8.5999999999999998E-4</v>
      </c>
      <c r="T708" s="190">
        <f>S708*H708</f>
        <v>2.5799999999999998E-3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300</v>
      </c>
      <c r="AT708" s="191" t="s">
        <v>158</v>
      </c>
      <c r="AU708" s="191" t="s">
        <v>82</v>
      </c>
      <c r="AY708" s="19" t="s">
        <v>155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300</v>
      </c>
      <c r="BM708" s="191" t="s">
        <v>2697</v>
      </c>
    </row>
    <row r="709" spans="1:65" s="2" customFormat="1">
      <c r="A709" s="36"/>
      <c r="B709" s="37"/>
      <c r="C709" s="38"/>
      <c r="D709" s="193" t="s">
        <v>165</v>
      </c>
      <c r="E709" s="38"/>
      <c r="F709" s="194" t="s">
        <v>2698</v>
      </c>
      <c r="G709" s="38"/>
      <c r="H709" s="38"/>
      <c r="I709" s="195"/>
      <c r="J709" s="38"/>
      <c r="K709" s="38"/>
      <c r="L709" s="41"/>
      <c r="M709" s="196"/>
      <c r="N709" s="197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165</v>
      </c>
      <c r="AU709" s="19" t="s">
        <v>82</v>
      </c>
    </row>
    <row r="710" spans="1:65" s="2" customFormat="1">
      <c r="A710" s="36"/>
      <c r="B710" s="37"/>
      <c r="C710" s="38"/>
      <c r="D710" s="198" t="s">
        <v>167</v>
      </c>
      <c r="E710" s="38"/>
      <c r="F710" s="199" t="s">
        <v>2699</v>
      </c>
      <c r="G710" s="38"/>
      <c r="H710" s="38"/>
      <c r="I710" s="195"/>
      <c r="J710" s="38"/>
      <c r="K710" s="38"/>
      <c r="L710" s="41"/>
      <c r="M710" s="196"/>
      <c r="N710" s="197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167</v>
      </c>
      <c r="AU710" s="19" t="s">
        <v>82</v>
      </c>
    </row>
    <row r="711" spans="1:65" s="2" customFormat="1" ht="21.75" customHeight="1">
      <c r="A711" s="36"/>
      <c r="B711" s="37"/>
      <c r="C711" s="180" t="s">
        <v>2700</v>
      </c>
      <c r="D711" s="180" t="s">
        <v>158</v>
      </c>
      <c r="E711" s="181" t="s">
        <v>2701</v>
      </c>
      <c r="F711" s="182" t="s">
        <v>2702</v>
      </c>
      <c r="G711" s="183" t="s">
        <v>425</v>
      </c>
      <c r="H711" s="184">
        <v>5</v>
      </c>
      <c r="I711" s="185"/>
      <c r="J711" s="186">
        <f>ROUND(I711*H711,2)</f>
        <v>0</v>
      </c>
      <c r="K711" s="182" t="s">
        <v>162</v>
      </c>
      <c r="L711" s="41"/>
      <c r="M711" s="187" t="s">
        <v>19</v>
      </c>
      <c r="N711" s="188" t="s">
        <v>43</v>
      </c>
      <c r="O711" s="66"/>
      <c r="P711" s="189">
        <f>O711*H711</f>
        <v>0</v>
      </c>
      <c r="Q711" s="189">
        <v>1.6000000000000001E-4</v>
      </c>
      <c r="R711" s="189">
        <f>Q711*H711</f>
        <v>8.0000000000000004E-4</v>
      </c>
      <c r="S711" s="189">
        <v>0</v>
      </c>
      <c r="T711" s="190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300</v>
      </c>
      <c r="AT711" s="191" t="s">
        <v>158</v>
      </c>
      <c r="AU711" s="191" t="s">
        <v>82</v>
      </c>
      <c r="AY711" s="19" t="s">
        <v>155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9" t="s">
        <v>80</v>
      </c>
      <c r="BK711" s="192">
        <f>ROUND(I711*H711,2)</f>
        <v>0</v>
      </c>
      <c r="BL711" s="19" t="s">
        <v>300</v>
      </c>
      <c r="BM711" s="191" t="s">
        <v>2703</v>
      </c>
    </row>
    <row r="712" spans="1:65" s="2" customFormat="1" ht="19.5">
      <c r="A712" s="36"/>
      <c r="B712" s="37"/>
      <c r="C712" s="38"/>
      <c r="D712" s="193" t="s">
        <v>165</v>
      </c>
      <c r="E712" s="38"/>
      <c r="F712" s="194" t="s">
        <v>2704</v>
      </c>
      <c r="G712" s="38"/>
      <c r="H712" s="38"/>
      <c r="I712" s="195"/>
      <c r="J712" s="38"/>
      <c r="K712" s="38"/>
      <c r="L712" s="41"/>
      <c r="M712" s="196"/>
      <c r="N712" s="197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165</v>
      </c>
      <c r="AU712" s="19" t="s">
        <v>82</v>
      </c>
    </row>
    <row r="713" spans="1:65" s="2" customFormat="1">
      <c r="A713" s="36"/>
      <c r="B713" s="37"/>
      <c r="C713" s="38"/>
      <c r="D713" s="198" t="s">
        <v>167</v>
      </c>
      <c r="E713" s="38"/>
      <c r="F713" s="199" t="s">
        <v>2705</v>
      </c>
      <c r="G713" s="38"/>
      <c r="H713" s="38"/>
      <c r="I713" s="195"/>
      <c r="J713" s="38"/>
      <c r="K713" s="38"/>
      <c r="L713" s="41"/>
      <c r="M713" s="196"/>
      <c r="N713" s="197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167</v>
      </c>
      <c r="AU713" s="19" t="s">
        <v>82</v>
      </c>
    </row>
    <row r="714" spans="1:65" s="2" customFormat="1" ht="24.2" customHeight="1">
      <c r="A714" s="36"/>
      <c r="B714" s="37"/>
      <c r="C714" s="222" t="s">
        <v>2706</v>
      </c>
      <c r="D714" s="222" t="s">
        <v>179</v>
      </c>
      <c r="E714" s="223" t="s">
        <v>2707</v>
      </c>
      <c r="F714" s="224" t="s">
        <v>2708</v>
      </c>
      <c r="G714" s="225" t="s">
        <v>425</v>
      </c>
      <c r="H714" s="226">
        <v>5</v>
      </c>
      <c r="I714" s="227"/>
      <c r="J714" s="228">
        <f>ROUND(I714*H714,2)</f>
        <v>0</v>
      </c>
      <c r="K714" s="224" t="s">
        <v>162</v>
      </c>
      <c r="L714" s="229"/>
      <c r="M714" s="230" t="s">
        <v>19</v>
      </c>
      <c r="N714" s="231" t="s">
        <v>43</v>
      </c>
      <c r="O714" s="66"/>
      <c r="P714" s="189">
        <f>O714*H714</f>
        <v>0</v>
      </c>
      <c r="Q714" s="189">
        <v>1.8E-3</v>
      </c>
      <c r="R714" s="189">
        <f>Q714*H714</f>
        <v>8.9999999999999993E-3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438</v>
      </c>
      <c r="AT714" s="191" t="s">
        <v>179</v>
      </c>
      <c r="AU714" s="191" t="s">
        <v>82</v>
      </c>
      <c r="AY714" s="19" t="s">
        <v>155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9" t="s">
        <v>80</v>
      </c>
      <c r="BK714" s="192">
        <f>ROUND(I714*H714,2)</f>
        <v>0</v>
      </c>
      <c r="BL714" s="19" t="s">
        <v>300</v>
      </c>
      <c r="BM714" s="191" t="s">
        <v>2709</v>
      </c>
    </row>
    <row r="715" spans="1:65" s="2" customFormat="1">
      <c r="A715" s="36"/>
      <c r="B715" s="37"/>
      <c r="C715" s="38"/>
      <c r="D715" s="193" t="s">
        <v>165</v>
      </c>
      <c r="E715" s="38"/>
      <c r="F715" s="194" t="s">
        <v>2708</v>
      </c>
      <c r="G715" s="38"/>
      <c r="H715" s="38"/>
      <c r="I715" s="195"/>
      <c r="J715" s="38"/>
      <c r="K715" s="38"/>
      <c r="L715" s="41"/>
      <c r="M715" s="196"/>
      <c r="N715" s="197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165</v>
      </c>
      <c r="AU715" s="19" t="s">
        <v>82</v>
      </c>
    </row>
    <row r="716" spans="1:65" s="2" customFormat="1" ht="24.2" customHeight="1">
      <c r="A716" s="36"/>
      <c r="B716" s="37"/>
      <c r="C716" s="180" t="s">
        <v>2710</v>
      </c>
      <c r="D716" s="180" t="s">
        <v>158</v>
      </c>
      <c r="E716" s="181" t="s">
        <v>2711</v>
      </c>
      <c r="F716" s="182" t="s">
        <v>2712</v>
      </c>
      <c r="G716" s="183" t="s">
        <v>425</v>
      </c>
      <c r="H716" s="184">
        <v>26</v>
      </c>
      <c r="I716" s="185"/>
      <c r="J716" s="186">
        <f>ROUND(I716*H716,2)</f>
        <v>0</v>
      </c>
      <c r="K716" s="182" t="s">
        <v>162</v>
      </c>
      <c r="L716" s="41"/>
      <c r="M716" s="187" t="s">
        <v>19</v>
      </c>
      <c r="N716" s="188" t="s">
        <v>43</v>
      </c>
      <c r="O716" s="66"/>
      <c r="P716" s="189">
        <f>O716*H716</f>
        <v>0</v>
      </c>
      <c r="Q716" s="189">
        <v>4.0000000000000003E-5</v>
      </c>
      <c r="R716" s="189">
        <f>Q716*H716</f>
        <v>1.0400000000000001E-3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300</v>
      </c>
      <c r="AT716" s="191" t="s">
        <v>158</v>
      </c>
      <c r="AU716" s="191" t="s">
        <v>82</v>
      </c>
      <c r="AY716" s="19" t="s">
        <v>155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9" t="s">
        <v>80</v>
      </c>
      <c r="BK716" s="192">
        <f>ROUND(I716*H716,2)</f>
        <v>0</v>
      </c>
      <c r="BL716" s="19" t="s">
        <v>300</v>
      </c>
      <c r="BM716" s="191" t="s">
        <v>2713</v>
      </c>
    </row>
    <row r="717" spans="1:65" s="2" customFormat="1">
      <c r="A717" s="36"/>
      <c r="B717" s="37"/>
      <c r="C717" s="38"/>
      <c r="D717" s="193" t="s">
        <v>165</v>
      </c>
      <c r="E717" s="38"/>
      <c r="F717" s="194" t="s">
        <v>2714</v>
      </c>
      <c r="G717" s="38"/>
      <c r="H717" s="38"/>
      <c r="I717" s="195"/>
      <c r="J717" s="38"/>
      <c r="K717" s="38"/>
      <c r="L717" s="41"/>
      <c r="M717" s="196"/>
      <c r="N717" s="197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165</v>
      </c>
      <c r="AU717" s="19" t="s">
        <v>82</v>
      </c>
    </row>
    <row r="718" spans="1:65" s="2" customFormat="1">
      <c r="A718" s="36"/>
      <c r="B718" s="37"/>
      <c r="C718" s="38"/>
      <c r="D718" s="198" t="s">
        <v>167</v>
      </c>
      <c r="E718" s="38"/>
      <c r="F718" s="199" t="s">
        <v>2715</v>
      </c>
      <c r="G718" s="38"/>
      <c r="H718" s="38"/>
      <c r="I718" s="195"/>
      <c r="J718" s="38"/>
      <c r="K718" s="38"/>
      <c r="L718" s="41"/>
      <c r="M718" s="196"/>
      <c r="N718" s="197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167</v>
      </c>
      <c r="AU718" s="19" t="s">
        <v>82</v>
      </c>
    </row>
    <row r="719" spans="1:65" s="2" customFormat="1" ht="24.2" customHeight="1">
      <c r="A719" s="36"/>
      <c r="B719" s="37"/>
      <c r="C719" s="222" t="s">
        <v>2716</v>
      </c>
      <c r="D719" s="222" t="s">
        <v>179</v>
      </c>
      <c r="E719" s="223" t="s">
        <v>2717</v>
      </c>
      <c r="F719" s="224" t="s">
        <v>2718</v>
      </c>
      <c r="G719" s="225" t="s">
        <v>425</v>
      </c>
      <c r="H719" s="226">
        <v>22</v>
      </c>
      <c r="I719" s="227"/>
      <c r="J719" s="228">
        <f>ROUND(I719*H719,2)</f>
        <v>0</v>
      </c>
      <c r="K719" s="224" t="s">
        <v>851</v>
      </c>
      <c r="L719" s="229"/>
      <c r="M719" s="230" t="s">
        <v>19</v>
      </c>
      <c r="N719" s="231" t="s">
        <v>43</v>
      </c>
      <c r="O719" s="66"/>
      <c r="P719" s="189">
        <f>O719*H719</f>
        <v>0</v>
      </c>
      <c r="Q719" s="189">
        <v>2.5000000000000001E-3</v>
      </c>
      <c r="R719" s="189">
        <f>Q719*H719</f>
        <v>5.5E-2</v>
      </c>
      <c r="S719" s="189">
        <v>0</v>
      </c>
      <c r="T719" s="190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438</v>
      </c>
      <c r="AT719" s="191" t="s">
        <v>179</v>
      </c>
      <c r="AU719" s="191" t="s">
        <v>82</v>
      </c>
      <c r="AY719" s="19" t="s">
        <v>155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80</v>
      </c>
      <c r="BK719" s="192">
        <f>ROUND(I719*H719,2)</f>
        <v>0</v>
      </c>
      <c r="BL719" s="19" t="s">
        <v>300</v>
      </c>
      <c r="BM719" s="191" t="s">
        <v>2719</v>
      </c>
    </row>
    <row r="720" spans="1:65" s="2" customFormat="1" ht="19.5">
      <c r="A720" s="36"/>
      <c r="B720" s="37"/>
      <c r="C720" s="38"/>
      <c r="D720" s="193" t="s">
        <v>165</v>
      </c>
      <c r="E720" s="38"/>
      <c r="F720" s="194" t="s">
        <v>2718</v>
      </c>
      <c r="G720" s="38"/>
      <c r="H720" s="38"/>
      <c r="I720" s="195"/>
      <c r="J720" s="38"/>
      <c r="K720" s="38"/>
      <c r="L720" s="41"/>
      <c r="M720" s="196"/>
      <c r="N720" s="197"/>
      <c r="O720" s="66"/>
      <c r="P720" s="66"/>
      <c r="Q720" s="66"/>
      <c r="R720" s="66"/>
      <c r="S720" s="66"/>
      <c r="T720" s="67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T720" s="19" t="s">
        <v>165</v>
      </c>
      <c r="AU720" s="19" t="s">
        <v>82</v>
      </c>
    </row>
    <row r="721" spans="1:65" s="2" customFormat="1" ht="33" customHeight="1">
      <c r="A721" s="36"/>
      <c r="B721" s="37"/>
      <c r="C721" s="222" t="s">
        <v>2720</v>
      </c>
      <c r="D721" s="222" t="s">
        <v>179</v>
      </c>
      <c r="E721" s="223" t="s">
        <v>2721</v>
      </c>
      <c r="F721" s="224" t="s">
        <v>2722</v>
      </c>
      <c r="G721" s="225" t="s">
        <v>425</v>
      </c>
      <c r="H721" s="226">
        <v>4</v>
      </c>
      <c r="I721" s="227"/>
      <c r="J721" s="228">
        <f>ROUND(I721*H721,2)</f>
        <v>0</v>
      </c>
      <c r="K721" s="224" t="s">
        <v>851</v>
      </c>
      <c r="L721" s="229"/>
      <c r="M721" s="230" t="s">
        <v>19</v>
      </c>
      <c r="N721" s="231" t="s">
        <v>43</v>
      </c>
      <c r="O721" s="66"/>
      <c r="P721" s="189">
        <f>O721*H721</f>
        <v>0</v>
      </c>
      <c r="Q721" s="189">
        <v>1.5200000000000001E-3</v>
      </c>
      <c r="R721" s="189">
        <f>Q721*H721</f>
        <v>6.0800000000000003E-3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438</v>
      </c>
      <c r="AT721" s="191" t="s">
        <v>179</v>
      </c>
      <c r="AU721" s="191" t="s">
        <v>82</v>
      </c>
      <c r="AY721" s="19" t="s">
        <v>155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300</v>
      </c>
      <c r="BM721" s="191" t="s">
        <v>2723</v>
      </c>
    </row>
    <row r="722" spans="1:65" s="2" customFormat="1" ht="19.5">
      <c r="A722" s="36"/>
      <c r="B722" s="37"/>
      <c r="C722" s="38"/>
      <c r="D722" s="193" t="s">
        <v>165</v>
      </c>
      <c r="E722" s="38"/>
      <c r="F722" s="194" t="s">
        <v>2722</v>
      </c>
      <c r="G722" s="38"/>
      <c r="H722" s="38"/>
      <c r="I722" s="195"/>
      <c r="J722" s="38"/>
      <c r="K722" s="38"/>
      <c r="L722" s="41"/>
      <c r="M722" s="196"/>
      <c r="N722" s="197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165</v>
      </c>
      <c r="AU722" s="19" t="s">
        <v>82</v>
      </c>
    </row>
    <row r="723" spans="1:65" s="2" customFormat="1" ht="24.2" customHeight="1">
      <c r="A723" s="36"/>
      <c r="B723" s="37"/>
      <c r="C723" s="180" t="s">
        <v>2724</v>
      </c>
      <c r="D723" s="180" t="s">
        <v>158</v>
      </c>
      <c r="E723" s="181" t="s">
        <v>2725</v>
      </c>
      <c r="F723" s="182" t="s">
        <v>2726</v>
      </c>
      <c r="G723" s="183" t="s">
        <v>425</v>
      </c>
      <c r="H723" s="184">
        <v>1</v>
      </c>
      <c r="I723" s="185"/>
      <c r="J723" s="186">
        <f>ROUND(I723*H723,2)</f>
        <v>0</v>
      </c>
      <c r="K723" s="182" t="s">
        <v>162</v>
      </c>
      <c r="L723" s="41"/>
      <c r="M723" s="187" t="s">
        <v>19</v>
      </c>
      <c r="N723" s="188" t="s">
        <v>43</v>
      </c>
      <c r="O723" s="66"/>
      <c r="P723" s="189">
        <f>O723*H723</f>
        <v>0</v>
      </c>
      <c r="Q723" s="189">
        <v>4.0000000000000003E-5</v>
      </c>
      <c r="R723" s="189">
        <f>Q723*H723</f>
        <v>4.0000000000000003E-5</v>
      </c>
      <c r="S723" s="189">
        <v>0</v>
      </c>
      <c r="T723" s="190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300</v>
      </c>
      <c r="AT723" s="191" t="s">
        <v>158</v>
      </c>
      <c r="AU723" s="191" t="s">
        <v>82</v>
      </c>
      <c r="AY723" s="19" t="s">
        <v>155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9" t="s">
        <v>80</v>
      </c>
      <c r="BK723" s="192">
        <f>ROUND(I723*H723,2)</f>
        <v>0</v>
      </c>
      <c r="BL723" s="19" t="s">
        <v>300</v>
      </c>
      <c r="BM723" s="191" t="s">
        <v>2727</v>
      </c>
    </row>
    <row r="724" spans="1:65" s="2" customFormat="1" ht="19.5">
      <c r="A724" s="36"/>
      <c r="B724" s="37"/>
      <c r="C724" s="38"/>
      <c r="D724" s="193" t="s">
        <v>165</v>
      </c>
      <c r="E724" s="38"/>
      <c r="F724" s="194" t="s">
        <v>2728</v>
      </c>
      <c r="G724" s="38"/>
      <c r="H724" s="38"/>
      <c r="I724" s="195"/>
      <c r="J724" s="38"/>
      <c r="K724" s="38"/>
      <c r="L724" s="41"/>
      <c r="M724" s="196"/>
      <c r="N724" s="197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165</v>
      </c>
      <c r="AU724" s="19" t="s">
        <v>82</v>
      </c>
    </row>
    <row r="725" spans="1:65" s="2" customFormat="1">
      <c r="A725" s="36"/>
      <c r="B725" s="37"/>
      <c r="C725" s="38"/>
      <c r="D725" s="198" t="s">
        <v>167</v>
      </c>
      <c r="E725" s="38"/>
      <c r="F725" s="199" t="s">
        <v>2729</v>
      </c>
      <c r="G725" s="38"/>
      <c r="H725" s="38"/>
      <c r="I725" s="195"/>
      <c r="J725" s="38"/>
      <c r="K725" s="38"/>
      <c r="L725" s="41"/>
      <c r="M725" s="196"/>
      <c r="N725" s="197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167</v>
      </c>
      <c r="AU725" s="19" t="s">
        <v>82</v>
      </c>
    </row>
    <row r="726" spans="1:65" s="2" customFormat="1" ht="16.5" customHeight="1">
      <c r="A726" s="36"/>
      <c r="B726" s="37"/>
      <c r="C726" s="222" t="s">
        <v>2730</v>
      </c>
      <c r="D726" s="222" t="s">
        <v>179</v>
      </c>
      <c r="E726" s="223" t="s">
        <v>2731</v>
      </c>
      <c r="F726" s="224" t="s">
        <v>2732</v>
      </c>
      <c r="G726" s="225" t="s">
        <v>425</v>
      </c>
      <c r="H726" s="226">
        <v>1</v>
      </c>
      <c r="I726" s="227"/>
      <c r="J726" s="228">
        <f>ROUND(I726*H726,2)</f>
        <v>0</v>
      </c>
      <c r="K726" s="224" t="s">
        <v>162</v>
      </c>
      <c r="L726" s="229"/>
      <c r="M726" s="230" t="s">
        <v>19</v>
      </c>
      <c r="N726" s="231" t="s">
        <v>43</v>
      </c>
      <c r="O726" s="66"/>
      <c r="P726" s="189">
        <f>O726*H726</f>
        <v>0</v>
      </c>
      <c r="Q726" s="189">
        <v>1.8E-3</v>
      </c>
      <c r="R726" s="189">
        <f>Q726*H726</f>
        <v>1.8E-3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438</v>
      </c>
      <c r="AT726" s="191" t="s">
        <v>179</v>
      </c>
      <c r="AU726" s="191" t="s">
        <v>82</v>
      </c>
      <c r="AY726" s="19" t="s">
        <v>155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9" t="s">
        <v>80</v>
      </c>
      <c r="BK726" s="192">
        <f>ROUND(I726*H726,2)</f>
        <v>0</v>
      </c>
      <c r="BL726" s="19" t="s">
        <v>300</v>
      </c>
      <c r="BM726" s="191" t="s">
        <v>2733</v>
      </c>
    </row>
    <row r="727" spans="1:65" s="2" customFormat="1">
      <c r="A727" s="36"/>
      <c r="B727" s="37"/>
      <c r="C727" s="38"/>
      <c r="D727" s="193" t="s">
        <v>165</v>
      </c>
      <c r="E727" s="38"/>
      <c r="F727" s="194" t="s">
        <v>2732</v>
      </c>
      <c r="G727" s="38"/>
      <c r="H727" s="38"/>
      <c r="I727" s="195"/>
      <c r="J727" s="38"/>
      <c r="K727" s="38"/>
      <c r="L727" s="41"/>
      <c r="M727" s="196"/>
      <c r="N727" s="197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165</v>
      </c>
      <c r="AU727" s="19" t="s">
        <v>82</v>
      </c>
    </row>
    <row r="728" spans="1:65" s="2" customFormat="1" ht="16.5" customHeight="1">
      <c r="A728" s="36"/>
      <c r="B728" s="37"/>
      <c r="C728" s="180" t="s">
        <v>2734</v>
      </c>
      <c r="D728" s="180" t="s">
        <v>158</v>
      </c>
      <c r="E728" s="181" t="s">
        <v>2735</v>
      </c>
      <c r="F728" s="182" t="s">
        <v>2736</v>
      </c>
      <c r="G728" s="183" t="s">
        <v>425</v>
      </c>
      <c r="H728" s="184">
        <v>4</v>
      </c>
      <c r="I728" s="185"/>
      <c r="J728" s="186">
        <f>ROUND(I728*H728,2)</f>
        <v>0</v>
      </c>
      <c r="K728" s="182" t="s">
        <v>162</v>
      </c>
      <c r="L728" s="41"/>
      <c r="M728" s="187" t="s">
        <v>19</v>
      </c>
      <c r="N728" s="188" t="s">
        <v>43</v>
      </c>
      <c r="O728" s="66"/>
      <c r="P728" s="189">
        <f>O728*H728</f>
        <v>0</v>
      </c>
      <c r="Q728" s="189">
        <v>0</v>
      </c>
      <c r="R728" s="189">
        <f>Q728*H728</f>
        <v>0</v>
      </c>
      <c r="S728" s="189">
        <v>2.2499999999999998E-3</v>
      </c>
      <c r="T728" s="190">
        <f>S728*H728</f>
        <v>8.9999999999999993E-3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300</v>
      </c>
      <c r="AT728" s="191" t="s">
        <v>158</v>
      </c>
      <c r="AU728" s="191" t="s">
        <v>82</v>
      </c>
      <c r="AY728" s="19" t="s">
        <v>155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80</v>
      </c>
      <c r="BK728" s="192">
        <f>ROUND(I728*H728,2)</f>
        <v>0</v>
      </c>
      <c r="BL728" s="19" t="s">
        <v>300</v>
      </c>
      <c r="BM728" s="191" t="s">
        <v>2737</v>
      </c>
    </row>
    <row r="729" spans="1:65" s="2" customFormat="1">
      <c r="A729" s="36"/>
      <c r="B729" s="37"/>
      <c r="C729" s="38"/>
      <c r="D729" s="193" t="s">
        <v>165</v>
      </c>
      <c r="E729" s="38"/>
      <c r="F729" s="194" t="s">
        <v>2738</v>
      </c>
      <c r="G729" s="38"/>
      <c r="H729" s="38"/>
      <c r="I729" s="195"/>
      <c r="J729" s="38"/>
      <c r="K729" s="38"/>
      <c r="L729" s="41"/>
      <c r="M729" s="196"/>
      <c r="N729" s="197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165</v>
      </c>
      <c r="AU729" s="19" t="s">
        <v>82</v>
      </c>
    </row>
    <row r="730" spans="1:65" s="2" customFormat="1">
      <c r="A730" s="36"/>
      <c r="B730" s="37"/>
      <c r="C730" s="38"/>
      <c r="D730" s="198" t="s">
        <v>167</v>
      </c>
      <c r="E730" s="38"/>
      <c r="F730" s="199" t="s">
        <v>2739</v>
      </c>
      <c r="G730" s="38"/>
      <c r="H730" s="38"/>
      <c r="I730" s="195"/>
      <c r="J730" s="38"/>
      <c r="K730" s="38"/>
      <c r="L730" s="41"/>
      <c r="M730" s="196"/>
      <c r="N730" s="197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167</v>
      </c>
      <c r="AU730" s="19" t="s">
        <v>82</v>
      </c>
    </row>
    <row r="731" spans="1:65" s="2" customFormat="1" ht="21.75" customHeight="1">
      <c r="A731" s="36"/>
      <c r="B731" s="37"/>
      <c r="C731" s="180" t="s">
        <v>2740</v>
      </c>
      <c r="D731" s="180" t="s">
        <v>158</v>
      </c>
      <c r="E731" s="181" t="s">
        <v>2741</v>
      </c>
      <c r="F731" s="182" t="s">
        <v>2742</v>
      </c>
      <c r="G731" s="183" t="s">
        <v>425</v>
      </c>
      <c r="H731" s="184">
        <v>4</v>
      </c>
      <c r="I731" s="185"/>
      <c r="J731" s="186">
        <f>ROUND(I731*H731,2)</f>
        <v>0</v>
      </c>
      <c r="K731" s="182" t="s">
        <v>162</v>
      </c>
      <c r="L731" s="41"/>
      <c r="M731" s="187" t="s">
        <v>19</v>
      </c>
      <c r="N731" s="188" t="s">
        <v>43</v>
      </c>
      <c r="O731" s="66"/>
      <c r="P731" s="189">
        <f>O731*H731</f>
        <v>0</v>
      </c>
      <c r="Q731" s="189">
        <v>0</v>
      </c>
      <c r="R731" s="189">
        <f>Q731*H731</f>
        <v>0</v>
      </c>
      <c r="S731" s="189">
        <v>5.1999999999999995E-4</v>
      </c>
      <c r="T731" s="190">
        <f>S731*H731</f>
        <v>2.0799999999999998E-3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1" t="s">
        <v>300</v>
      </c>
      <c r="AT731" s="191" t="s">
        <v>158</v>
      </c>
      <c r="AU731" s="191" t="s">
        <v>82</v>
      </c>
      <c r="AY731" s="19" t="s">
        <v>155</v>
      </c>
      <c r="BE731" s="192">
        <f>IF(N731="základní",J731,0)</f>
        <v>0</v>
      </c>
      <c r="BF731" s="192">
        <f>IF(N731="snížená",J731,0)</f>
        <v>0</v>
      </c>
      <c r="BG731" s="192">
        <f>IF(N731="zákl. přenesená",J731,0)</f>
        <v>0</v>
      </c>
      <c r="BH731" s="192">
        <f>IF(N731="sníž. přenesená",J731,0)</f>
        <v>0</v>
      </c>
      <c r="BI731" s="192">
        <f>IF(N731="nulová",J731,0)</f>
        <v>0</v>
      </c>
      <c r="BJ731" s="19" t="s">
        <v>80</v>
      </c>
      <c r="BK731" s="192">
        <f>ROUND(I731*H731,2)</f>
        <v>0</v>
      </c>
      <c r="BL731" s="19" t="s">
        <v>300</v>
      </c>
      <c r="BM731" s="191" t="s">
        <v>2743</v>
      </c>
    </row>
    <row r="732" spans="1:65" s="2" customFormat="1" ht="19.5">
      <c r="A732" s="36"/>
      <c r="B732" s="37"/>
      <c r="C732" s="38"/>
      <c r="D732" s="193" t="s">
        <v>165</v>
      </c>
      <c r="E732" s="38"/>
      <c r="F732" s="194" t="s">
        <v>2744</v>
      </c>
      <c r="G732" s="38"/>
      <c r="H732" s="38"/>
      <c r="I732" s="195"/>
      <c r="J732" s="38"/>
      <c r="K732" s="38"/>
      <c r="L732" s="41"/>
      <c r="M732" s="196"/>
      <c r="N732" s="197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165</v>
      </c>
      <c r="AU732" s="19" t="s">
        <v>82</v>
      </c>
    </row>
    <row r="733" spans="1:65" s="2" customFormat="1">
      <c r="A733" s="36"/>
      <c r="B733" s="37"/>
      <c r="C733" s="38"/>
      <c r="D733" s="198" t="s">
        <v>167</v>
      </c>
      <c r="E733" s="38"/>
      <c r="F733" s="199" t="s">
        <v>2745</v>
      </c>
      <c r="G733" s="38"/>
      <c r="H733" s="38"/>
      <c r="I733" s="195"/>
      <c r="J733" s="38"/>
      <c r="K733" s="38"/>
      <c r="L733" s="41"/>
      <c r="M733" s="196"/>
      <c r="N733" s="197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167</v>
      </c>
      <c r="AU733" s="19" t="s">
        <v>82</v>
      </c>
    </row>
    <row r="734" spans="1:65" s="2" customFormat="1" ht="24.2" customHeight="1">
      <c r="A734" s="36"/>
      <c r="B734" s="37"/>
      <c r="C734" s="180" t="s">
        <v>2746</v>
      </c>
      <c r="D734" s="180" t="s">
        <v>158</v>
      </c>
      <c r="E734" s="181" t="s">
        <v>2747</v>
      </c>
      <c r="F734" s="182" t="s">
        <v>2748</v>
      </c>
      <c r="G734" s="183" t="s">
        <v>425</v>
      </c>
      <c r="H734" s="184">
        <v>7</v>
      </c>
      <c r="I734" s="185"/>
      <c r="J734" s="186">
        <f>ROUND(I734*H734,2)</f>
        <v>0</v>
      </c>
      <c r="K734" s="182" t="s">
        <v>162</v>
      </c>
      <c r="L734" s="41"/>
      <c r="M734" s="187" t="s">
        <v>19</v>
      </c>
      <c r="N734" s="188" t="s">
        <v>43</v>
      </c>
      <c r="O734" s="66"/>
      <c r="P734" s="189">
        <f>O734*H734</f>
        <v>0</v>
      </c>
      <c r="Q734" s="189">
        <v>1.2E-4</v>
      </c>
      <c r="R734" s="189">
        <f>Q734*H734</f>
        <v>8.4000000000000003E-4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300</v>
      </c>
      <c r="AT734" s="191" t="s">
        <v>158</v>
      </c>
      <c r="AU734" s="191" t="s">
        <v>82</v>
      </c>
      <c r="AY734" s="19" t="s">
        <v>155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9" t="s">
        <v>80</v>
      </c>
      <c r="BK734" s="192">
        <f>ROUND(I734*H734,2)</f>
        <v>0</v>
      </c>
      <c r="BL734" s="19" t="s">
        <v>300</v>
      </c>
      <c r="BM734" s="191" t="s">
        <v>2749</v>
      </c>
    </row>
    <row r="735" spans="1:65" s="2" customFormat="1" ht="19.5">
      <c r="A735" s="36"/>
      <c r="B735" s="37"/>
      <c r="C735" s="38"/>
      <c r="D735" s="193" t="s">
        <v>165</v>
      </c>
      <c r="E735" s="38"/>
      <c r="F735" s="194" t="s">
        <v>2750</v>
      </c>
      <c r="G735" s="38"/>
      <c r="H735" s="38"/>
      <c r="I735" s="195"/>
      <c r="J735" s="38"/>
      <c r="K735" s="38"/>
      <c r="L735" s="41"/>
      <c r="M735" s="196"/>
      <c r="N735" s="197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165</v>
      </c>
      <c r="AU735" s="19" t="s">
        <v>82</v>
      </c>
    </row>
    <row r="736" spans="1:65" s="2" customFormat="1">
      <c r="A736" s="36"/>
      <c r="B736" s="37"/>
      <c r="C736" s="38"/>
      <c r="D736" s="198" t="s">
        <v>167</v>
      </c>
      <c r="E736" s="38"/>
      <c r="F736" s="199" t="s">
        <v>2751</v>
      </c>
      <c r="G736" s="38"/>
      <c r="H736" s="38"/>
      <c r="I736" s="195"/>
      <c r="J736" s="38"/>
      <c r="K736" s="38"/>
      <c r="L736" s="41"/>
      <c r="M736" s="196"/>
      <c r="N736" s="197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167</v>
      </c>
      <c r="AU736" s="19" t="s">
        <v>82</v>
      </c>
    </row>
    <row r="737" spans="1:65" s="2" customFormat="1" ht="49.15" customHeight="1">
      <c r="A737" s="36"/>
      <c r="B737" s="37"/>
      <c r="C737" s="222" t="s">
        <v>2752</v>
      </c>
      <c r="D737" s="222" t="s">
        <v>179</v>
      </c>
      <c r="E737" s="223" t="s">
        <v>2753</v>
      </c>
      <c r="F737" s="224" t="s">
        <v>2754</v>
      </c>
      <c r="G737" s="225" t="s">
        <v>425</v>
      </c>
      <c r="H737" s="226">
        <v>7</v>
      </c>
      <c r="I737" s="227"/>
      <c r="J737" s="228">
        <f>ROUND(I737*H737,2)</f>
        <v>0</v>
      </c>
      <c r="K737" s="224" t="s">
        <v>851</v>
      </c>
      <c r="L737" s="229"/>
      <c r="M737" s="230" t="s">
        <v>19</v>
      </c>
      <c r="N737" s="231" t="s">
        <v>43</v>
      </c>
      <c r="O737" s="66"/>
      <c r="P737" s="189">
        <f>O737*H737</f>
        <v>0</v>
      </c>
      <c r="Q737" s="189">
        <v>5.3800000000000002E-3</v>
      </c>
      <c r="R737" s="189">
        <f>Q737*H737</f>
        <v>3.7659999999999999E-2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438</v>
      </c>
      <c r="AT737" s="191" t="s">
        <v>179</v>
      </c>
      <c r="AU737" s="191" t="s">
        <v>82</v>
      </c>
      <c r="AY737" s="19" t="s">
        <v>155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80</v>
      </c>
      <c r="BK737" s="192">
        <f>ROUND(I737*H737,2)</f>
        <v>0</v>
      </c>
      <c r="BL737" s="19" t="s">
        <v>300</v>
      </c>
      <c r="BM737" s="191" t="s">
        <v>2755</v>
      </c>
    </row>
    <row r="738" spans="1:65" s="2" customFormat="1" ht="29.25">
      <c r="A738" s="36"/>
      <c r="B738" s="37"/>
      <c r="C738" s="38"/>
      <c r="D738" s="193" t="s">
        <v>165</v>
      </c>
      <c r="E738" s="38"/>
      <c r="F738" s="194" t="s">
        <v>2754</v>
      </c>
      <c r="G738" s="38"/>
      <c r="H738" s="38"/>
      <c r="I738" s="195"/>
      <c r="J738" s="38"/>
      <c r="K738" s="38"/>
      <c r="L738" s="41"/>
      <c r="M738" s="196"/>
      <c r="N738" s="197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165</v>
      </c>
      <c r="AU738" s="19" t="s">
        <v>82</v>
      </c>
    </row>
    <row r="739" spans="1:65" s="2" customFormat="1" ht="16.5" customHeight="1">
      <c r="A739" s="36"/>
      <c r="B739" s="37"/>
      <c r="C739" s="180" t="s">
        <v>2756</v>
      </c>
      <c r="D739" s="180" t="s">
        <v>158</v>
      </c>
      <c r="E739" s="181" t="s">
        <v>2757</v>
      </c>
      <c r="F739" s="182" t="s">
        <v>2758</v>
      </c>
      <c r="G739" s="183" t="s">
        <v>425</v>
      </c>
      <c r="H739" s="184">
        <v>52</v>
      </c>
      <c r="I739" s="185"/>
      <c r="J739" s="186">
        <f>ROUND(I739*H739,2)</f>
        <v>0</v>
      </c>
      <c r="K739" s="182" t="s">
        <v>162</v>
      </c>
      <c r="L739" s="41"/>
      <c r="M739" s="187" t="s">
        <v>19</v>
      </c>
      <c r="N739" s="188" t="s">
        <v>43</v>
      </c>
      <c r="O739" s="66"/>
      <c r="P739" s="189">
        <f>O739*H739</f>
        <v>0</v>
      </c>
      <c r="Q739" s="189">
        <v>0</v>
      </c>
      <c r="R739" s="189">
        <f>Q739*H739</f>
        <v>0</v>
      </c>
      <c r="S739" s="189">
        <v>8.4999999999999995E-4</v>
      </c>
      <c r="T739" s="190">
        <f>S739*H739</f>
        <v>4.4199999999999996E-2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91" t="s">
        <v>300</v>
      </c>
      <c r="AT739" s="191" t="s">
        <v>158</v>
      </c>
      <c r="AU739" s="191" t="s">
        <v>82</v>
      </c>
      <c r="AY739" s="19" t="s">
        <v>155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9" t="s">
        <v>80</v>
      </c>
      <c r="BK739" s="192">
        <f>ROUND(I739*H739,2)</f>
        <v>0</v>
      </c>
      <c r="BL739" s="19" t="s">
        <v>300</v>
      </c>
      <c r="BM739" s="191" t="s">
        <v>2759</v>
      </c>
    </row>
    <row r="740" spans="1:65" s="2" customFormat="1" ht="19.5">
      <c r="A740" s="36"/>
      <c r="B740" s="37"/>
      <c r="C740" s="38"/>
      <c r="D740" s="193" t="s">
        <v>165</v>
      </c>
      <c r="E740" s="38"/>
      <c r="F740" s="194" t="s">
        <v>2760</v>
      </c>
      <c r="G740" s="38"/>
      <c r="H740" s="38"/>
      <c r="I740" s="195"/>
      <c r="J740" s="38"/>
      <c r="K740" s="38"/>
      <c r="L740" s="41"/>
      <c r="M740" s="196"/>
      <c r="N740" s="197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165</v>
      </c>
      <c r="AU740" s="19" t="s">
        <v>82</v>
      </c>
    </row>
    <row r="741" spans="1:65" s="2" customFormat="1">
      <c r="A741" s="36"/>
      <c r="B741" s="37"/>
      <c r="C741" s="38"/>
      <c r="D741" s="198" t="s">
        <v>167</v>
      </c>
      <c r="E741" s="38"/>
      <c r="F741" s="199" t="s">
        <v>2761</v>
      </c>
      <c r="G741" s="38"/>
      <c r="H741" s="38"/>
      <c r="I741" s="195"/>
      <c r="J741" s="38"/>
      <c r="K741" s="38"/>
      <c r="L741" s="41"/>
      <c r="M741" s="196"/>
      <c r="N741" s="197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167</v>
      </c>
      <c r="AU741" s="19" t="s">
        <v>82</v>
      </c>
    </row>
    <row r="742" spans="1:65" s="2" customFormat="1" ht="16.5" customHeight="1">
      <c r="A742" s="36"/>
      <c r="B742" s="37"/>
      <c r="C742" s="180" t="s">
        <v>2762</v>
      </c>
      <c r="D742" s="180" t="s">
        <v>158</v>
      </c>
      <c r="E742" s="181" t="s">
        <v>2763</v>
      </c>
      <c r="F742" s="182" t="s">
        <v>2764</v>
      </c>
      <c r="G742" s="183" t="s">
        <v>425</v>
      </c>
      <c r="H742" s="184">
        <v>1</v>
      </c>
      <c r="I742" s="185"/>
      <c r="J742" s="186">
        <f>ROUND(I742*H742,2)</f>
        <v>0</v>
      </c>
      <c r="K742" s="182" t="s">
        <v>162</v>
      </c>
      <c r="L742" s="41"/>
      <c r="M742" s="187" t="s">
        <v>19</v>
      </c>
      <c r="N742" s="188" t="s">
        <v>43</v>
      </c>
      <c r="O742" s="66"/>
      <c r="P742" s="189">
        <f>O742*H742</f>
        <v>0</v>
      </c>
      <c r="Q742" s="189">
        <v>3.6999999999999999E-4</v>
      </c>
      <c r="R742" s="189">
        <f>Q742*H742</f>
        <v>3.6999999999999999E-4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300</v>
      </c>
      <c r="AT742" s="191" t="s">
        <v>158</v>
      </c>
      <c r="AU742" s="191" t="s">
        <v>82</v>
      </c>
      <c r="AY742" s="19" t="s">
        <v>155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300</v>
      </c>
      <c r="BM742" s="191" t="s">
        <v>2765</v>
      </c>
    </row>
    <row r="743" spans="1:65" s="2" customFormat="1">
      <c r="A743" s="36"/>
      <c r="B743" s="37"/>
      <c r="C743" s="38"/>
      <c r="D743" s="193" t="s">
        <v>165</v>
      </c>
      <c r="E743" s="38"/>
      <c r="F743" s="194" t="s">
        <v>2766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165</v>
      </c>
      <c r="AU743" s="19" t="s">
        <v>82</v>
      </c>
    </row>
    <row r="744" spans="1:65" s="2" customFormat="1">
      <c r="A744" s="36"/>
      <c r="B744" s="37"/>
      <c r="C744" s="38"/>
      <c r="D744" s="198" t="s">
        <v>167</v>
      </c>
      <c r="E744" s="38"/>
      <c r="F744" s="199" t="s">
        <v>2767</v>
      </c>
      <c r="G744" s="38"/>
      <c r="H744" s="38"/>
      <c r="I744" s="195"/>
      <c r="J744" s="38"/>
      <c r="K744" s="38"/>
      <c r="L744" s="41"/>
      <c r="M744" s="196"/>
      <c r="N744" s="197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167</v>
      </c>
      <c r="AU744" s="19" t="s">
        <v>82</v>
      </c>
    </row>
    <row r="745" spans="1:65" s="2" customFormat="1" ht="24.2" customHeight="1">
      <c r="A745" s="36"/>
      <c r="B745" s="37"/>
      <c r="C745" s="180" t="s">
        <v>2768</v>
      </c>
      <c r="D745" s="180" t="s">
        <v>158</v>
      </c>
      <c r="E745" s="181" t="s">
        <v>2769</v>
      </c>
      <c r="F745" s="182" t="s">
        <v>2770</v>
      </c>
      <c r="G745" s="183" t="s">
        <v>425</v>
      </c>
      <c r="H745" s="184">
        <v>7</v>
      </c>
      <c r="I745" s="185"/>
      <c r="J745" s="186">
        <f>ROUND(I745*H745,2)</f>
        <v>0</v>
      </c>
      <c r="K745" s="182" t="s">
        <v>162</v>
      </c>
      <c r="L745" s="41"/>
      <c r="M745" s="187" t="s">
        <v>19</v>
      </c>
      <c r="N745" s="188" t="s">
        <v>43</v>
      </c>
      <c r="O745" s="66"/>
      <c r="P745" s="189">
        <f>O745*H745</f>
        <v>0</v>
      </c>
      <c r="Q745" s="189">
        <v>7.5000000000000002E-4</v>
      </c>
      <c r="R745" s="189">
        <f>Q745*H745</f>
        <v>5.2500000000000003E-3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300</v>
      </c>
      <c r="AT745" s="191" t="s">
        <v>158</v>
      </c>
      <c r="AU745" s="191" t="s">
        <v>82</v>
      </c>
      <c r="AY745" s="19" t="s">
        <v>155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80</v>
      </c>
      <c r="BK745" s="192">
        <f>ROUND(I745*H745,2)</f>
        <v>0</v>
      </c>
      <c r="BL745" s="19" t="s">
        <v>300</v>
      </c>
      <c r="BM745" s="191" t="s">
        <v>2771</v>
      </c>
    </row>
    <row r="746" spans="1:65" s="2" customFormat="1" ht="19.5">
      <c r="A746" s="36"/>
      <c r="B746" s="37"/>
      <c r="C746" s="38"/>
      <c r="D746" s="193" t="s">
        <v>165</v>
      </c>
      <c r="E746" s="38"/>
      <c r="F746" s="194" t="s">
        <v>2772</v>
      </c>
      <c r="G746" s="38"/>
      <c r="H746" s="38"/>
      <c r="I746" s="195"/>
      <c r="J746" s="38"/>
      <c r="K746" s="38"/>
      <c r="L746" s="41"/>
      <c r="M746" s="196"/>
      <c r="N746" s="197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165</v>
      </c>
      <c r="AU746" s="19" t="s">
        <v>82</v>
      </c>
    </row>
    <row r="747" spans="1:65" s="2" customFormat="1">
      <c r="A747" s="36"/>
      <c r="B747" s="37"/>
      <c r="C747" s="38"/>
      <c r="D747" s="198" t="s">
        <v>167</v>
      </c>
      <c r="E747" s="38"/>
      <c r="F747" s="199" t="s">
        <v>2773</v>
      </c>
      <c r="G747" s="38"/>
      <c r="H747" s="38"/>
      <c r="I747" s="195"/>
      <c r="J747" s="38"/>
      <c r="K747" s="38"/>
      <c r="L747" s="41"/>
      <c r="M747" s="196"/>
      <c r="N747" s="197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167</v>
      </c>
      <c r="AU747" s="19" t="s">
        <v>82</v>
      </c>
    </row>
    <row r="748" spans="1:65" s="2" customFormat="1" ht="21.75" customHeight="1">
      <c r="A748" s="36"/>
      <c r="B748" s="37"/>
      <c r="C748" s="180" t="s">
        <v>2774</v>
      </c>
      <c r="D748" s="180" t="s">
        <v>158</v>
      </c>
      <c r="E748" s="181" t="s">
        <v>2775</v>
      </c>
      <c r="F748" s="182" t="s">
        <v>2776</v>
      </c>
      <c r="G748" s="183" t="s">
        <v>425</v>
      </c>
      <c r="H748" s="184">
        <v>26</v>
      </c>
      <c r="I748" s="185"/>
      <c r="J748" s="186">
        <f>ROUND(I748*H748,2)</f>
        <v>0</v>
      </c>
      <c r="K748" s="182" t="s">
        <v>162</v>
      </c>
      <c r="L748" s="41"/>
      <c r="M748" s="187" t="s">
        <v>19</v>
      </c>
      <c r="N748" s="188" t="s">
        <v>43</v>
      </c>
      <c r="O748" s="66"/>
      <c r="P748" s="189">
        <f>O748*H748</f>
        <v>0</v>
      </c>
      <c r="Q748" s="189">
        <v>1.4999999999999999E-4</v>
      </c>
      <c r="R748" s="189">
        <f>Q748*H748</f>
        <v>3.8999999999999998E-3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300</v>
      </c>
      <c r="AT748" s="191" t="s">
        <v>158</v>
      </c>
      <c r="AU748" s="191" t="s">
        <v>82</v>
      </c>
      <c r="AY748" s="19" t="s">
        <v>155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9" t="s">
        <v>80</v>
      </c>
      <c r="BK748" s="192">
        <f>ROUND(I748*H748,2)</f>
        <v>0</v>
      </c>
      <c r="BL748" s="19" t="s">
        <v>300</v>
      </c>
      <c r="BM748" s="191" t="s">
        <v>2777</v>
      </c>
    </row>
    <row r="749" spans="1:65" s="2" customFormat="1" ht="19.5">
      <c r="A749" s="36"/>
      <c r="B749" s="37"/>
      <c r="C749" s="38"/>
      <c r="D749" s="193" t="s">
        <v>165</v>
      </c>
      <c r="E749" s="38"/>
      <c r="F749" s="194" t="s">
        <v>2778</v>
      </c>
      <c r="G749" s="38"/>
      <c r="H749" s="38"/>
      <c r="I749" s="195"/>
      <c r="J749" s="38"/>
      <c r="K749" s="38"/>
      <c r="L749" s="41"/>
      <c r="M749" s="196"/>
      <c r="N749" s="197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165</v>
      </c>
      <c r="AU749" s="19" t="s">
        <v>82</v>
      </c>
    </row>
    <row r="750" spans="1:65" s="2" customFormat="1">
      <c r="A750" s="36"/>
      <c r="B750" s="37"/>
      <c r="C750" s="38"/>
      <c r="D750" s="198" t="s">
        <v>167</v>
      </c>
      <c r="E750" s="38"/>
      <c r="F750" s="199" t="s">
        <v>2779</v>
      </c>
      <c r="G750" s="38"/>
      <c r="H750" s="38"/>
      <c r="I750" s="195"/>
      <c r="J750" s="38"/>
      <c r="K750" s="38"/>
      <c r="L750" s="41"/>
      <c r="M750" s="196"/>
      <c r="N750" s="197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9" t="s">
        <v>167</v>
      </c>
      <c r="AU750" s="19" t="s">
        <v>82</v>
      </c>
    </row>
    <row r="751" spans="1:65" s="2" customFormat="1" ht="24.2" customHeight="1">
      <c r="A751" s="36"/>
      <c r="B751" s="37"/>
      <c r="C751" s="222" t="s">
        <v>2780</v>
      </c>
      <c r="D751" s="222" t="s">
        <v>179</v>
      </c>
      <c r="E751" s="223" t="s">
        <v>2781</v>
      </c>
      <c r="F751" s="224" t="s">
        <v>2782</v>
      </c>
      <c r="G751" s="225" t="s">
        <v>425</v>
      </c>
      <c r="H751" s="226">
        <v>22</v>
      </c>
      <c r="I751" s="227"/>
      <c r="J751" s="228">
        <f>ROUND(I751*H751,2)</f>
        <v>0</v>
      </c>
      <c r="K751" s="224" t="s">
        <v>851</v>
      </c>
      <c r="L751" s="229"/>
      <c r="M751" s="230" t="s">
        <v>19</v>
      </c>
      <c r="N751" s="231" t="s">
        <v>43</v>
      </c>
      <c r="O751" s="66"/>
      <c r="P751" s="189">
        <f>O751*H751</f>
        <v>0</v>
      </c>
      <c r="Q751" s="189">
        <v>8.9999999999999998E-4</v>
      </c>
      <c r="R751" s="189">
        <f>Q751*H751</f>
        <v>1.9799999999999998E-2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438</v>
      </c>
      <c r="AT751" s="191" t="s">
        <v>179</v>
      </c>
      <c r="AU751" s="191" t="s">
        <v>82</v>
      </c>
      <c r="AY751" s="19" t="s">
        <v>155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9" t="s">
        <v>80</v>
      </c>
      <c r="BK751" s="192">
        <f>ROUND(I751*H751,2)</f>
        <v>0</v>
      </c>
      <c r="BL751" s="19" t="s">
        <v>300</v>
      </c>
      <c r="BM751" s="191" t="s">
        <v>2783</v>
      </c>
    </row>
    <row r="752" spans="1:65" s="2" customFormat="1" ht="19.5">
      <c r="A752" s="36"/>
      <c r="B752" s="37"/>
      <c r="C752" s="38"/>
      <c r="D752" s="193" t="s">
        <v>165</v>
      </c>
      <c r="E752" s="38"/>
      <c r="F752" s="194" t="s">
        <v>2782</v>
      </c>
      <c r="G752" s="38"/>
      <c r="H752" s="38"/>
      <c r="I752" s="195"/>
      <c r="J752" s="38"/>
      <c r="K752" s="38"/>
      <c r="L752" s="41"/>
      <c r="M752" s="196"/>
      <c r="N752" s="197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165</v>
      </c>
      <c r="AU752" s="19" t="s">
        <v>82</v>
      </c>
    </row>
    <row r="753" spans="1:65" s="2" customFormat="1" ht="24.2" customHeight="1">
      <c r="A753" s="36"/>
      <c r="B753" s="37"/>
      <c r="C753" s="222" t="s">
        <v>2784</v>
      </c>
      <c r="D753" s="222" t="s">
        <v>179</v>
      </c>
      <c r="E753" s="223" t="s">
        <v>2785</v>
      </c>
      <c r="F753" s="224" t="s">
        <v>2786</v>
      </c>
      <c r="G753" s="225" t="s">
        <v>425</v>
      </c>
      <c r="H753" s="226">
        <v>4</v>
      </c>
      <c r="I753" s="227"/>
      <c r="J753" s="228">
        <f>ROUND(I753*H753,2)</f>
        <v>0</v>
      </c>
      <c r="K753" s="224" t="s">
        <v>162</v>
      </c>
      <c r="L753" s="229"/>
      <c r="M753" s="230" t="s">
        <v>19</v>
      </c>
      <c r="N753" s="231" t="s">
        <v>43</v>
      </c>
      <c r="O753" s="66"/>
      <c r="P753" s="189">
        <f>O753*H753</f>
        <v>0</v>
      </c>
      <c r="Q753" s="189">
        <v>4.0000000000000002E-4</v>
      </c>
      <c r="R753" s="189">
        <f>Q753*H753</f>
        <v>1.6000000000000001E-3</v>
      </c>
      <c r="S753" s="189">
        <v>0</v>
      </c>
      <c r="T753" s="190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438</v>
      </c>
      <c r="AT753" s="191" t="s">
        <v>179</v>
      </c>
      <c r="AU753" s="191" t="s">
        <v>82</v>
      </c>
      <c r="AY753" s="19" t="s">
        <v>155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9" t="s">
        <v>80</v>
      </c>
      <c r="BK753" s="192">
        <f>ROUND(I753*H753,2)</f>
        <v>0</v>
      </c>
      <c r="BL753" s="19" t="s">
        <v>300</v>
      </c>
      <c r="BM753" s="191" t="s">
        <v>2787</v>
      </c>
    </row>
    <row r="754" spans="1:65" s="2" customFormat="1">
      <c r="A754" s="36"/>
      <c r="B754" s="37"/>
      <c r="C754" s="38"/>
      <c r="D754" s="193" t="s">
        <v>165</v>
      </c>
      <c r="E754" s="38"/>
      <c r="F754" s="194" t="s">
        <v>2786</v>
      </c>
      <c r="G754" s="38"/>
      <c r="H754" s="38"/>
      <c r="I754" s="195"/>
      <c r="J754" s="38"/>
      <c r="K754" s="38"/>
      <c r="L754" s="41"/>
      <c r="M754" s="196"/>
      <c r="N754" s="197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165</v>
      </c>
      <c r="AU754" s="19" t="s">
        <v>82</v>
      </c>
    </row>
    <row r="755" spans="1:65" s="2" customFormat="1" ht="24.2" customHeight="1">
      <c r="A755" s="36"/>
      <c r="B755" s="37"/>
      <c r="C755" s="222" t="s">
        <v>2788</v>
      </c>
      <c r="D755" s="222" t="s">
        <v>179</v>
      </c>
      <c r="E755" s="223" t="s">
        <v>2789</v>
      </c>
      <c r="F755" s="224" t="s">
        <v>2790</v>
      </c>
      <c r="G755" s="225" t="s">
        <v>2509</v>
      </c>
      <c r="H755" s="226">
        <v>22</v>
      </c>
      <c r="I755" s="227"/>
      <c r="J755" s="228">
        <f>ROUND(I755*H755,2)</f>
        <v>0</v>
      </c>
      <c r="K755" s="224" t="s">
        <v>851</v>
      </c>
      <c r="L755" s="229"/>
      <c r="M755" s="230" t="s">
        <v>19</v>
      </c>
      <c r="N755" s="231" t="s">
        <v>43</v>
      </c>
      <c r="O755" s="66"/>
      <c r="P755" s="189">
        <f>O755*H755</f>
        <v>0</v>
      </c>
      <c r="Q755" s="189">
        <v>1.3999999999999999E-4</v>
      </c>
      <c r="R755" s="189">
        <f>Q755*H755</f>
        <v>3.0799999999999998E-3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438</v>
      </c>
      <c r="AT755" s="191" t="s">
        <v>179</v>
      </c>
      <c r="AU755" s="191" t="s">
        <v>82</v>
      </c>
      <c r="AY755" s="19" t="s">
        <v>155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80</v>
      </c>
      <c r="BK755" s="192">
        <f>ROUND(I755*H755,2)</f>
        <v>0</v>
      </c>
      <c r="BL755" s="19" t="s">
        <v>300</v>
      </c>
      <c r="BM755" s="191" t="s">
        <v>2791</v>
      </c>
    </row>
    <row r="756" spans="1:65" s="2" customFormat="1">
      <c r="A756" s="36"/>
      <c r="B756" s="37"/>
      <c r="C756" s="38"/>
      <c r="D756" s="193" t="s">
        <v>165</v>
      </c>
      <c r="E756" s="38"/>
      <c r="F756" s="194" t="s">
        <v>2790</v>
      </c>
      <c r="G756" s="38"/>
      <c r="H756" s="38"/>
      <c r="I756" s="195"/>
      <c r="J756" s="38"/>
      <c r="K756" s="38"/>
      <c r="L756" s="41"/>
      <c r="M756" s="196"/>
      <c r="N756" s="19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165</v>
      </c>
      <c r="AU756" s="19" t="s">
        <v>82</v>
      </c>
    </row>
    <row r="757" spans="1:65" s="2" customFormat="1" ht="24.2" customHeight="1">
      <c r="A757" s="36"/>
      <c r="B757" s="37"/>
      <c r="C757" s="180" t="s">
        <v>2792</v>
      </c>
      <c r="D757" s="180" t="s">
        <v>158</v>
      </c>
      <c r="E757" s="181" t="s">
        <v>2793</v>
      </c>
      <c r="F757" s="182" t="s">
        <v>2794</v>
      </c>
      <c r="G757" s="183" t="s">
        <v>161</v>
      </c>
      <c r="H757" s="184">
        <v>1.895</v>
      </c>
      <c r="I757" s="185"/>
      <c r="J757" s="186">
        <f>ROUND(I757*H757,2)</f>
        <v>0</v>
      </c>
      <c r="K757" s="182" t="s">
        <v>162</v>
      </c>
      <c r="L757" s="41"/>
      <c r="M757" s="187" t="s">
        <v>19</v>
      </c>
      <c r="N757" s="188" t="s">
        <v>43</v>
      </c>
      <c r="O757" s="66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300</v>
      </c>
      <c r="AT757" s="191" t="s">
        <v>158</v>
      </c>
      <c r="AU757" s="191" t="s">
        <v>82</v>
      </c>
      <c r="AY757" s="19" t="s">
        <v>155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80</v>
      </c>
      <c r="BK757" s="192">
        <f>ROUND(I757*H757,2)</f>
        <v>0</v>
      </c>
      <c r="BL757" s="19" t="s">
        <v>300</v>
      </c>
      <c r="BM757" s="191" t="s">
        <v>2795</v>
      </c>
    </row>
    <row r="758" spans="1:65" s="2" customFormat="1" ht="29.25">
      <c r="A758" s="36"/>
      <c r="B758" s="37"/>
      <c r="C758" s="38"/>
      <c r="D758" s="193" t="s">
        <v>165</v>
      </c>
      <c r="E758" s="38"/>
      <c r="F758" s="194" t="s">
        <v>2796</v>
      </c>
      <c r="G758" s="38"/>
      <c r="H758" s="38"/>
      <c r="I758" s="195"/>
      <c r="J758" s="38"/>
      <c r="K758" s="38"/>
      <c r="L758" s="41"/>
      <c r="M758" s="196"/>
      <c r="N758" s="197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165</v>
      </c>
      <c r="AU758" s="19" t="s">
        <v>82</v>
      </c>
    </row>
    <row r="759" spans="1:65" s="2" customFormat="1">
      <c r="A759" s="36"/>
      <c r="B759" s="37"/>
      <c r="C759" s="38"/>
      <c r="D759" s="198" t="s">
        <v>167</v>
      </c>
      <c r="E759" s="38"/>
      <c r="F759" s="199" t="s">
        <v>2797</v>
      </c>
      <c r="G759" s="38"/>
      <c r="H759" s="38"/>
      <c r="I759" s="195"/>
      <c r="J759" s="38"/>
      <c r="K759" s="38"/>
      <c r="L759" s="41"/>
      <c r="M759" s="196"/>
      <c r="N759" s="197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167</v>
      </c>
      <c r="AU759" s="19" t="s">
        <v>82</v>
      </c>
    </row>
    <row r="760" spans="1:65" s="2" customFormat="1" ht="24.2" customHeight="1">
      <c r="A760" s="36"/>
      <c r="B760" s="37"/>
      <c r="C760" s="180" t="s">
        <v>2798</v>
      </c>
      <c r="D760" s="180" t="s">
        <v>158</v>
      </c>
      <c r="E760" s="181" t="s">
        <v>2799</v>
      </c>
      <c r="F760" s="182" t="s">
        <v>2800</v>
      </c>
      <c r="G760" s="183" t="s">
        <v>161</v>
      </c>
      <c r="H760" s="184">
        <v>1.895</v>
      </c>
      <c r="I760" s="185"/>
      <c r="J760" s="186">
        <f>ROUND(I760*H760,2)</f>
        <v>0</v>
      </c>
      <c r="K760" s="182" t="s">
        <v>162</v>
      </c>
      <c r="L760" s="41"/>
      <c r="M760" s="187" t="s">
        <v>19</v>
      </c>
      <c r="N760" s="188" t="s">
        <v>43</v>
      </c>
      <c r="O760" s="66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300</v>
      </c>
      <c r="AT760" s="191" t="s">
        <v>158</v>
      </c>
      <c r="AU760" s="191" t="s">
        <v>82</v>
      </c>
      <c r="AY760" s="19" t="s">
        <v>155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80</v>
      </c>
      <c r="BK760" s="192">
        <f>ROUND(I760*H760,2)</f>
        <v>0</v>
      </c>
      <c r="BL760" s="19" t="s">
        <v>300</v>
      </c>
      <c r="BM760" s="191" t="s">
        <v>2801</v>
      </c>
    </row>
    <row r="761" spans="1:65" s="2" customFormat="1" ht="29.25">
      <c r="A761" s="36"/>
      <c r="B761" s="37"/>
      <c r="C761" s="38"/>
      <c r="D761" s="193" t="s">
        <v>165</v>
      </c>
      <c r="E761" s="38"/>
      <c r="F761" s="194" t="s">
        <v>2802</v>
      </c>
      <c r="G761" s="38"/>
      <c r="H761" s="38"/>
      <c r="I761" s="195"/>
      <c r="J761" s="38"/>
      <c r="K761" s="38"/>
      <c r="L761" s="41"/>
      <c r="M761" s="196"/>
      <c r="N761" s="197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165</v>
      </c>
      <c r="AU761" s="19" t="s">
        <v>82</v>
      </c>
    </row>
    <row r="762" spans="1:65" s="2" customFormat="1">
      <c r="A762" s="36"/>
      <c r="B762" s="37"/>
      <c r="C762" s="38"/>
      <c r="D762" s="198" t="s">
        <v>167</v>
      </c>
      <c r="E762" s="38"/>
      <c r="F762" s="199" t="s">
        <v>2803</v>
      </c>
      <c r="G762" s="38"/>
      <c r="H762" s="38"/>
      <c r="I762" s="195"/>
      <c r="J762" s="38"/>
      <c r="K762" s="38"/>
      <c r="L762" s="41"/>
      <c r="M762" s="196"/>
      <c r="N762" s="197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167</v>
      </c>
      <c r="AU762" s="19" t="s">
        <v>82</v>
      </c>
    </row>
    <row r="763" spans="1:65" s="12" customFormat="1" ht="22.9" customHeight="1">
      <c r="B763" s="164"/>
      <c r="C763" s="165"/>
      <c r="D763" s="166" t="s">
        <v>71</v>
      </c>
      <c r="E763" s="178" t="s">
        <v>2804</v>
      </c>
      <c r="F763" s="178" t="s">
        <v>2805</v>
      </c>
      <c r="G763" s="165"/>
      <c r="H763" s="165"/>
      <c r="I763" s="168"/>
      <c r="J763" s="179">
        <f>BK763</f>
        <v>0</v>
      </c>
      <c r="K763" s="165"/>
      <c r="L763" s="170"/>
      <c r="M763" s="171"/>
      <c r="N763" s="172"/>
      <c r="O763" s="172"/>
      <c r="P763" s="173">
        <f>SUM(P764:P784)</f>
        <v>0</v>
      </c>
      <c r="Q763" s="172"/>
      <c r="R763" s="173">
        <f>SUM(R764:R784)</f>
        <v>0.41655000000000003</v>
      </c>
      <c r="S763" s="172"/>
      <c r="T763" s="174">
        <f>SUM(T764:T784)</f>
        <v>0</v>
      </c>
      <c r="AR763" s="175" t="s">
        <v>82</v>
      </c>
      <c r="AT763" s="176" t="s">
        <v>71</v>
      </c>
      <c r="AU763" s="176" t="s">
        <v>80</v>
      </c>
      <c r="AY763" s="175" t="s">
        <v>155</v>
      </c>
      <c r="BK763" s="177">
        <f>SUM(BK764:BK784)</f>
        <v>0</v>
      </c>
    </row>
    <row r="764" spans="1:65" s="2" customFormat="1" ht="24.2" customHeight="1">
      <c r="A764" s="36"/>
      <c r="B764" s="37"/>
      <c r="C764" s="180" t="s">
        <v>2806</v>
      </c>
      <c r="D764" s="180" t="s">
        <v>158</v>
      </c>
      <c r="E764" s="181" t="s">
        <v>2807</v>
      </c>
      <c r="F764" s="182" t="s">
        <v>2808</v>
      </c>
      <c r="G764" s="183" t="s">
        <v>2489</v>
      </c>
      <c r="H764" s="184">
        <v>1</v>
      </c>
      <c r="I764" s="185"/>
      <c r="J764" s="186">
        <f>ROUND(I764*H764,2)</f>
        <v>0</v>
      </c>
      <c r="K764" s="182" t="s">
        <v>162</v>
      </c>
      <c r="L764" s="41"/>
      <c r="M764" s="187" t="s">
        <v>19</v>
      </c>
      <c r="N764" s="188" t="s">
        <v>43</v>
      </c>
      <c r="O764" s="66"/>
      <c r="P764" s="189">
        <f>O764*H764</f>
        <v>0</v>
      </c>
      <c r="Q764" s="189">
        <v>1.4E-2</v>
      </c>
      <c r="R764" s="189">
        <f>Q764*H764</f>
        <v>1.4E-2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300</v>
      </c>
      <c r="AT764" s="191" t="s">
        <v>158</v>
      </c>
      <c r="AU764" s="191" t="s">
        <v>82</v>
      </c>
      <c r="AY764" s="19" t="s">
        <v>155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80</v>
      </c>
      <c r="BK764" s="192">
        <f>ROUND(I764*H764,2)</f>
        <v>0</v>
      </c>
      <c r="BL764" s="19" t="s">
        <v>300</v>
      </c>
      <c r="BM764" s="191" t="s">
        <v>2809</v>
      </c>
    </row>
    <row r="765" spans="1:65" s="2" customFormat="1" ht="19.5">
      <c r="A765" s="36"/>
      <c r="B765" s="37"/>
      <c r="C765" s="38"/>
      <c r="D765" s="193" t="s">
        <v>165</v>
      </c>
      <c r="E765" s="38"/>
      <c r="F765" s="194" t="s">
        <v>2810</v>
      </c>
      <c r="G765" s="38"/>
      <c r="H765" s="38"/>
      <c r="I765" s="195"/>
      <c r="J765" s="38"/>
      <c r="K765" s="38"/>
      <c r="L765" s="41"/>
      <c r="M765" s="196"/>
      <c r="N765" s="197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165</v>
      </c>
      <c r="AU765" s="19" t="s">
        <v>82</v>
      </c>
    </row>
    <row r="766" spans="1:65" s="2" customFormat="1">
      <c r="A766" s="36"/>
      <c r="B766" s="37"/>
      <c r="C766" s="38"/>
      <c r="D766" s="198" t="s">
        <v>167</v>
      </c>
      <c r="E766" s="38"/>
      <c r="F766" s="199" t="s">
        <v>2811</v>
      </c>
      <c r="G766" s="38"/>
      <c r="H766" s="38"/>
      <c r="I766" s="195"/>
      <c r="J766" s="38"/>
      <c r="K766" s="38"/>
      <c r="L766" s="41"/>
      <c r="M766" s="196"/>
      <c r="N766" s="197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167</v>
      </c>
      <c r="AU766" s="19" t="s">
        <v>82</v>
      </c>
    </row>
    <row r="767" spans="1:65" s="2" customFormat="1" ht="33" customHeight="1">
      <c r="A767" s="36"/>
      <c r="B767" s="37"/>
      <c r="C767" s="180" t="s">
        <v>2812</v>
      </c>
      <c r="D767" s="180" t="s">
        <v>158</v>
      </c>
      <c r="E767" s="181" t="s">
        <v>2813</v>
      </c>
      <c r="F767" s="182" t="s">
        <v>2814</v>
      </c>
      <c r="G767" s="183" t="s">
        <v>2489</v>
      </c>
      <c r="H767" s="184">
        <v>19</v>
      </c>
      <c r="I767" s="185"/>
      <c r="J767" s="186">
        <f>ROUND(I767*H767,2)</f>
        <v>0</v>
      </c>
      <c r="K767" s="182" t="s">
        <v>162</v>
      </c>
      <c r="L767" s="41"/>
      <c r="M767" s="187" t="s">
        <v>19</v>
      </c>
      <c r="N767" s="188" t="s">
        <v>43</v>
      </c>
      <c r="O767" s="66"/>
      <c r="P767" s="189">
        <f>O767*H767</f>
        <v>0</v>
      </c>
      <c r="Q767" s="189">
        <v>1.6650000000000002E-2</v>
      </c>
      <c r="R767" s="189">
        <f>Q767*H767</f>
        <v>0.31635000000000002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300</v>
      </c>
      <c r="AT767" s="191" t="s">
        <v>158</v>
      </c>
      <c r="AU767" s="191" t="s">
        <v>82</v>
      </c>
      <c r="AY767" s="19" t="s">
        <v>155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9" t="s">
        <v>80</v>
      </c>
      <c r="BK767" s="192">
        <f>ROUND(I767*H767,2)</f>
        <v>0</v>
      </c>
      <c r="BL767" s="19" t="s">
        <v>300</v>
      </c>
      <c r="BM767" s="191" t="s">
        <v>2815</v>
      </c>
    </row>
    <row r="768" spans="1:65" s="2" customFormat="1" ht="29.25">
      <c r="A768" s="36"/>
      <c r="B768" s="37"/>
      <c r="C768" s="38"/>
      <c r="D768" s="193" t="s">
        <v>165</v>
      </c>
      <c r="E768" s="38"/>
      <c r="F768" s="194" t="s">
        <v>2816</v>
      </c>
      <c r="G768" s="38"/>
      <c r="H768" s="38"/>
      <c r="I768" s="195"/>
      <c r="J768" s="38"/>
      <c r="K768" s="38"/>
      <c r="L768" s="41"/>
      <c r="M768" s="196"/>
      <c r="N768" s="197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165</v>
      </c>
      <c r="AU768" s="19" t="s">
        <v>82</v>
      </c>
    </row>
    <row r="769" spans="1:65" s="2" customFormat="1">
      <c r="A769" s="36"/>
      <c r="B769" s="37"/>
      <c r="C769" s="38"/>
      <c r="D769" s="198" t="s">
        <v>167</v>
      </c>
      <c r="E769" s="38"/>
      <c r="F769" s="199" t="s">
        <v>2817</v>
      </c>
      <c r="G769" s="38"/>
      <c r="H769" s="38"/>
      <c r="I769" s="195"/>
      <c r="J769" s="38"/>
      <c r="K769" s="38"/>
      <c r="L769" s="41"/>
      <c r="M769" s="196"/>
      <c r="N769" s="197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167</v>
      </c>
      <c r="AU769" s="19" t="s">
        <v>82</v>
      </c>
    </row>
    <row r="770" spans="1:65" s="2" customFormat="1" ht="33" customHeight="1">
      <c r="A770" s="36"/>
      <c r="B770" s="37"/>
      <c r="C770" s="180" t="s">
        <v>2818</v>
      </c>
      <c r="D770" s="180" t="s">
        <v>158</v>
      </c>
      <c r="E770" s="181" t="s">
        <v>2819</v>
      </c>
      <c r="F770" s="182" t="s">
        <v>2820</v>
      </c>
      <c r="G770" s="183" t="s">
        <v>2489</v>
      </c>
      <c r="H770" s="184">
        <v>4</v>
      </c>
      <c r="I770" s="185"/>
      <c r="J770" s="186">
        <f>ROUND(I770*H770,2)</f>
        <v>0</v>
      </c>
      <c r="K770" s="182" t="s">
        <v>162</v>
      </c>
      <c r="L770" s="41"/>
      <c r="M770" s="187" t="s">
        <v>19</v>
      </c>
      <c r="N770" s="188" t="s">
        <v>43</v>
      </c>
      <c r="O770" s="66"/>
      <c r="P770" s="189">
        <f>O770*H770</f>
        <v>0</v>
      </c>
      <c r="Q770" s="189">
        <v>1.7649999999999999E-2</v>
      </c>
      <c r="R770" s="189">
        <f>Q770*H770</f>
        <v>7.0599999999999996E-2</v>
      </c>
      <c r="S770" s="189">
        <v>0</v>
      </c>
      <c r="T770" s="190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300</v>
      </c>
      <c r="AT770" s="191" t="s">
        <v>158</v>
      </c>
      <c r="AU770" s="191" t="s">
        <v>82</v>
      </c>
      <c r="AY770" s="19" t="s">
        <v>155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9" t="s">
        <v>80</v>
      </c>
      <c r="BK770" s="192">
        <f>ROUND(I770*H770,2)</f>
        <v>0</v>
      </c>
      <c r="BL770" s="19" t="s">
        <v>300</v>
      </c>
      <c r="BM770" s="191" t="s">
        <v>2821</v>
      </c>
    </row>
    <row r="771" spans="1:65" s="2" customFormat="1" ht="29.25">
      <c r="A771" s="36"/>
      <c r="B771" s="37"/>
      <c r="C771" s="38"/>
      <c r="D771" s="193" t="s">
        <v>165</v>
      </c>
      <c r="E771" s="38"/>
      <c r="F771" s="194" t="s">
        <v>2822</v>
      </c>
      <c r="G771" s="38"/>
      <c r="H771" s="38"/>
      <c r="I771" s="195"/>
      <c r="J771" s="38"/>
      <c r="K771" s="38"/>
      <c r="L771" s="41"/>
      <c r="M771" s="196"/>
      <c r="N771" s="197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165</v>
      </c>
      <c r="AU771" s="19" t="s">
        <v>82</v>
      </c>
    </row>
    <row r="772" spans="1:65" s="2" customFormat="1">
      <c r="A772" s="36"/>
      <c r="B772" s="37"/>
      <c r="C772" s="38"/>
      <c r="D772" s="198" t="s">
        <v>167</v>
      </c>
      <c r="E772" s="38"/>
      <c r="F772" s="199" t="s">
        <v>2823</v>
      </c>
      <c r="G772" s="38"/>
      <c r="H772" s="38"/>
      <c r="I772" s="195"/>
      <c r="J772" s="38"/>
      <c r="K772" s="38"/>
      <c r="L772" s="41"/>
      <c r="M772" s="196"/>
      <c r="N772" s="197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167</v>
      </c>
      <c r="AU772" s="19" t="s">
        <v>82</v>
      </c>
    </row>
    <row r="773" spans="1:65" s="2" customFormat="1" ht="16.5" customHeight="1">
      <c r="A773" s="36"/>
      <c r="B773" s="37"/>
      <c r="C773" s="180" t="s">
        <v>2824</v>
      </c>
      <c r="D773" s="180" t="s">
        <v>158</v>
      </c>
      <c r="E773" s="181" t="s">
        <v>2825</v>
      </c>
      <c r="F773" s="182" t="s">
        <v>2826</v>
      </c>
      <c r="G773" s="183" t="s">
        <v>2489</v>
      </c>
      <c r="H773" s="184">
        <v>24</v>
      </c>
      <c r="I773" s="185"/>
      <c r="J773" s="186">
        <f>ROUND(I773*H773,2)</f>
        <v>0</v>
      </c>
      <c r="K773" s="182" t="s">
        <v>162</v>
      </c>
      <c r="L773" s="41"/>
      <c r="M773" s="187" t="s">
        <v>19</v>
      </c>
      <c r="N773" s="188" t="s">
        <v>43</v>
      </c>
      <c r="O773" s="66"/>
      <c r="P773" s="189">
        <f>O773*H773</f>
        <v>0</v>
      </c>
      <c r="Q773" s="189">
        <v>1.4999999999999999E-4</v>
      </c>
      <c r="R773" s="189">
        <f>Q773*H773</f>
        <v>3.5999999999999999E-3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300</v>
      </c>
      <c r="AT773" s="191" t="s">
        <v>158</v>
      </c>
      <c r="AU773" s="191" t="s">
        <v>82</v>
      </c>
      <c r="AY773" s="19" t="s">
        <v>155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9" t="s">
        <v>80</v>
      </c>
      <c r="BK773" s="192">
        <f>ROUND(I773*H773,2)</f>
        <v>0</v>
      </c>
      <c r="BL773" s="19" t="s">
        <v>300</v>
      </c>
      <c r="BM773" s="191" t="s">
        <v>2827</v>
      </c>
    </row>
    <row r="774" spans="1:65" s="2" customFormat="1" ht="19.5">
      <c r="A774" s="36"/>
      <c r="B774" s="37"/>
      <c r="C774" s="38"/>
      <c r="D774" s="193" t="s">
        <v>165</v>
      </c>
      <c r="E774" s="38"/>
      <c r="F774" s="194" t="s">
        <v>2828</v>
      </c>
      <c r="G774" s="38"/>
      <c r="H774" s="38"/>
      <c r="I774" s="195"/>
      <c r="J774" s="38"/>
      <c r="K774" s="38"/>
      <c r="L774" s="41"/>
      <c r="M774" s="196"/>
      <c r="N774" s="197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165</v>
      </c>
      <c r="AU774" s="19" t="s">
        <v>82</v>
      </c>
    </row>
    <row r="775" spans="1:65" s="2" customFormat="1">
      <c r="A775" s="36"/>
      <c r="B775" s="37"/>
      <c r="C775" s="38"/>
      <c r="D775" s="198" t="s">
        <v>167</v>
      </c>
      <c r="E775" s="38"/>
      <c r="F775" s="199" t="s">
        <v>2829</v>
      </c>
      <c r="G775" s="38"/>
      <c r="H775" s="38"/>
      <c r="I775" s="195"/>
      <c r="J775" s="38"/>
      <c r="K775" s="38"/>
      <c r="L775" s="41"/>
      <c r="M775" s="196"/>
      <c r="N775" s="197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167</v>
      </c>
      <c r="AU775" s="19" t="s">
        <v>82</v>
      </c>
    </row>
    <row r="776" spans="1:65" s="2" customFormat="1" ht="16.5" customHeight="1">
      <c r="A776" s="36"/>
      <c r="B776" s="37"/>
      <c r="C776" s="180" t="s">
        <v>2830</v>
      </c>
      <c r="D776" s="180" t="s">
        <v>158</v>
      </c>
      <c r="E776" s="181" t="s">
        <v>2831</v>
      </c>
      <c r="F776" s="182" t="s">
        <v>2832</v>
      </c>
      <c r="G776" s="183" t="s">
        <v>2489</v>
      </c>
      <c r="H776" s="184">
        <v>24</v>
      </c>
      <c r="I776" s="185"/>
      <c r="J776" s="186">
        <f>ROUND(I776*H776,2)</f>
        <v>0</v>
      </c>
      <c r="K776" s="182" t="s">
        <v>162</v>
      </c>
      <c r="L776" s="41"/>
      <c r="M776" s="187" t="s">
        <v>19</v>
      </c>
      <c r="N776" s="188" t="s">
        <v>43</v>
      </c>
      <c r="O776" s="66"/>
      <c r="P776" s="189">
        <f>O776*H776</f>
        <v>0</v>
      </c>
      <c r="Q776" s="189">
        <v>5.0000000000000001E-4</v>
      </c>
      <c r="R776" s="189">
        <f>Q776*H776</f>
        <v>1.2E-2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300</v>
      </c>
      <c r="AT776" s="191" t="s">
        <v>158</v>
      </c>
      <c r="AU776" s="191" t="s">
        <v>82</v>
      </c>
      <c r="AY776" s="19" t="s">
        <v>155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9" t="s">
        <v>80</v>
      </c>
      <c r="BK776" s="192">
        <f>ROUND(I776*H776,2)</f>
        <v>0</v>
      </c>
      <c r="BL776" s="19" t="s">
        <v>300</v>
      </c>
      <c r="BM776" s="191" t="s">
        <v>2833</v>
      </c>
    </row>
    <row r="777" spans="1:65" s="2" customFormat="1" ht="19.5">
      <c r="A777" s="36"/>
      <c r="B777" s="37"/>
      <c r="C777" s="38"/>
      <c r="D777" s="193" t="s">
        <v>165</v>
      </c>
      <c r="E777" s="38"/>
      <c r="F777" s="194" t="s">
        <v>2834</v>
      </c>
      <c r="G777" s="38"/>
      <c r="H777" s="38"/>
      <c r="I777" s="195"/>
      <c r="J777" s="38"/>
      <c r="K777" s="38"/>
      <c r="L777" s="41"/>
      <c r="M777" s="196"/>
      <c r="N777" s="197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165</v>
      </c>
      <c r="AU777" s="19" t="s">
        <v>82</v>
      </c>
    </row>
    <row r="778" spans="1:65" s="2" customFormat="1">
      <c r="A778" s="36"/>
      <c r="B778" s="37"/>
      <c r="C778" s="38"/>
      <c r="D778" s="198" t="s">
        <v>167</v>
      </c>
      <c r="E778" s="38"/>
      <c r="F778" s="199" t="s">
        <v>2835</v>
      </c>
      <c r="G778" s="38"/>
      <c r="H778" s="38"/>
      <c r="I778" s="195"/>
      <c r="J778" s="38"/>
      <c r="K778" s="38"/>
      <c r="L778" s="41"/>
      <c r="M778" s="196"/>
      <c r="N778" s="197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167</v>
      </c>
      <c r="AU778" s="19" t="s">
        <v>82</v>
      </c>
    </row>
    <row r="779" spans="1:65" s="2" customFormat="1" ht="24.2" customHeight="1">
      <c r="A779" s="36"/>
      <c r="B779" s="37"/>
      <c r="C779" s="180" t="s">
        <v>2836</v>
      </c>
      <c r="D779" s="180" t="s">
        <v>158</v>
      </c>
      <c r="E779" s="181" t="s">
        <v>2837</v>
      </c>
      <c r="F779" s="182" t="s">
        <v>2838</v>
      </c>
      <c r="G779" s="183" t="s">
        <v>161</v>
      </c>
      <c r="H779" s="184">
        <v>0.41699999999999998</v>
      </c>
      <c r="I779" s="185"/>
      <c r="J779" s="186">
        <f>ROUND(I779*H779,2)</f>
        <v>0</v>
      </c>
      <c r="K779" s="182" t="s">
        <v>162</v>
      </c>
      <c r="L779" s="41"/>
      <c r="M779" s="187" t="s">
        <v>19</v>
      </c>
      <c r="N779" s="188" t="s">
        <v>43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300</v>
      </c>
      <c r="AT779" s="191" t="s">
        <v>158</v>
      </c>
      <c r="AU779" s="191" t="s">
        <v>82</v>
      </c>
      <c r="AY779" s="19" t="s">
        <v>155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9" t="s">
        <v>80</v>
      </c>
      <c r="BK779" s="192">
        <f>ROUND(I779*H779,2)</f>
        <v>0</v>
      </c>
      <c r="BL779" s="19" t="s">
        <v>300</v>
      </c>
      <c r="BM779" s="191" t="s">
        <v>2839</v>
      </c>
    </row>
    <row r="780" spans="1:65" s="2" customFormat="1" ht="29.25">
      <c r="A780" s="36"/>
      <c r="B780" s="37"/>
      <c r="C780" s="38"/>
      <c r="D780" s="193" t="s">
        <v>165</v>
      </c>
      <c r="E780" s="38"/>
      <c r="F780" s="194" t="s">
        <v>2840</v>
      </c>
      <c r="G780" s="38"/>
      <c r="H780" s="38"/>
      <c r="I780" s="195"/>
      <c r="J780" s="38"/>
      <c r="K780" s="38"/>
      <c r="L780" s="41"/>
      <c r="M780" s="196"/>
      <c r="N780" s="197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165</v>
      </c>
      <c r="AU780" s="19" t="s">
        <v>82</v>
      </c>
    </row>
    <row r="781" spans="1:65" s="2" customFormat="1">
      <c r="A781" s="36"/>
      <c r="B781" s="37"/>
      <c r="C781" s="38"/>
      <c r="D781" s="198" t="s">
        <v>167</v>
      </c>
      <c r="E781" s="38"/>
      <c r="F781" s="199" t="s">
        <v>2841</v>
      </c>
      <c r="G781" s="38"/>
      <c r="H781" s="38"/>
      <c r="I781" s="195"/>
      <c r="J781" s="38"/>
      <c r="K781" s="38"/>
      <c r="L781" s="41"/>
      <c r="M781" s="196"/>
      <c r="N781" s="197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167</v>
      </c>
      <c r="AU781" s="19" t="s">
        <v>82</v>
      </c>
    </row>
    <row r="782" spans="1:65" s="2" customFormat="1" ht="24.2" customHeight="1">
      <c r="A782" s="36"/>
      <c r="B782" s="37"/>
      <c r="C782" s="180" t="s">
        <v>2842</v>
      </c>
      <c r="D782" s="180" t="s">
        <v>158</v>
      </c>
      <c r="E782" s="181" t="s">
        <v>2843</v>
      </c>
      <c r="F782" s="182" t="s">
        <v>2844</v>
      </c>
      <c r="G782" s="183" t="s">
        <v>161</v>
      </c>
      <c r="H782" s="184">
        <v>0.41699999999999998</v>
      </c>
      <c r="I782" s="185"/>
      <c r="J782" s="186">
        <f>ROUND(I782*H782,2)</f>
        <v>0</v>
      </c>
      <c r="K782" s="182" t="s">
        <v>162</v>
      </c>
      <c r="L782" s="41"/>
      <c r="M782" s="187" t="s">
        <v>19</v>
      </c>
      <c r="N782" s="188" t="s">
        <v>43</v>
      </c>
      <c r="O782" s="66"/>
      <c r="P782" s="189">
        <f>O782*H782</f>
        <v>0</v>
      </c>
      <c r="Q782" s="189">
        <v>0</v>
      </c>
      <c r="R782" s="189">
        <f>Q782*H782</f>
        <v>0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300</v>
      </c>
      <c r="AT782" s="191" t="s">
        <v>158</v>
      </c>
      <c r="AU782" s="191" t="s">
        <v>82</v>
      </c>
      <c r="AY782" s="19" t="s">
        <v>155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9" t="s">
        <v>80</v>
      </c>
      <c r="BK782" s="192">
        <f>ROUND(I782*H782,2)</f>
        <v>0</v>
      </c>
      <c r="BL782" s="19" t="s">
        <v>300</v>
      </c>
      <c r="BM782" s="191" t="s">
        <v>2845</v>
      </c>
    </row>
    <row r="783" spans="1:65" s="2" customFormat="1" ht="29.25">
      <c r="A783" s="36"/>
      <c r="B783" s="37"/>
      <c r="C783" s="38"/>
      <c r="D783" s="193" t="s">
        <v>165</v>
      </c>
      <c r="E783" s="38"/>
      <c r="F783" s="194" t="s">
        <v>2846</v>
      </c>
      <c r="G783" s="38"/>
      <c r="H783" s="38"/>
      <c r="I783" s="195"/>
      <c r="J783" s="38"/>
      <c r="K783" s="38"/>
      <c r="L783" s="41"/>
      <c r="M783" s="196"/>
      <c r="N783" s="197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165</v>
      </c>
      <c r="AU783" s="19" t="s">
        <v>82</v>
      </c>
    </row>
    <row r="784" spans="1:65" s="2" customFormat="1">
      <c r="A784" s="36"/>
      <c r="B784" s="37"/>
      <c r="C784" s="38"/>
      <c r="D784" s="198" t="s">
        <v>167</v>
      </c>
      <c r="E784" s="38"/>
      <c r="F784" s="199" t="s">
        <v>2847</v>
      </c>
      <c r="G784" s="38"/>
      <c r="H784" s="38"/>
      <c r="I784" s="195"/>
      <c r="J784" s="38"/>
      <c r="K784" s="38"/>
      <c r="L784" s="41"/>
      <c r="M784" s="196"/>
      <c r="N784" s="197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167</v>
      </c>
      <c r="AU784" s="19" t="s">
        <v>82</v>
      </c>
    </row>
    <row r="785" spans="1:65" s="12" customFormat="1" ht="22.9" customHeight="1">
      <c r="B785" s="164"/>
      <c r="C785" s="165"/>
      <c r="D785" s="166" t="s">
        <v>71</v>
      </c>
      <c r="E785" s="178" t="s">
        <v>2848</v>
      </c>
      <c r="F785" s="178" t="s">
        <v>2849</v>
      </c>
      <c r="G785" s="165"/>
      <c r="H785" s="165"/>
      <c r="I785" s="168"/>
      <c r="J785" s="179">
        <f>BK785</f>
        <v>0</v>
      </c>
      <c r="K785" s="165"/>
      <c r="L785" s="170"/>
      <c r="M785" s="171"/>
      <c r="N785" s="172"/>
      <c r="O785" s="172"/>
      <c r="P785" s="173">
        <f>SUM(P786:P788)</f>
        <v>0</v>
      </c>
      <c r="Q785" s="172"/>
      <c r="R785" s="173">
        <f>SUM(R786:R788)</f>
        <v>4.2000000000000006E-3</v>
      </c>
      <c r="S785" s="172"/>
      <c r="T785" s="174">
        <f>SUM(T786:T788)</f>
        <v>0</v>
      </c>
      <c r="AR785" s="175" t="s">
        <v>82</v>
      </c>
      <c r="AT785" s="176" t="s">
        <v>71</v>
      </c>
      <c r="AU785" s="176" t="s">
        <v>80</v>
      </c>
      <c r="AY785" s="175" t="s">
        <v>155</v>
      </c>
      <c r="BK785" s="177">
        <f>SUM(BK786:BK788)</f>
        <v>0</v>
      </c>
    </row>
    <row r="786" spans="1:65" s="2" customFormat="1" ht="33" customHeight="1">
      <c r="A786" s="36"/>
      <c r="B786" s="37"/>
      <c r="C786" s="180" t="s">
        <v>2850</v>
      </c>
      <c r="D786" s="180" t="s">
        <v>158</v>
      </c>
      <c r="E786" s="181" t="s">
        <v>2851</v>
      </c>
      <c r="F786" s="182" t="s">
        <v>2852</v>
      </c>
      <c r="G786" s="183" t="s">
        <v>425</v>
      </c>
      <c r="H786" s="184">
        <v>10</v>
      </c>
      <c r="I786" s="185"/>
      <c r="J786" s="186">
        <f>ROUND(I786*H786,2)</f>
        <v>0</v>
      </c>
      <c r="K786" s="182" t="s">
        <v>162</v>
      </c>
      <c r="L786" s="41"/>
      <c r="M786" s="187" t="s">
        <v>19</v>
      </c>
      <c r="N786" s="188" t="s">
        <v>43</v>
      </c>
      <c r="O786" s="66"/>
      <c r="P786" s="189">
        <f>O786*H786</f>
        <v>0</v>
      </c>
      <c r="Q786" s="189">
        <v>4.2000000000000002E-4</v>
      </c>
      <c r="R786" s="189">
        <f>Q786*H786</f>
        <v>4.2000000000000006E-3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300</v>
      </c>
      <c r="AT786" s="191" t="s">
        <v>158</v>
      </c>
      <c r="AU786" s="191" t="s">
        <v>82</v>
      </c>
      <c r="AY786" s="19" t="s">
        <v>155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9" t="s">
        <v>80</v>
      </c>
      <c r="BK786" s="192">
        <f>ROUND(I786*H786,2)</f>
        <v>0</v>
      </c>
      <c r="BL786" s="19" t="s">
        <v>300</v>
      </c>
      <c r="BM786" s="191" t="s">
        <v>2853</v>
      </c>
    </row>
    <row r="787" spans="1:65" s="2" customFormat="1" ht="19.5">
      <c r="A787" s="36"/>
      <c r="B787" s="37"/>
      <c r="C787" s="38"/>
      <c r="D787" s="193" t="s">
        <v>165</v>
      </c>
      <c r="E787" s="38"/>
      <c r="F787" s="194" t="s">
        <v>2854</v>
      </c>
      <c r="G787" s="38"/>
      <c r="H787" s="38"/>
      <c r="I787" s="195"/>
      <c r="J787" s="38"/>
      <c r="K787" s="38"/>
      <c r="L787" s="41"/>
      <c r="M787" s="196"/>
      <c r="N787" s="197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9" t="s">
        <v>165</v>
      </c>
      <c r="AU787" s="19" t="s">
        <v>82</v>
      </c>
    </row>
    <row r="788" spans="1:65" s="2" customFormat="1">
      <c r="A788" s="36"/>
      <c r="B788" s="37"/>
      <c r="C788" s="38"/>
      <c r="D788" s="198" t="s">
        <v>167</v>
      </c>
      <c r="E788" s="38"/>
      <c r="F788" s="199" t="s">
        <v>2855</v>
      </c>
      <c r="G788" s="38"/>
      <c r="H788" s="38"/>
      <c r="I788" s="195"/>
      <c r="J788" s="38"/>
      <c r="K788" s="38"/>
      <c r="L788" s="41"/>
      <c r="M788" s="196"/>
      <c r="N788" s="197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167</v>
      </c>
      <c r="AU788" s="19" t="s">
        <v>82</v>
      </c>
    </row>
    <row r="789" spans="1:65" s="12" customFormat="1" ht="25.9" customHeight="1">
      <c r="B789" s="164"/>
      <c r="C789" s="165"/>
      <c r="D789" s="166" t="s">
        <v>71</v>
      </c>
      <c r="E789" s="167" t="s">
        <v>2856</v>
      </c>
      <c r="F789" s="167" t="s">
        <v>2857</v>
      </c>
      <c r="G789" s="165"/>
      <c r="H789" s="165"/>
      <c r="I789" s="168"/>
      <c r="J789" s="169">
        <f>BK789</f>
        <v>0</v>
      </c>
      <c r="K789" s="165"/>
      <c r="L789" s="170"/>
      <c r="M789" s="171"/>
      <c r="N789" s="172"/>
      <c r="O789" s="172"/>
      <c r="P789" s="173">
        <f>SUM(P790:P792)</f>
        <v>0</v>
      </c>
      <c r="Q789" s="172"/>
      <c r="R789" s="173">
        <f>SUM(R790:R792)</f>
        <v>0</v>
      </c>
      <c r="S789" s="172"/>
      <c r="T789" s="174">
        <f>SUM(T790:T792)</f>
        <v>0</v>
      </c>
      <c r="AR789" s="175" t="s">
        <v>163</v>
      </c>
      <c r="AT789" s="176" t="s">
        <v>71</v>
      </c>
      <c r="AU789" s="176" t="s">
        <v>72</v>
      </c>
      <c r="AY789" s="175" t="s">
        <v>155</v>
      </c>
      <c r="BK789" s="177">
        <f>SUM(BK790:BK792)</f>
        <v>0</v>
      </c>
    </row>
    <row r="790" spans="1:65" s="2" customFormat="1" ht="16.5" customHeight="1">
      <c r="A790" s="36"/>
      <c r="B790" s="37"/>
      <c r="C790" s="180" t="s">
        <v>2858</v>
      </c>
      <c r="D790" s="180" t="s">
        <v>158</v>
      </c>
      <c r="E790" s="181" t="s">
        <v>2859</v>
      </c>
      <c r="F790" s="182" t="s">
        <v>2860</v>
      </c>
      <c r="G790" s="183" t="s">
        <v>2861</v>
      </c>
      <c r="H790" s="184">
        <v>60</v>
      </c>
      <c r="I790" s="185"/>
      <c r="J790" s="186">
        <f>ROUND(I790*H790,2)</f>
        <v>0</v>
      </c>
      <c r="K790" s="182" t="s">
        <v>162</v>
      </c>
      <c r="L790" s="41"/>
      <c r="M790" s="187" t="s">
        <v>19</v>
      </c>
      <c r="N790" s="188" t="s">
        <v>43</v>
      </c>
      <c r="O790" s="66"/>
      <c r="P790" s="189">
        <f>O790*H790</f>
        <v>0</v>
      </c>
      <c r="Q790" s="189">
        <v>0</v>
      </c>
      <c r="R790" s="189">
        <f>Q790*H790</f>
        <v>0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2862</v>
      </c>
      <c r="AT790" s="191" t="s">
        <v>158</v>
      </c>
      <c r="AU790" s="191" t="s">
        <v>80</v>
      </c>
      <c r="AY790" s="19" t="s">
        <v>155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9" t="s">
        <v>80</v>
      </c>
      <c r="BK790" s="192">
        <f>ROUND(I790*H790,2)</f>
        <v>0</v>
      </c>
      <c r="BL790" s="19" t="s">
        <v>2862</v>
      </c>
      <c r="BM790" s="191" t="s">
        <v>2863</v>
      </c>
    </row>
    <row r="791" spans="1:65" s="2" customFormat="1" ht="19.5">
      <c r="A791" s="36"/>
      <c r="B791" s="37"/>
      <c r="C791" s="38"/>
      <c r="D791" s="193" t="s">
        <v>165</v>
      </c>
      <c r="E791" s="38"/>
      <c r="F791" s="194" t="s">
        <v>2864</v>
      </c>
      <c r="G791" s="38"/>
      <c r="H791" s="38"/>
      <c r="I791" s="195"/>
      <c r="J791" s="38"/>
      <c r="K791" s="38"/>
      <c r="L791" s="41"/>
      <c r="M791" s="196"/>
      <c r="N791" s="197"/>
      <c r="O791" s="66"/>
      <c r="P791" s="66"/>
      <c r="Q791" s="66"/>
      <c r="R791" s="66"/>
      <c r="S791" s="66"/>
      <c r="T791" s="67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165</v>
      </c>
      <c r="AU791" s="19" t="s">
        <v>80</v>
      </c>
    </row>
    <row r="792" spans="1:65" s="2" customFormat="1">
      <c r="A792" s="36"/>
      <c r="B792" s="37"/>
      <c r="C792" s="38"/>
      <c r="D792" s="198" t="s">
        <v>167</v>
      </c>
      <c r="E792" s="38"/>
      <c r="F792" s="199" t="s">
        <v>2865</v>
      </c>
      <c r="G792" s="38"/>
      <c r="H792" s="38"/>
      <c r="I792" s="195"/>
      <c r="J792" s="38"/>
      <c r="K792" s="38"/>
      <c r="L792" s="41"/>
      <c r="M792" s="253"/>
      <c r="N792" s="254"/>
      <c r="O792" s="255"/>
      <c r="P792" s="255"/>
      <c r="Q792" s="255"/>
      <c r="R792" s="255"/>
      <c r="S792" s="255"/>
      <c r="T792" s="25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167</v>
      </c>
      <c r="AU792" s="19" t="s">
        <v>80</v>
      </c>
    </row>
    <row r="793" spans="1:65" s="2" customFormat="1" ht="6.95" customHeight="1">
      <c r="A793" s="36"/>
      <c r="B793" s="49"/>
      <c r="C793" s="50"/>
      <c r="D793" s="50"/>
      <c r="E793" s="50"/>
      <c r="F793" s="50"/>
      <c r="G793" s="50"/>
      <c r="H793" s="50"/>
      <c r="I793" s="50"/>
      <c r="J793" s="50"/>
      <c r="K793" s="50"/>
      <c r="L793" s="41"/>
      <c r="M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</row>
  </sheetData>
  <sheetProtection algorithmName="SHA-512" hashValue="r00YIYf40XrbET3/n0yHPHtXnYOVDZk6vqr/SrzSwPn2s0oT1Y/ObMe3aWpTilcgtzEywdISL/Ehv4SEpzQG5g==" saltValue="bkk1XgK/6nSJ86pkDQaDSjK1aNGp1FyuodD/xOAHvWRrILjMOyvvA+VX/vF0MZMkMe0j2gxIuAf8cXp0q3ERgg==" spinCount="100000" sheet="1" objects="1" scenarios="1" formatColumns="0" formatRows="0" autoFilter="0"/>
  <autoFilter ref="C93:K792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9" r:id="rId1"/>
    <hyperlink ref="F114" r:id="rId2"/>
    <hyperlink ref="F118" r:id="rId3"/>
    <hyperlink ref="F122" r:id="rId4"/>
    <hyperlink ref="F125" r:id="rId5"/>
    <hyperlink ref="F129" r:id="rId6"/>
    <hyperlink ref="F132" r:id="rId7"/>
    <hyperlink ref="F136" r:id="rId8"/>
    <hyperlink ref="F139" r:id="rId9"/>
    <hyperlink ref="F142" r:id="rId10"/>
    <hyperlink ref="F151" r:id="rId11"/>
    <hyperlink ref="F156" r:id="rId12"/>
    <hyperlink ref="F163" r:id="rId13"/>
    <hyperlink ref="F167" r:id="rId14"/>
    <hyperlink ref="F173" r:id="rId15"/>
    <hyperlink ref="F177" r:id="rId16"/>
    <hyperlink ref="F183" r:id="rId17"/>
    <hyperlink ref="F199" r:id="rId18"/>
    <hyperlink ref="F205" r:id="rId19"/>
    <hyperlink ref="F216" r:id="rId20"/>
    <hyperlink ref="F219" r:id="rId21"/>
    <hyperlink ref="F222" r:id="rId22"/>
    <hyperlink ref="F226" r:id="rId23"/>
    <hyperlink ref="F230" r:id="rId24"/>
    <hyperlink ref="F235" r:id="rId25"/>
    <hyperlink ref="F246" r:id="rId26"/>
    <hyperlink ref="F249" r:id="rId27"/>
    <hyperlink ref="F253" r:id="rId28"/>
    <hyperlink ref="F258" r:id="rId29"/>
    <hyperlink ref="F263" r:id="rId30"/>
    <hyperlink ref="F266" r:id="rId31"/>
    <hyperlink ref="F269" r:id="rId32"/>
    <hyperlink ref="F274" r:id="rId33"/>
    <hyperlink ref="F279" r:id="rId34"/>
    <hyperlink ref="F284" r:id="rId35"/>
    <hyperlink ref="F287" r:id="rId36"/>
    <hyperlink ref="F290" r:id="rId37"/>
    <hyperlink ref="F299" r:id="rId38"/>
    <hyperlink ref="F302" r:id="rId39"/>
    <hyperlink ref="F305" r:id="rId40"/>
    <hyperlink ref="F308" r:id="rId41"/>
    <hyperlink ref="F311" r:id="rId42"/>
    <hyperlink ref="F314" r:id="rId43"/>
    <hyperlink ref="F325" r:id="rId44"/>
    <hyperlink ref="F328" r:id="rId45"/>
    <hyperlink ref="F331" r:id="rId46"/>
    <hyperlink ref="F334" r:id="rId47"/>
    <hyperlink ref="F337" r:id="rId48"/>
    <hyperlink ref="F342" r:id="rId49"/>
    <hyperlink ref="F345" r:id="rId50"/>
    <hyperlink ref="F348" r:id="rId51"/>
    <hyperlink ref="F352" r:id="rId52"/>
    <hyperlink ref="F367" r:id="rId53"/>
    <hyperlink ref="F370" r:id="rId54"/>
    <hyperlink ref="F373" r:id="rId55"/>
    <hyperlink ref="F397" r:id="rId56"/>
    <hyperlink ref="F406" r:id="rId57"/>
    <hyperlink ref="F415" r:id="rId58"/>
    <hyperlink ref="F424" r:id="rId59"/>
    <hyperlink ref="F433" r:id="rId60"/>
    <hyperlink ref="F449" r:id="rId61"/>
    <hyperlink ref="F463" r:id="rId62"/>
    <hyperlink ref="F495" r:id="rId63"/>
    <hyperlink ref="F501" r:id="rId64"/>
    <hyperlink ref="F507" r:id="rId65"/>
    <hyperlink ref="F513" r:id="rId66"/>
    <hyperlink ref="F523" r:id="rId67"/>
    <hyperlink ref="F529" r:id="rId68"/>
    <hyperlink ref="F539" r:id="rId69"/>
    <hyperlink ref="F549" r:id="rId70"/>
    <hyperlink ref="F552" r:id="rId71"/>
    <hyperlink ref="F555" r:id="rId72"/>
    <hyperlink ref="F558" r:id="rId73"/>
    <hyperlink ref="F561" r:id="rId74"/>
    <hyperlink ref="F564" r:id="rId75"/>
    <hyperlink ref="F567" r:id="rId76"/>
    <hyperlink ref="F570" r:id="rId77"/>
    <hyperlink ref="F573" r:id="rId78"/>
    <hyperlink ref="F576" r:id="rId79"/>
    <hyperlink ref="F579" r:id="rId80"/>
    <hyperlink ref="F582" r:id="rId81"/>
    <hyperlink ref="F585" r:id="rId82"/>
    <hyperlink ref="F588" r:id="rId83"/>
    <hyperlink ref="F592" r:id="rId84"/>
    <hyperlink ref="F595" r:id="rId85"/>
    <hyperlink ref="F610" r:id="rId86"/>
    <hyperlink ref="F613" r:id="rId87"/>
    <hyperlink ref="F620" r:id="rId88"/>
    <hyperlink ref="F623" r:id="rId89"/>
    <hyperlink ref="F628" r:id="rId90"/>
    <hyperlink ref="F635" r:id="rId91"/>
    <hyperlink ref="F638" r:id="rId92"/>
    <hyperlink ref="F643" r:id="rId93"/>
    <hyperlink ref="F654" r:id="rId94"/>
    <hyperlink ref="F663" r:id="rId95"/>
    <hyperlink ref="F676" r:id="rId96"/>
    <hyperlink ref="F679" r:id="rId97"/>
    <hyperlink ref="F688" r:id="rId98"/>
    <hyperlink ref="F693" r:id="rId99"/>
    <hyperlink ref="F700" r:id="rId100"/>
    <hyperlink ref="F707" r:id="rId101"/>
    <hyperlink ref="F710" r:id="rId102"/>
    <hyperlink ref="F713" r:id="rId103"/>
    <hyperlink ref="F718" r:id="rId104"/>
    <hyperlink ref="F725" r:id="rId105"/>
    <hyperlink ref="F730" r:id="rId106"/>
    <hyperlink ref="F733" r:id="rId107"/>
    <hyperlink ref="F736" r:id="rId108"/>
    <hyperlink ref="F741" r:id="rId109"/>
    <hyperlink ref="F744" r:id="rId110"/>
    <hyperlink ref="F747" r:id="rId111"/>
    <hyperlink ref="F750" r:id="rId112"/>
    <hyperlink ref="F759" r:id="rId113"/>
    <hyperlink ref="F762" r:id="rId114"/>
    <hyperlink ref="F766" r:id="rId115"/>
    <hyperlink ref="F769" r:id="rId116"/>
    <hyperlink ref="F772" r:id="rId117"/>
    <hyperlink ref="F775" r:id="rId118"/>
    <hyperlink ref="F778" r:id="rId119"/>
    <hyperlink ref="F781" r:id="rId120"/>
    <hyperlink ref="F784" r:id="rId121"/>
    <hyperlink ref="F788" r:id="rId122"/>
    <hyperlink ref="F792" r:id="rId1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2866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22. 3. 2022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ROUND(J95,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ROUND((SUM(BE95:BE414)),  2)</f>
        <v>0</v>
      </c>
      <c r="G33" s="36"/>
      <c r="H33" s="36"/>
      <c r="I33" s="126">
        <v>0.21</v>
      </c>
      <c r="J33" s="125">
        <f>ROUND(((SUM(BE95:BE414))*I33),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ROUND((SUM(BF95:BF414)),  2)</f>
        <v>0</v>
      </c>
      <c r="G34" s="36"/>
      <c r="H34" s="36"/>
      <c r="I34" s="126">
        <v>0.15</v>
      </c>
      <c r="J34" s="125">
        <f>ROUND(((SUM(BF95:BF414))*I34),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ROUND((SUM(BG95:BG414)),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ROUND((SUM(BH95:BH414)),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ROUND((SUM(BI95:BI414)),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6" t="str">
        <f>E7</f>
        <v>Stavební úpravy části objektu školy - ZŠ Závodu míru 339, Karlovy Vary - Stará Role</v>
      </c>
      <c r="F48" s="387"/>
      <c r="G48" s="387"/>
      <c r="H48" s="387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E9</f>
        <v>03 - Vytápění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Závodu míru 339/144, Karlovy Vary</v>
      </c>
      <c r="G52" s="38"/>
      <c r="H52" s="38"/>
      <c r="I52" s="31" t="s">
        <v>23</v>
      </c>
      <c r="J52" s="61" t="str">
        <f>IF(J12="","",J12)</f>
        <v>22. 3. 2022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a střední škola Karlovy Vary,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121</v>
      </c>
      <c r="D57" s="139"/>
      <c r="E57" s="139"/>
      <c r="F57" s="139"/>
      <c r="G57" s="139"/>
      <c r="H57" s="139"/>
      <c r="I57" s="139"/>
      <c r="J57" s="140" t="s">
        <v>122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42"/>
      <c r="C60" s="143"/>
      <c r="D60" s="144" t="s">
        <v>124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127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128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129</v>
      </c>
      <c r="E63" s="150"/>
      <c r="F63" s="150"/>
      <c r="G63" s="150"/>
      <c r="H63" s="150"/>
      <c r="I63" s="150"/>
      <c r="J63" s="151">
        <f>J105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130</v>
      </c>
      <c r="E64" s="150"/>
      <c r="F64" s="150"/>
      <c r="G64" s="150"/>
      <c r="H64" s="150"/>
      <c r="I64" s="150"/>
      <c r="J64" s="151">
        <f>J119</f>
        <v>0</v>
      </c>
      <c r="K64" s="99"/>
      <c r="L64" s="152"/>
    </row>
    <row r="65" spans="1:31" s="9" customFormat="1" ht="24.95" customHeight="1">
      <c r="B65" s="142"/>
      <c r="C65" s="143"/>
      <c r="D65" s="144" t="s">
        <v>131</v>
      </c>
      <c r="E65" s="145"/>
      <c r="F65" s="145"/>
      <c r="G65" s="145"/>
      <c r="H65" s="145"/>
      <c r="I65" s="145"/>
      <c r="J65" s="146">
        <f>J123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132</v>
      </c>
      <c r="E66" s="150"/>
      <c r="F66" s="150"/>
      <c r="G66" s="150"/>
      <c r="H66" s="150"/>
      <c r="I66" s="150"/>
      <c r="J66" s="151">
        <f>J124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2867</v>
      </c>
      <c r="E67" s="150"/>
      <c r="F67" s="150"/>
      <c r="G67" s="150"/>
      <c r="H67" s="150"/>
      <c r="I67" s="150"/>
      <c r="J67" s="151">
        <f>J182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2868</v>
      </c>
      <c r="E68" s="150"/>
      <c r="F68" s="150"/>
      <c r="G68" s="150"/>
      <c r="H68" s="150"/>
      <c r="I68" s="150"/>
      <c r="J68" s="151">
        <f>J187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2869</v>
      </c>
      <c r="E69" s="150"/>
      <c r="F69" s="150"/>
      <c r="G69" s="150"/>
      <c r="H69" s="150"/>
      <c r="I69" s="150"/>
      <c r="J69" s="151">
        <f>J265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2870</v>
      </c>
      <c r="E70" s="150"/>
      <c r="F70" s="150"/>
      <c r="G70" s="150"/>
      <c r="H70" s="150"/>
      <c r="I70" s="150"/>
      <c r="J70" s="151">
        <f>J319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138</v>
      </c>
      <c r="E71" s="150"/>
      <c r="F71" s="150"/>
      <c r="G71" s="150"/>
      <c r="H71" s="150"/>
      <c r="I71" s="150"/>
      <c r="J71" s="151">
        <f>J393</f>
        <v>0</v>
      </c>
      <c r="K71" s="99"/>
      <c r="L71" s="152"/>
    </row>
    <row r="72" spans="1:31" s="9" customFormat="1" ht="24.95" customHeight="1">
      <c r="B72" s="142"/>
      <c r="C72" s="143"/>
      <c r="D72" s="144" t="s">
        <v>2871</v>
      </c>
      <c r="E72" s="145"/>
      <c r="F72" s="145"/>
      <c r="G72" s="145"/>
      <c r="H72" s="145"/>
      <c r="I72" s="145"/>
      <c r="J72" s="146">
        <f>J403</f>
        <v>0</v>
      </c>
      <c r="K72" s="143"/>
      <c r="L72" s="147"/>
    </row>
    <row r="73" spans="1:31" s="10" customFormat="1" ht="19.899999999999999" customHeight="1">
      <c r="B73" s="148"/>
      <c r="C73" s="99"/>
      <c r="D73" s="149" t="s">
        <v>2872</v>
      </c>
      <c r="E73" s="150"/>
      <c r="F73" s="150"/>
      <c r="G73" s="150"/>
      <c r="H73" s="150"/>
      <c r="I73" s="150"/>
      <c r="J73" s="151">
        <f>J404</f>
        <v>0</v>
      </c>
      <c r="K73" s="99"/>
      <c r="L73" s="152"/>
    </row>
    <row r="74" spans="1:31" s="9" customFormat="1" ht="24.95" customHeight="1">
      <c r="B74" s="142"/>
      <c r="C74" s="143"/>
      <c r="D74" s="144" t="s">
        <v>2873</v>
      </c>
      <c r="E74" s="145"/>
      <c r="F74" s="145"/>
      <c r="G74" s="145"/>
      <c r="H74" s="145"/>
      <c r="I74" s="145"/>
      <c r="J74" s="146">
        <f>J408</f>
        <v>0</v>
      </c>
      <c r="K74" s="143"/>
      <c r="L74" s="147"/>
    </row>
    <row r="75" spans="1:31" s="10" customFormat="1" ht="19.899999999999999" customHeight="1">
      <c r="B75" s="148"/>
      <c r="C75" s="99"/>
      <c r="D75" s="149" t="s">
        <v>2874</v>
      </c>
      <c r="E75" s="150"/>
      <c r="F75" s="150"/>
      <c r="G75" s="150"/>
      <c r="H75" s="150"/>
      <c r="I75" s="150"/>
      <c r="J75" s="151">
        <f>J409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5" customHeight="1">
      <c r="A82" s="36"/>
      <c r="B82" s="37"/>
      <c r="C82" s="25" t="s">
        <v>140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26.25" customHeight="1">
      <c r="A85" s="36"/>
      <c r="B85" s="37"/>
      <c r="C85" s="38"/>
      <c r="D85" s="38"/>
      <c r="E85" s="386" t="str">
        <f>E7</f>
        <v>Stavební úpravy části objektu školy - ZŠ Závodu míru 339, Karlovy Vary - Stará Role</v>
      </c>
      <c r="F85" s="387"/>
      <c r="G85" s="387"/>
      <c r="H85" s="38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118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78" t="str">
        <f>E9</f>
        <v>03 - Vytápění</v>
      </c>
      <c r="F87" s="385"/>
      <c r="G87" s="385"/>
      <c r="H87" s="38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F12</f>
        <v>Závodu míru 339/144, Karlovy Vary</v>
      </c>
      <c r="G89" s="38"/>
      <c r="H89" s="38"/>
      <c r="I89" s="31" t="s">
        <v>23</v>
      </c>
      <c r="J89" s="61" t="str">
        <f>IF(J12="","",J12)</f>
        <v>22. 3. 2022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E15</f>
        <v>Základní škola a střední škola Karlovy Vary, p.o.</v>
      </c>
      <c r="G91" s="38"/>
      <c r="H91" s="38"/>
      <c r="I91" s="31" t="s">
        <v>31</v>
      </c>
      <c r="J91" s="34" t="str">
        <f>E21</f>
        <v>Ing. Karel Drahokoupil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31" t="s">
        <v>34</v>
      </c>
      <c r="J92" s="34" t="str">
        <f>E24</f>
        <v>Bc. Martin Frous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141</v>
      </c>
      <c r="D94" s="156" t="s">
        <v>57</v>
      </c>
      <c r="E94" s="156" t="s">
        <v>53</v>
      </c>
      <c r="F94" s="156" t="s">
        <v>54</v>
      </c>
      <c r="G94" s="156" t="s">
        <v>142</v>
      </c>
      <c r="H94" s="156" t="s">
        <v>143</v>
      </c>
      <c r="I94" s="156" t="s">
        <v>144</v>
      </c>
      <c r="J94" s="156" t="s">
        <v>122</v>
      </c>
      <c r="K94" s="157" t="s">
        <v>145</v>
      </c>
      <c r="L94" s="158"/>
      <c r="M94" s="70" t="s">
        <v>19</v>
      </c>
      <c r="N94" s="71" t="s">
        <v>42</v>
      </c>
      <c r="O94" s="71" t="s">
        <v>146</v>
      </c>
      <c r="P94" s="71" t="s">
        <v>147</v>
      </c>
      <c r="Q94" s="71" t="s">
        <v>148</v>
      </c>
      <c r="R94" s="71" t="s">
        <v>149</v>
      </c>
      <c r="S94" s="71" t="s">
        <v>150</v>
      </c>
      <c r="T94" s="72" t="s">
        <v>151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152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P96+P123+P403+P408</f>
        <v>0</v>
      </c>
      <c r="Q95" s="74"/>
      <c r="R95" s="161">
        <f>R96+R123+R403+R408</f>
        <v>1.914914</v>
      </c>
      <c r="S95" s="74"/>
      <c r="T95" s="162">
        <f>T96+T123+T403+T408</f>
        <v>3.5431000000000004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71</v>
      </c>
      <c r="AU95" s="19" t="s">
        <v>123</v>
      </c>
      <c r="BK95" s="163">
        <f>BK96+BK123+BK403+BK408</f>
        <v>0</v>
      </c>
    </row>
    <row r="96" spans="1:63" s="12" customFormat="1" ht="25.9" customHeight="1">
      <c r="B96" s="164"/>
      <c r="C96" s="165"/>
      <c r="D96" s="166" t="s">
        <v>71</v>
      </c>
      <c r="E96" s="167" t="s">
        <v>153</v>
      </c>
      <c r="F96" s="167" t="s">
        <v>154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P97+P101+P105+P119</f>
        <v>0</v>
      </c>
      <c r="Q96" s="172"/>
      <c r="R96" s="173">
        <f>R97+R101+R105+R119</f>
        <v>0.30399999999999999</v>
      </c>
      <c r="S96" s="172"/>
      <c r="T96" s="174">
        <f>T97+T101+T105+T119</f>
        <v>1.52</v>
      </c>
      <c r="AR96" s="175" t="s">
        <v>80</v>
      </c>
      <c r="AT96" s="176" t="s">
        <v>71</v>
      </c>
      <c r="AU96" s="176" t="s">
        <v>72</v>
      </c>
      <c r="AY96" s="175" t="s">
        <v>155</v>
      </c>
      <c r="BK96" s="177">
        <f>BK97+BK101+BK105+BK119</f>
        <v>0</v>
      </c>
    </row>
    <row r="97" spans="1:65" s="12" customFormat="1" ht="22.9" customHeight="1">
      <c r="B97" s="164"/>
      <c r="C97" s="165"/>
      <c r="D97" s="166" t="s">
        <v>71</v>
      </c>
      <c r="E97" s="178" t="s">
        <v>199</v>
      </c>
      <c r="F97" s="178" t="s">
        <v>299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SUM(P98:P100)</f>
        <v>0</v>
      </c>
      <c r="Q97" s="172"/>
      <c r="R97" s="173">
        <f>SUM(R98:R100)</f>
        <v>0.30399999999999999</v>
      </c>
      <c r="S97" s="172"/>
      <c r="T97" s="174">
        <f>SUM(T98:T100)</f>
        <v>0</v>
      </c>
      <c r="AR97" s="175" t="s">
        <v>80</v>
      </c>
      <c r="AT97" s="176" t="s">
        <v>71</v>
      </c>
      <c r="AU97" s="176" t="s">
        <v>80</v>
      </c>
      <c r="AY97" s="175" t="s">
        <v>155</v>
      </c>
      <c r="BK97" s="177">
        <f>SUM(BK98:BK100)</f>
        <v>0</v>
      </c>
    </row>
    <row r="98" spans="1:65" s="2" customFormat="1" ht="24.2" customHeight="1">
      <c r="A98" s="36"/>
      <c r="B98" s="37"/>
      <c r="C98" s="180" t="s">
        <v>80</v>
      </c>
      <c r="D98" s="180" t="s">
        <v>158</v>
      </c>
      <c r="E98" s="181" t="s">
        <v>2875</v>
      </c>
      <c r="F98" s="182" t="s">
        <v>2876</v>
      </c>
      <c r="G98" s="183" t="s">
        <v>202</v>
      </c>
      <c r="H98" s="184">
        <v>8</v>
      </c>
      <c r="I98" s="185"/>
      <c r="J98" s="186">
        <f>ROUND(I98*H98,2)</f>
        <v>0</v>
      </c>
      <c r="K98" s="182" t="s">
        <v>162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3.7999999999999999E-2</v>
      </c>
      <c r="R98" s="189">
        <f>Q98*H98</f>
        <v>0.30399999999999999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163</v>
      </c>
      <c r="AT98" s="191" t="s">
        <v>158</v>
      </c>
      <c r="AU98" s="191" t="s">
        <v>82</v>
      </c>
      <c r="AY98" s="19" t="s">
        <v>155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163</v>
      </c>
      <c r="BM98" s="191" t="s">
        <v>2877</v>
      </c>
    </row>
    <row r="99" spans="1:65" s="2" customFormat="1" ht="19.5">
      <c r="A99" s="36"/>
      <c r="B99" s="37"/>
      <c r="C99" s="38"/>
      <c r="D99" s="193" t="s">
        <v>165</v>
      </c>
      <c r="E99" s="38"/>
      <c r="F99" s="194" t="s">
        <v>2878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165</v>
      </c>
      <c r="AU99" s="19" t="s">
        <v>82</v>
      </c>
    </row>
    <row r="100" spans="1:65" s="2" customFormat="1">
      <c r="A100" s="36"/>
      <c r="B100" s="37"/>
      <c r="C100" s="38"/>
      <c r="D100" s="198" t="s">
        <v>167</v>
      </c>
      <c r="E100" s="38"/>
      <c r="F100" s="199" t="s">
        <v>2879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167</v>
      </c>
      <c r="AU100" s="19" t="s">
        <v>82</v>
      </c>
    </row>
    <row r="101" spans="1:65" s="12" customFormat="1" ht="22.9" customHeight="1">
      <c r="B101" s="164"/>
      <c r="C101" s="165"/>
      <c r="D101" s="166" t="s">
        <v>71</v>
      </c>
      <c r="E101" s="178" t="s">
        <v>243</v>
      </c>
      <c r="F101" s="178" t="s">
        <v>475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SUM(P102:P104)</f>
        <v>0</v>
      </c>
      <c r="Q101" s="172"/>
      <c r="R101" s="173">
        <f>SUM(R102:R104)</f>
        <v>0</v>
      </c>
      <c r="S101" s="172"/>
      <c r="T101" s="174">
        <f>SUM(T102:T104)</f>
        <v>1.52</v>
      </c>
      <c r="AR101" s="175" t="s">
        <v>80</v>
      </c>
      <c r="AT101" s="176" t="s">
        <v>71</v>
      </c>
      <c r="AU101" s="176" t="s">
        <v>80</v>
      </c>
      <c r="AY101" s="175" t="s">
        <v>155</v>
      </c>
      <c r="BK101" s="177">
        <f>SUM(BK102:BK104)</f>
        <v>0</v>
      </c>
    </row>
    <row r="102" spans="1:65" s="2" customFormat="1" ht="24.2" customHeight="1">
      <c r="A102" s="36"/>
      <c r="B102" s="37"/>
      <c r="C102" s="180" t="s">
        <v>82</v>
      </c>
      <c r="D102" s="180" t="s">
        <v>158</v>
      </c>
      <c r="E102" s="181" t="s">
        <v>2880</v>
      </c>
      <c r="F102" s="182" t="s">
        <v>2881</v>
      </c>
      <c r="G102" s="183" t="s">
        <v>233</v>
      </c>
      <c r="H102" s="184">
        <v>40</v>
      </c>
      <c r="I102" s="185"/>
      <c r="J102" s="186">
        <f>ROUND(I102*H102,2)</f>
        <v>0</v>
      </c>
      <c r="K102" s="182" t="s">
        <v>162</v>
      </c>
      <c r="L102" s="41"/>
      <c r="M102" s="187" t="s">
        <v>19</v>
      </c>
      <c r="N102" s="188" t="s">
        <v>43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3.7999999999999999E-2</v>
      </c>
      <c r="T102" s="190">
        <f>S102*H102</f>
        <v>1.52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163</v>
      </c>
      <c r="AT102" s="191" t="s">
        <v>158</v>
      </c>
      <c r="AU102" s="191" t="s">
        <v>82</v>
      </c>
      <c r="AY102" s="19" t="s">
        <v>155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163</v>
      </c>
      <c r="BM102" s="191" t="s">
        <v>2882</v>
      </c>
    </row>
    <row r="103" spans="1:65" s="2" customFormat="1" ht="19.5">
      <c r="A103" s="36"/>
      <c r="B103" s="37"/>
      <c r="C103" s="38"/>
      <c r="D103" s="193" t="s">
        <v>165</v>
      </c>
      <c r="E103" s="38"/>
      <c r="F103" s="194" t="s">
        <v>2883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165</v>
      </c>
      <c r="AU103" s="19" t="s">
        <v>82</v>
      </c>
    </row>
    <row r="104" spans="1:65" s="2" customFormat="1">
      <c r="A104" s="36"/>
      <c r="B104" s="37"/>
      <c r="C104" s="38"/>
      <c r="D104" s="198" t="s">
        <v>167</v>
      </c>
      <c r="E104" s="38"/>
      <c r="F104" s="199" t="s">
        <v>2884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167</v>
      </c>
      <c r="AU104" s="19" t="s">
        <v>82</v>
      </c>
    </row>
    <row r="105" spans="1:65" s="12" customFormat="1" ht="22.9" customHeight="1">
      <c r="B105" s="164"/>
      <c r="C105" s="165"/>
      <c r="D105" s="166" t="s">
        <v>71</v>
      </c>
      <c r="E105" s="178" t="s">
        <v>601</v>
      </c>
      <c r="F105" s="178" t="s">
        <v>602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SUM(P106:P118)</f>
        <v>0</v>
      </c>
      <c r="Q105" s="172"/>
      <c r="R105" s="173">
        <f>SUM(R106:R118)</f>
        <v>0</v>
      </c>
      <c r="S105" s="172"/>
      <c r="T105" s="174">
        <f>SUM(T106:T118)</f>
        <v>0</v>
      </c>
      <c r="AR105" s="175" t="s">
        <v>80</v>
      </c>
      <c r="AT105" s="176" t="s">
        <v>71</v>
      </c>
      <c r="AU105" s="176" t="s">
        <v>80</v>
      </c>
      <c r="AY105" s="175" t="s">
        <v>155</v>
      </c>
      <c r="BK105" s="177">
        <f>SUM(BK106:BK118)</f>
        <v>0</v>
      </c>
    </row>
    <row r="106" spans="1:65" s="2" customFormat="1" ht="24.2" customHeight="1">
      <c r="A106" s="36"/>
      <c r="B106" s="37"/>
      <c r="C106" s="180" t="s">
        <v>156</v>
      </c>
      <c r="D106" s="180" t="s">
        <v>158</v>
      </c>
      <c r="E106" s="181" t="s">
        <v>604</v>
      </c>
      <c r="F106" s="182" t="s">
        <v>605</v>
      </c>
      <c r="G106" s="183" t="s">
        <v>161</v>
      </c>
      <c r="H106" s="184">
        <v>3.5430000000000001</v>
      </c>
      <c r="I106" s="185"/>
      <c r="J106" s="186">
        <f>ROUND(I106*H106,2)</f>
        <v>0</v>
      </c>
      <c r="K106" s="182" t="s">
        <v>162</v>
      </c>
      <c r="L106" s="41"/>
      <c r="M106" s="187" t="s">
        <v>19</v>
      </c>
      <c r="N106" s="188" t="s">
        <v>43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163</v>
      </c>
      <c r="AT106" s="191" t="s">
        <v>158</v>
      </c>
      <c r="AU106" s="191" t="s">
        <v>82</v>
      </c>
      <c r="AY106" s="19" t="s">
        <v>155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163</v>
      </c>
      <c r="BM106" s="191" t="s">
        <v>2885</v>
      </c>
    </row>
    <row r="107" spans="1:65" s="2" customFormat="1" ht="19.5">
      <c r="A107" s="36"/>
      <c r="B107" s="37"/>
      <c r="C107" s="38"/>
      <c r="D107" s="193" t="s">
        <v>165</v>
      </c>
      <c r="E107" s="38"/>
      <c r="F107" s="194" t="s">
        <v>607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165</v>
      </c>
      <c r="AU107" s="19" t="s">
        <v>82</v>
      </c>
    </row>
    <row r="108" spans="1:65" s="2" customFormat="1">
      <c r="A108" s="36"/>
      <c r="B108" s="37"/>
      <c r="C108" s="38"/>
      <c r="D108" s="198" t="s">
        <v>167</v>
      </c>
      <c r="E108" s="38"/>
      <c r="F108" s="199" t="s">
        <v>608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167</v>
      </c>
      <c r="AU108" s="19" t="s">
        <v>82</v>
      </c>
    </row>
    <row r="109" spans="1:65" s="2" customFormat="1" ht="24.2" customHeight="1">
      <c r="A109" s="36"/>
      <c r="B109" s="37"/>
      <c r="C109" s="180" t="s">
        <v>163</v>
      </c>
      <c r="D109" s="180" t="s">
        <v>158</v>
      </c>
      <c r="E109" s="181" t="s">
        <v>610</v>
      </c>
      <c r="F109" s="182" t="s">
        <v>611</v>
      </c>
      <c r="G109" s="183" t="s">
        <v>161</v>
      </c>
      <c r="H109" s="184">
        <v>3.5430000000000001</v>
      </c>
      <c r="I109" s="185"/>
      <c r="J109" s="186">
        <f>ROUND(I109*H109,2)</f>
        <v>0</v>
      </c>
      <c r="K109" s="182" t="s">
        <v>162</v>
      </c>
      <c r="L109" s="41"/>
      <c r="M109" s="187" t="s">
        <v>19</v>
      </c>
      <c r="N109" s="188" t="s">
        <v>43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163</v>
      </c>
      <c r="AT109" s="191" t="s">
        <v>158</v>
      </c>
      <c r="AU109" s="191" t="s">
        <v>82</v>
      </c>
      <c r="AY109" s="19" t="s">
        <v>155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163</v>
      </c>
      <c r="BM109" s="191" t="s">
        <v>2886</v>
      </c>
    </row>
    <row r="110" spans="1:65" s="2" customFormat="1" ht="19.5">
      <c r="A110" s="36"/>
      <c r="B110" s="37"/>
      <c r="C110" s="38"/>
      <c r="D110" s="193" t="s">
        <v>165</v>
      </c>
      <c r="E110" s="38"/>
      <c r="F110" s="194" t="s">
        <v>613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165</v>
      </c>
      <c r="AU110" s="19" t="s">
        <v>82</v>
      </c>
    </row>
    <row r="111" spans="1:65" s="2" customFormat="1">
      <c r="A111" s="36"/>
      <c r="B111" s="37"/>
      <c r="C111" s="38"/>
      <c r="D111" s="198" t="s">
        <v>167</v>
      </c>
      <c r="E111" s="38"/>
      <c r="F111" s="199" t="s">
        <v>614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167</v>
      </c>
      <c r="AU111" s="19" t="s">
        <v>82</v>
      </c>
    </row>
    <row r="112" spans="1:65" s="2" customFormat="1" ht="24.2" customHeight="1">
      <c r="A112" s="36"/>
      <c r="B112" s="37"/>
      <c r="C112" s="180" t="s">
        <v>195</v>
      </c>
      <c r="D112" s="180" t="s">
        <v>158</v>
      </c>
      <c r="E112" s="181" t="s">
        <v>616</v>
      </c>
      <c r="F112" s="182" t="s">
        <v>617</v>
      </c>
      <c r="G112" s="183" t="s">
        <v>161</v>
      </c>
      <c r="H112" s="184">
        <v>88.575000000000003</v>
      </c>
      <c r="I112" s="185"/>
      <c r="J112" s="186">
        <f>ROUND(I112*H112,2)</f>
        <v>0</v>
      </c>
      <c r="K112" s="182" t="s">
        <v>162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163</v>
      </c>
      <c r="AT112" s="191" t="s">
        <v>158</v>
      </c>
      <c r="AU112" s="191" t="s">
        <v>82</v>
      </c>
      <c r="AY112" s="19" t="s">
        <v>155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163</v>
      </c>
      <c r="BM112" s="191" t="s">
        <v>2887</v>
      </c>
    </row>
    <row r="113" spans="1:65" s="2" customFormat="1" ht="29.25">
      <c r="A113" s="36"/>
      <c r="B113" s="37"/>
      <c r="C113" s="38"/>
      <c r="D113" s="193" t="s">
        <v>165</v>
      </c>
      <c r="E113" s="38"/>
      <c r="F113" s="194" t="s">
        <v>619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165</v>
      </c>
      <c r="AU113" s="19" t="s">
        <v>82</v>
      </c>
    </row>
    <row r="114" spans="1:65" s="2" customFormat="1">
      <c r="A114" s="36"/>
      <c r="B114" s="37"/>
      <c r="C114" s="38"/>
      <c r="D114" s="198" t="s">
        <v>167</v>
      </c>
      <c r="E114" s="38"/>
      <c r="F114" s="199" t="s">
        <v>620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167</v>
      </c>
      <c r="AU114" s="19" t="s">
        <v>82</v>
      </c>
    </row>
    <row r="115" spans="1:65" s="13" customFormat="1">
      <c r="B115" s="200"/>
      <c r="C115" s="201"/>
      <c r="D115" s="193" t="s">
        <v>169</v>
      </c>
      <c r="E115" s="202" t="s">
        <v>19</v>
      </c>
      <c r="F115" s="203" t="s">
        <v>2888</v>
      </c>
      <c r="G115" s="201"/>
      <c r="H115" s="204">
        <v>88.575000000000003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169</v>
      </c>
      <c r="AU115" s="210" t="s">
        <v>82</v>
      </c>
      <c r="AV115" s="13" t="s">
        <v>82</v>
      </c>
      <c r="AW115" s="13" t="s">
        <v>33</v>
      </c>
      <c r="AX115" s="13" t="s">
        <v>80</v>
      </c>
      <c r="AY115" s="210" t="s">
        <v>155</v>
      </c>
    </row>
    <row r="116" spans="1:65" s="2" customFormat="1" ht="33" customHeight="1">
      <c r="A116" s="36"/>
      <c r="B116" s="37"/>
      <c r="C116" s="180" t="s">
        <v>199</v>
      </c>
      <c r="D116" s="180" t="s">
        <v>158</v>
      </c>
      <c r="E116" s="181" t="s">
        <v>623</v>
      </c>
      <c r="F116" s="182" t="s">
        <v>624</v>
      </c>
      <c r="G116" s="183" t="s">
        <v>161</v>
      </c>
      <c r="H116" s="184">
        <v>3.5430000000000001</v>
      </c>
      <c r="I116" s="185"/>
      <c r="J116" s="186">
        <f>ROUND(I116*H116,2)</f>
        <v>0</v>
      </c>
      <c r="K116" s="182" t="s">
        <v>162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163</v>
      </c>
      <c r="AT116" s="191" t="s">
        <v>158</v>
      </c>
      <c r="AU116" s="191" t="s">
        <v>82</v>
      </c>
      <c r="AY116" s="19" t="s">
        <v>155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163</v>
      </c>
      <c r="BM116" s="191" t="s">
        <v>2889</v>
      </c>
    </row>
    <row r="117" spans="1:65" s="2" customFormat="1" ht="29.25">
      <c r="A117" s="36"/>
      <c r="B117" s="37"/>
      <c r="C117" s="38"/>
      <c r="D117" s="193" t="s">
        <v>165</v>
      </c>
      <c r="E117" s="38"/>
      <c r="F117" s="194" t="s">
        <v>626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165</v>
      </c>
      <c r="AU117" s="19" t="s">
        <v>82</v>
      </c>
    </row>
    <row r="118" spans="1:65" s="2" customFormat="1">
      <c r="A118" s="36"/>
      <c r="B118" s="37"/>
      <c r="C118" s="38"/>
      <c r="D118" s="198" t="s">
        <v>167</v>
      </c>
      <c r="E118" s="38"/>
      <c r="F118" s="199" t="s">
        <v>627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167</v>
      </c>
      <c r="AU118" s="19" t="s">
        <v>82</v>
      </c>
    </row>
    <row r="119" spans="1:65" s="12" customFormat="1" ht="22.9" customHeight="1">
      <c r="B119" s="164"/>
      <c r="C119" s="165"/>
      <c r="D119" s="166" t="s">
        <v>71</v>
      </c>
      <c r="E119" s="178" t="s">
        <v>628</v>
      </c>
      <c r="F119" s="178" t="s">
        <v>629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SUM(P120:P122)</f>
        <v>0</v>
      </c>
      <c r="Q119" s="172"/>
      <c r="R119" s="173">
        <f>SUM(R120:R122)</f>
        <v>0</v>
      </c>
      <c r="S119" s="172"/>
      <c r="T119" s="174">
        <f>SUM(T120:T122)</f>
        <v>0</v>
      </c>
      <c r="AR119" s="175" t="s">
        <v>80</v>
      </c>
      <c r="AT119" s="176" t="s">
        <v>71</v>
      </c>
      <c r="AU119" s="176" t="s">
        <v>80</v>
      </c>
      <c r="AY119" s="175" t="s">
        <v>155</v>
      </c>
      <c r="BK119" s="177">
        <f>SUM(BK120:BK122)</f>
        <v>0</v>
      </c>
    </row>
    <row r="120" spans="1:65" s="2" customFormat="1" ht="21.75" customHeight="1">
      <c r="A120" s="36"/>
      <c r="B120" s="37"/>
      <c r="C120" s="180" t="s">
        <v>222</v>
      </c>
      <c r="D120" s="180" t="s">
        <v>158</v>
      </c>
      <c r="E120" s="181" t="s">
        <v>631</v>
      </c>
      <c r="F120" s="182" t="s">
        <v>632</v>
      </c>
      <c r="G120" s="183" t="s">
        <v>161</v>
      </c>
      <c r="H120" s="184">
        <v>0.30399999999999999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163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163</v>
      </c>
      <c r="BM120" s="191" t="s">
        <v>2890</v>
      </c>
    </row>
    <row r="121" spans="1:65" s="2" customFormat="1" ht="39">
      <c r="A121" s="36"/>
      <c r="B121" s="37"/>
      <c r="C121" s="38"/>
      <c r="D121" s="193" t="s">
        <v>165</v>
      </c>
      <c r="E121" s="38"/>
      <c r="F121" s="194" t="s">
        <v>634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635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12" customFormat="1" ht="25.9" customHeight="1">
      <c r="B123" s="164"/>
      <c r="C123" s="165"/>
      <c r="D123" s="166" t="s">
        <v>71</v>
      </c>
      <c r="E123" s="167" t="s">
        <v>636</v>
      </c>
      <c r="F123" s="167" t="s">
        <v>637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P124+P182+P187+P265+P319+P393</f>
        <v>0</v>
      </c>
      <c r="Q123" s="172"/>
      <c r="R123" s="173">
        <f>R124+R182+R187+R265+R319+R393</f>
        <v>1.610914</v>
      </c>
      <c r="S123" s="172"/>
      <c r="T123" s="174">
        <f>T124+T182+T187+T265+T319+T393</f>
        <v>2.0231000000000003</v>
      </c>
      <c r="AR123" s="175" t="s">
        <v>82</v>
      </c>
      <c r="AT123" s="176" t="s">
        <v>71</v>
      </c>
      <c r="AU123" s="176" t="s">
        <v>72</v>
      </c>
      <c r="AY123" s="175" t="s">
        <v>155</v>
      </c>
      <c r="BK123" s="177">
        <f>BK124+BK182+BK187+BK265+BK319+BK393</f>
        <v>0</v>
      </c>
    </row>
    <row r="124" spans="1:65" s="12" customFormat="1" ht="22.9" customHeight="1">
      <c r="B124" s="164"/>
      <c r="C124" s="165"/>
      <c r="D124" s="166" t="s">
        <v>71</v>
      </c>
      <c r="E124" s="178" t="s">
        <v>638</v>
      </c>
      <c r="F124" s="178" t="s">
        <v>639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SUM(P125:P181)</f>
        <v>0</v>
      </c>
      <c r="Q124" s="172"/>
      <c r="R124" s="173">
        <f>SUM(R125:R181)</f>
        <v>0.17672000000000002</v>
      </c>
      <c r="S124" s="172"/>
      <c r="T124" s="174">
        <f>SUM(T125:T181)</f>
        <v>2.1000000000000001E-2</v>
      </c>
      <c r="AR124" s="175" t="s">
        <v>82</v>
      </c>
      <c r="AT124" s="176" t="s">
        <v>71</v>
      </c>
      <c r="AU124" s="176" t="s">
        <v>80</v>
      </c>
      <c r="AY124" s="175" t="s">
        <v>155</v>
      </c>
      <c r="BK124" s="177">
        <f>SUM(BK125:BK181)</f>
        <v>0</v>
      </c>
    </row>
    <row r="125" spans="1:65" s="2" customFormat="1" ht="24.2" customHeight="1">
      <c r="A125" s="36"/>
      <c r="B125" s="37"/>
      <c r="C125" s="180" t="s">
        <v>182</v>
      </c>
      <c r="D125" s="180" t="s">
        <v>158</v>
      </c>
      <c r="E125" s="181" t="s">
        <v>2891</v>
      </c>
      <c r="F125" s="182" t="s">
        <v>2892</v>
      </c>
      <c r="G125" s="183" t="s">
        <v>233</v>
      </c>
      <c r="H125" s="184">
        <v>50</v>
      </c>
      <c r="I125" s="185"/>
      <c r="J125" s="186">
        <f>ROUND(I125*H125,2)</f>
        <v>0</v>
      </c>
      <c r="K125" s="182" t="s">
        <v>162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4.2000000000000002E-4</v>
      </c>
      <c r="T125" s="190">
        <f>S125*H125</f>
        <v>2.1000000000000001E-2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300</v>
      </c>
      <c r="AT125" s="191" t="s">
        <v>158</v>
      </c>
      <c r="AU125" s="191" t="s">
        <v>82</v>
      </c>
      <c r="AY125" s="19" t="s">
        <v>155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300</v>
      </c>
      <c r="BM125" s="191" t="s">
        <v>2893</v>
      </c>
    </row>
    <row r="126" spans="1:65" s="2" customFormat="1" ht="29.25">
      <c r="A126" s="36"/>
      <c r="B126" s="37"/>
      <c r="C126" s="38"/>
      <c r="D126" s="193" t="s">
        <v>165</v>
      </c>
      <c r="E126" s="38"/>
      <c r="F126" s="194" t="s">
        <v>2894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165</v>
      </c>
      <c r="AU126" s="19" t="s">
        <v>82</v>
      </c>
    </row>
    <row r="127" spans="1:65" s="2" customFormat="1">
      <c r="A127" s="36"/>
      <c r="B127" s="37"/>
      <c r="C127" s="38"/>
      <c r="D127" s="198" t="s">
        <v>167</v>
      </c>
      <c r="E127" s="38"/>
      <c r="F127" s="199" t="s">
        <v>2895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167</v>
      </c>
      <c r="AU127" s="19" t="s">
        <v>82</v>
      </c>
    </row>
    <row r="128" spans="1:65" s="2" customFormat="1" ht="33" customHeight="1">
      <c r="A128" s="36"/>
      <c r="B128" s="37"/>
      <c r="C128" s="180" t="s">
        <v>243</v>
      </c>
      <c r="D128" s="180" t="s">
        <v>158</v>
      </c>
      <c r="E128" s="181" t="s">
        <v>2896</v>
      </c>
      <c r="F128" s="182" t="s">
        <v>2897</v>
      </c>
      <c r="G128" s="183" t="s">
        <v>233</v>
      </c>
      <c r="H128" s="184">
        <v>228</v>
      </c>
      <c r="I128" s="185"/>
      <c r="J128" s="186">
        <f>ROUND(I128*H128,2)</f>
        <v>0</v>
      </c>
      <c r="K128" s="182" t="s">
        <v>162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9.0000000000000006E-5</v>
      </c>
      <c r="R128" s="189">
        <f>Q128*H128</f>
        <v>2.052E-2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300</v>
      </c>
      <c r="AT128" s="191" t="s">
        <v>158</v>
      </c>
      <c r="AU128" s="191" t="s">
        <v>82</v>
      </c>
      <c r="AY128" s="19" t="s">
        <v>155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300</v>
      </c>
      <c r="BM128" s="191" t="s">
        <v>2898</v>
      </c>
    </row>
    <row r="129" spans="1:65" s="2" customFormat="1" ht="48.75">
      <c r="A129" s="36"/>
      <c r="B129" s="37"/>
      <c r="C129" s="38"/>
      <c r="D129" s="193" t="s">
        <v>165</v>
      </c>
      <c r="E129" s="38"/>
      <c r="F129" s="194" t="s">
        <v>2899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165</v>
      </c>
      <c r="AU129" s="19" t="s">
        <v>82</v>
      </c>
    </row>
    <row r="130" spans="1:65" s="2" customFormat="1">
      <c r="A130" s="36"/>
      <c r="B130" s="37"/>
      <c r="C130" s="38"/>
      <c r="D130" s="198" t="s">
        <v>167</v>
      </c>
      <c r="E130" s="38"/>
      <c r="F130" s="199" t="s">
        <v>2900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167</v>
      </c>
      <c r="AU130" s="19" t="s">
        <v>82</v>
      </c>
    </row>
    <row r="131" spans="1:65" s="2" customFormat="1" ht="24.2" customHeight="1">
      <c r="A131" s="36"/>
      <c r="B131" s="37"/>
      <c r="C131" s="222" t="s">
        <v>251</v>
      </c>
      <c r="D131" s="222" t="s">
        <v>179</v>
      </c>
      <c r="E131" s="223" t="s">
        <v>2901</v>
      </c>
      <c r="F131" s="224" t="s">
        <v>2902</v>
      </c>
      <c r="G131" s="225" t="s">
        <v>233</v>
      </c>
      <c r="H131" s="226">
        <v>70</v>
      </c>
      <c r="I131" s="227"/>
      <c r="J131" s="228">
        <f>ROUND(I131*H131,2)</f>
        <v>0</v>
      </c>
      <c r="K131" s="224" t="s">
        <v>162</v>
      </c>
      <c r="L131" s="229"/>
      <c r="M131" s="230" t="s">
        <v>19</v>
      </c>
      <c r="N131" s="231" t="s">
        <v>43</v>
      </c>
      <c r="O131" s="66"/>
      <c r="P131" s="189">
        <f>O131*H131</f>
        <v>0</v>
      </c>
      <c r="Q131" s="189">
        <v>2.5000000000000001E-4</v>
      </c>
      <c r="R131" s="189">
        <f>Q131*H131</f>
        <v>1.7500000000000002E-2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438</v>
      </c>
      <c r="AT131" s="191" t="s">
        <v>179</v>
      </c>
      <c r="AU131" s="191" t="s">
        <v>82</v>
      </c>
      <c r="AY131" s="19" t="s">
        <v>155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300</v>
      </c>
      <c r="BM131" s="191" t="s">
        <v>2903</v>
      </c>
    </row>
    <row r="132" spans="1:65" s="2" customFormat="1" ht="19.5">
      <c r="A132" s="36"/>
      <c r="B132" s="37"/>
      <c r="C132" s="38"/>
      <c r="D132" s="193" t="s">
        <v>165</v>
      </c>
      <c r="E132" s="38"/>
      <c r="F132" s="194" t="s">
        <v>2902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165</v>
      </c>
      <c r="AU132" s="19" t="s">
        <v>82</v>
      </c>
    </row>
    <row r="133" spans="1:65" s="13" customFormat="1">
      <c r="B133" s="200"/>
      <c r="C133" s="201"/>
      <c r="D133" s="193" t="s">
        <v>169</v>
      </c>
      <c r="E133" s="201"/>
      <c r="F133" s="203" t="s">
        <v>2904</v>
      </c>
      <c r="G133" s="201"/>
      <c r="H133" s="204">
        <v>70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169</v>
      </c>
      <c r="AU133" s="210" t="s">
        <v>82</v>
      </c>
      <c r="AV133" s="13" t="s">
        <v>82</v>
      </c>
      <c r="AW133" s="13" t="s">
        <v>4</v>
      </c>
      <c r="AX133" s="13" t="s">
        <v>80</v>
      </c>
      <c r="AY133" s="210" t="s">
        <v>155</v>
      </c>
    </row>
    <row r="134" spans="1:65" s="2" customFormat="1" ht="24.2" customHeight="1">
      <c r="A134" s="36"/>
      <c r="B134" s="37"/>
      <c r="C134" s="222" t="s">
        <v>261</v>
      </c>
      <c r="D134" s="222" t="s">
        <v>179</v>
      </c>
      <c r="E134" s="223" t="s">
        <v>2905</v>
      </c>
      <c r="F134" s="224" t="s">
        <v>2906</v>
      </c>
      <c r="G134" s="225" t="s">
        <v>233</v>
      </c>
      <c r="H134" s="226">
        <v>40</v>
      </c>
      <c r="I134" s="227"/>
      <c r="J134" s="228">
        <f>ROUND(I134*H134,2)</f>
        <v>0</v>
      </c>
      <c r="K134" s="224" t="s">
        <v>162</v>
      </c>
      <c r="L134" s="229"/>
      <c r="M134" s="230" t="s">
        <v>19</v>
      </c>
      <c r="N134" s="231" t="s">
        <v>43</v>
      </c>
      <c r="O134" s="66"/>
      <c r="P134" s="189">
        <f>O134*H134</f>
        <v>0</v>
      </c>
      <c r="Q134" s="189">
        <v>2.7E-4</v>
      </c>
      <c r="R134" s="189">
        <f>Q134*H134</f>
        <v>1.0800000000000001E-2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438</v>
      </c>
      <c r="AT134" s="191" t="s">
        <v>179</v>
      </c>
      <c r="AU134" s="191" t="s">
        <v>82</v>
      </c>
      <c r="AY134" s="19" t="s">
        <v>155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300</v>
      </c>
      <c r="BM134" s="191" t="s">
        <v>2907</v>
      </c>
    </row>
    <row r="135" spans="1:65" s="2" customFormat="1" ht="19.5">
      <c r="A135" s="36"/>
      <c r="B135" s="37"/>
      <c r="C135" s="38"/>
      <c r="D135" s="193" t="s">
        <v>165</v>
      </c>
      <c r="E135" s="38"/>
      <c r="F135" s="194" t="s">
        <v>2906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165</v>
      </c>
      <c r="AU135" s="19" t="s">
        <v>82</v>
      </c>
    </row>
    <row r="136" spans="1:65" s="13" customFormat="1">
      <c r="B136" s="200"/>
      <c r="C136" s="201"/>
      <c r="D136" s="193" t="s">
        <v>169</v>
      </c>
      <c r="E136" s="201"/>
      <c r="F136" s="203" t="s">
        <v>2908</v>
      </c>
      <c r="G136" s="201"/>
      <c r="H136" s="204">
        <v>40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169</v>
      </c>
      <c r="AU136" s="210" t="s">
        <v>82</v>
      </c>
      <c r="AV136" s="13" t="s">
        <v>82</v>
      </c>
      <c r="AW136" s="13" t="s">
        <v>4</v>
      </c>
      <c r="AX136" s="13" t="s">
        <v>80</v>
      </c>
      <c r="AY136" s="210" t="s">
        <v>155</v>
      </c>
    </row>
    <row r="137" spans="1:65" s="2" customFormat="1" ht="24.2" customHeight="1">
      <c r="A137" s="36"/>
      <c r="B137" s="37"/>
      <c r="C137" s="222" t="s">
        <v>271</v>
      </c>
      <c r="D137" s="222" t="s">
        <v>179</v>
      </c>
      <c r="E137" s="223" t="s">
        <v>2909</v>
      </c>
      <c r="F137" s="224" t="s">
        <v>2910</v>
      </c>
      <c r="G137" s="225" t="s">
        <v>233</v>
      </c>
      <c r="H137" s="226">
        <v>18</v>
      </c>
      <c r="I137" s="227"/>
      <c r="J137" s="228">
        <f>ROUND(I137*H137,2)</f>
        <v>0</v>
      </c>
      <c r="K137" s="224" t="s">
        <v>162</v>
      </c>
      <c r="L137" s="229"/>
      <c r="M137" s="230" t="s">
        <v>19</v>
      </c>
      <c r="N137" s="231" t="s">
        <v>43</v>
      </c>
      <c r="O137" s="66"/>
      <c r="P137" s="189">
        <f>O137*H137</f>
        <v>0</v>
      </c>
      <c r="Q137" s="189">
        <v>3.2000000000000003E-4</v>
      </c>
      <c r="R137" s="189">
        <f>Q137*H137</f>
        <v>5.7600000000000004E-3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438</v>
      </c>
      <c r="AT137" s="191" t="s">
        <v>179</v>
      </c>
      <c r="AU137" s="191" t="s">
        <v>82</v>
      </c>
      <c r="AY137" s="19" t="s">
        <v>155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300</v>
      </c>
      <c r="BM137" s="191" t="s">
        <v>2911</v>
      </c>
    </row>
    <row r="138" spans="1:65" s="2" customFormat="1" ht="19.5">
      <c r="A138" s="36"/>
      <c r="B138" s="37"/>
      <c r="C138" s="38"/>
      <c r="D138" s="193" t="s">
        <v>165</v>
      </c>
      <c r="E138" s="38"/>
      <c r="F138" s="194" t="s">
        <v>2910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165</v>
      </c>
      <c r="AU138" s="19" t="s">
        <v>82</v>
      </c>
    </row>
    <row r="139" spans="1:65" s="13" customFormat="1">
      <c r="B139" s="200"/>
      <c r="C139" s="201"/>
      <c r="D139" s="193" t="s">
        <v>169</v>
      </c>
      <c r="E139" s="201"/>
      <c r="F139" s="203" t="s">
        <v>2912</v>
      </c>
      <c r="G139" s="201"/>
      <c r="H139" s="204">
        <v>18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169</v>
      </c>
      <c r="AU139" s="210" t="s">
        <v>82</v>
      </c>
      <c r="AV139" s="13" t="s">
        <v>82</v>
      </c>
      <c r="AW139" s="13" t="s">
        <v>4</v>
      </c>
      <c r="AX139" s="13" t="s">
        <v>80</v>
      </c>
      <c r="AY139" s="210" t="s">
        <v>155</v>
      </c>
    </row>
    <row r="140" spans="1:65" s="2" customFormat="1" ht="24.2" customHeight="1">
      <c r="A140" s="36"/>
      <c r="B140" s="37"/>
      <c r="C140" s="222" t="s">
        <v>279</v>
      </c>
      <c r="D140" s="222" t="s">
        <v>179</v>
      </c>
      <c r="E140" s="223" t="s">
        <v>2913</v>
      </c>
      <c r="F140" s="224" t="s">
        <v>2914</v>
      </c>
      <c r="G140" s="225" t="s">
        <v>233</v>
      </c>
      <c r="H140" s="226">
        <v>25</v>
      </c>
      <c r="I140" s="227"/>
      <c r="J140" s="228">
        <f>ROUND(I140*H140,2)</f>
        <v>0</v>
      </c>
      <c r="K140" s="224" t="s">
        <v>162</v>
      </c>
      <c r="L140" s="229"/>
      <c r="M140" s="230" t="s">
        <v>19</v>
      </c>
      <c r="N140" s="231" t="s">
        <v>43</v>
      </c>
      <c r="O140" s="66"/>
      <c r="P140" s="189">
        <f>O140*H140</f>
        <v>0</v>
      </c>
      <c r="Q140" s="189">
        <v>7.2000000000000005E-4</v>
      </c>
      <c r="R140" s="189">
        <f>Q140*H140</f>
        <v>1.8000000000000002E-2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438</v>
      </c>
      <c r="AT140" s="191" t="s">
        <v>179</v>
      </c>
      <c r="AU140" s="191" t="s">
        <v>82</v>
      </c>
      <c r="AY140" s="19" t="s">
        <v>155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300</v>
      </c>
      <c r="BM140" s="191" t="s">
        <v>2915</v>
      </c>
    </row>
    <row r="141" spans="1:65" s="2" customFormat="1" ht="19.5">
      <c r="A141" s="36"/>
      <c r="B141" s="37"/>
      <c r="C141" s="38"/>
      <c r="D141" s="193" t="s">
        <v>165</v>
      </c>
      <c r="E141" s="38"/>
      <c r="F141" s="194" t="s">
        <v>2914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165</v>
      </c>
      <c r="AU141" s="19" t="s">
        <v>82</v>
      </c>
    </row>
    <row r="142" spans="1:65" s="13" customFormat="1">
      <c r="B142" s="200"/>
      <c r="C142" s="201"/>
      <c r="D142" s="193" t="s">
        <v>169</v>
      </c>
      <c r="E142" s="201"/>
      <c r="F142" s="203" t="s">
        <v>2916</v>
      </c>
      <c r="G142" s="201"/>
      <c r="H142" s="204">
        <v>25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169</v>
      </c>
      <c r="AU142" s="210" t="s">
        <v>82</v>
      </c>
      <c r="AV142" s="13" t="s">
        <v>82</v>
      </c>
      <c r="AW142" s="13" t="s">
        <v>4</v>
      </c>
      <c r="AX142" s="13" t="s">
        <v>80</v>
      </c>
      <c r="AY142" s="210" t="s">
        <v>155</v>
      </c>
    </row>
    <row r="143" spans="1:65" s="2" customFormat="1" ht="24.2" customHeight="1">
      <c r="A143" s="36"/>
      <c r="B143" s="37"/>
      <c r="C143" s="222" t="s">
        <v>286</v>
      </c>
      <c r="D143" s="222" t="s">
        <v>179</v>
      </c>
      <c r="E143" s="223" t="s">
        <v>2917</v>
      </c>
      <c r="F143" s="224" t="s">
        <v>2918</v>
      </c>
      <c r="G143" s="225" t="s">
        <v>233</v>
      </c>
      <c r="H143" s="226">
        <v>30</v>
      </c>
      <c r="I143" s="227"/>
      <c r="J143" s="228">
        <f>ROUND(I143*H143,2)</f>
        <v>0</v>
      </c>
      <c r="K143" s="224" t="s">
        <v>162</v>
      </c>
      <c r="L143" s="229"/>
      <c r="M143" s="230" t="s">
        <v>19</v>
      </c>
      <c r="N143" s="231" t="s">
        <v>43</v>
      </c>
      <c r="O143" s="66"/>
      <c r="P143" s="189">
        <f>O143*H143</f>
        <v>0</v>
      </c>
      <c r="Q143" s="189">
        <v>1.08E-3</v>
      </c>
      <c r="R143" s="189">
        <f>Q143*H143</f>
        <v>3.2399999999999998E-2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438</v>
      </c>
      <c r="AT143" s="191" t="s">
        <v>179</v>
      </c>
      <c r="AU143" s="191" t="s">
        <v>82</v>
      </c>
      <c r="AY143" s="19" t="s">
        <v>155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300</v>
      </c>
      <c r="BM143" s="191" t="s">
        <v>2919</v>
      </c>
    </row>
    <row r="144" spans="1:65" s="2" customFormat="1" ht="19.5">
      <c r="A144" s="36"/>
      <c r="B144" s="37"/>
      <c r="C144" s="38"/>
      <c r="D144" s="193" t="s">
        <v>165</v>
      </c>
      <c r="E144" s="38"/>
      <c r="F144" s="194" t="s">
        <v>2918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165</v>
      </c>
      <c r="AU144" s="19" t="s">
        <v>82</v>
      </c>
    </row>
    <row r="145" spans="1:65" s="13" customFormat="1">
      <c r="B145" s="200"/>
      <c r="C145" s="201"/>
      <c r="D145" s="193" t="s">
        <v>169</v>
      </c>
      <c r="E145" s="201"/>
      <c r="F145" s="203" t="s">
        <v>2920</v>
      </c>
      <c r="G145" s="201"/>
      <c r="H145" s="204">
        <v>30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169</v>
      </c>
      <c r="AU145" s="210" t="s">
        <v>82</v>
      </c>
      <c r="AV145" s="13" t="s">
        <v>82</v>
      </c>
      <c r="AW145" s="13" t="s">
        <v>4</v>
      </c>
      <c r="AX145" s="13" t="s">
        <v>80</v>
      </c>
      <c r="AY145" s="210" t="s">
        <v>155</v>
      </c>
    </row>
    <row r="146" spans="1:65" s="2" customFormat="1" ht="24.2" customHeight="1">
      <c r="A146" s="36"/>
      <c r="B146" s="37"/>
      <c r="C146" s="222" t="s">
        <v>8</v>
      </c>
      <c r="D146" s="222" t="s">
        <v>179</v>
      </c>
      <c r="E146" s="223" t="s">
        <v>2921</v>
      </c>
      <c r="F146" s="224" t="s">
        <v>2922</v>
      </c>
      <c r="G146" s="225" t="s">
        <v>233</v>
      </c>
      <c r="H146" s="226">
        <v>45</v>
      </c>
      <c r="I146" s="227"/>
      <c r="J146" s="228">
        <f>ROUND(I146*H146,2)</f>
        <v>0</v>
      </c>
      <c r="K146" s="224" t="s">
        <v>162</v>
      </c>
      <c r="L146" s="229"/>
      <c r="M146" s="230" t="s">
        <v>19</v>
      </c>
      <c r="N146" s="231" t="s">
        <v>43</v>
      </c>
      <c r="O146" s="66"/>
      <c r="P146" s="189">
        <f>O146*H146</f>
        <v>0</v>
      </c>
      <c r="Q146" s="189">
        <v>1.2099999999999999E-3</v>
      </c>
      <c r="R146" s="189">
        <f>Q146*H146</f>
        <v>5.4449999999999998E-2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438</v>
      </c>
      <c r="AT146" s="191" t="s">
        <v>179</v>
      </c>
      <c r="AU146" s="191" t="s">
        <v>82</v>
      </c>
      <c r="AY146" s="19" t="s">
        <v>155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300</v>
      </c>
      <c r="BM146" s="191" t="s">
        <v>2923</v>
      </c>
    </row>
    <row r="147" spans="1:65" s="2" customFormat="1" ht="19.5">
      <c r="A147" s="36"/>
      <c r="B147" s="37"/>
      <c r="C147" s="38"/>
      <c r="D147" s="193" t="s">
        <v>165</v>
      </c>
      <c r="E147" s="38"/>
      <c r="F147" s="194" t="s">
        <v>2922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165</v>
      </c>
      <c r="AU147" s="19" t="s">
        <v>82</v>
      </c>
    </row>
    <row r="148" spans="1:65" s="13" customFormat="1">
      <c r="B148" s="200"/>
      <c r="C148" s="201"/>
      <c r="D148" s="193" t="s">
        <v>169</v>
      </c>
      <c r="E148" s="201"/>
      <c r="F148" s="203" t="s">
        <v>2924</v>
      </c>
      <c r="G148" s="201"/>
      <c r="H148" s="204">
        <v>45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169</v>
      </c>
      <c r="AU148" s="210" t="s">
        <v>82</v>
      </c>
      <c r="AV148" s="13" t="s">
        <v>82</v>
      </c>
      <c r="AW148" s="13" t="s">
        <v>4</v>
      </c>
      <c r="AX148" s="13" t="s">
        <v>80</v>
      </c>
      <c r="AY148" s="210" t="s">
        <v>155</v>
      </c>
    </row>
    <row r="149" spans="1:65" s="2" customFormat="1" ht="21.75" customHeight="1">
      <c r="A149" s="36"/>
      <c r="B149" s="37"/>
      <c r="C149" s="222" t="s">
        <v>300</v>
      </c>
      <c r="D149" s="222" t="s">
        <v>179</v>
      </c>
      <c r="E149" s="223" t="s">
        <v>2925</v>
      </c>
      <c r="F149" s="224" t="s">
        <v>2926</v>
      </c>
      <c r="G149" s="225" t="s">
        <v>233</v>
      </c>
      <c r="H149" s="226">
        <v>102</v>
      </c>
      <c r="I149" s="227"/>
      <c r="J149" s="228">
        <f>ROUND(I149*H149,2)</f>
        <v>0</v>
      </c>
      <c r="K149" s="224" t="s">
        <v>851</v>
      </c>
      <c r="L149" s="229"/>
      <c r="M149" s="230" t="s">
        <v>19</v>
      </c>
      <c r="N149" s="231" t="s">
        <v>43</v>
      </c>
      <c r="O149" s="66"/>
      <c r="P149" s="189">
        <f>O149*H149</f>
        <v>0</v>
      </c>
      <c r="Q149" s="189">
        <v>2.0000000000000002E-5</v>
      </c>
      <c r="R149" s="189">
        <f>Q149*H149</f>
        <v>2.0400000000000001E-3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438</v>
      </c>
      <c r="AT149" s="191" t="s">
        <v>179</v>
      </c>
      <c r="AU149" s="191" t="s">
        <v>82</v>
      </c>
      <c r="AY149" s="19" t="s">
        <v>155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300</v>
      </c>
      <c r="BM149" s="191" t="s">
        <v>2927</v>
      </c>
    </row>
    <row r="150" spans="1:65" s="2" customFormat="1">
      <c r="A150" s="36"/>
      <c r="B150" s="37"/>
      <c r="C150" s="38"/>
      <c r="D150" s="193" t="s">
        <v>165</v>
      </c>
      <c r="E150" s="38"/>
      <c r="F150" s="194" t="s">
        <v>2926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165</v>
      </c>
      <c r="AU150" s="19" t="s">
        <v>82</v>
      </c>
    </row>
    <row r="151" spans="1:65" s="15" customFormat="1">
      <c r="B151" s="232"/>
      <c r="C151" s="233"/>
      <c r="D151" s="193" t="s">
        <v>169</v>
      </c>
      <c r="E151" s="234" t="s">
        <v>19</v>
      </c>
      <c r="F151" s="235" t="s">
        <v>2928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169</v>
      </c>
      <c r="AU151" s="241" t="s">
        <v>82</v>
      </c>
      <c r="AV151" s="15" t="s">
        <v>80</v>
      </c>
      <c r="AW151" s="15" t="s">
        <v>33</v>
      </c>
      <c r="AX151" s="15" t="s">
        <v>72</v>
      </c>
      <c r="AY151" s="241" t="s">
        <v>155</v>
      </c>
    </row>
    <row r="152" spans="1:65" s="13" customFormat="1">
      <c r="B152" s="200"/>
      <c r="C152" s="201"/>
      <c r="D152" s="193" t="s">
        <v>169</v>
      </c>
      <c r="E152" s="202" t="s">
        <v>19</v>
      </c>
      <c r="F152" s="203" t="s">
        <v>482</v>
      </c>
      <c r="G152" s="201"/>
      <c r="H152" s="204">
        <v>100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169</v>
      </c>
      <c r="AU152" s="210" t="s">
        <v>82</v>
      </c>
      <c r="AV152" s="13" t="s">
        <v>82</v>
      </c>
      <c r="AW152" s="13" t="s">
        <v>33</v>
      </c>
      <c r="AX152" s="13" t="s">
        <v>80</v>
      </c>
      <c r="AY152" s="210" t="s">
        <v>155</v>
      </c>
    </row>
    <row r="153" spans="1:65" s="13" customFormat="1">
      <c r="B153" s="200"/>
      <c r="C153" s="201"/>
      <c r="D153" s="193" t="s">
        <v>169</v>
      </c>
      <c r="E153" s="201"/>
      <c r="F153" s="203" t="s">
        <v>2929</v>
      </c>
      <c r="G153" s="201"/>
      <c r="H153" s="204">
        <v>102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169</v>
      </c>
      <c r="AU153" s="210" t="s">
        <v>82</v>
      </c>
      <c r="AV153" s="13" t="s">
        <v>82</v>
      </c>
      <c r="AW153" s="13" t="s">
        <v>4</v>
      </c>
      <c r="AX153" s="13" t="s">
        <v>80</v>
      </c>
      <c r="AY153" s="210" t="s">
        <v>155</v>
      </c>
    </row>
    <row r="154" spans="1:65" s="2" customFormat="1" ht="21.75" customHeight="1">
      <c r="A154" s="36"/>
      <c r="B154" s="37"/>
      <c r="C154" s="222" t="s">
        <v>308</v>
      </c>
      <c r="D154" s="222" t="s">
        <v>179</v>
      </c>
      <c r="E154" s="223" t="s">
        <v>2930</v>
      </c>
      <c r="F154" s="224" t="s">
        <v>2931</v>
      </c>
      <c r="G154" s="225" t="s">
        <v>233</v>
      </c>
      <c r="H154" s="226">
        <v>25.5</v>
      </c>
      <c r="I154" s="227"/>
      <c r="J154" s="228">
        <f>ROUND(I154*H154,2)</f>
        <v>0</v>
      </c>
      <c r="K154" s="224" t="s">
        <v>851</v>
      </c>
      <c r="L154" s="229"/>
      <c r="M154" s="230" t="s">
        <v>19</v>
      </c>
      <c r="N154" s="231" t="s">
        <v>43</v>
      </c>
      <c r="O154" s="66"/>
      <c r="P154" s="189">
        <f>O154*H154</f>
        <v>0</v>
      </c>
      <c r="Q154" s="189">
        <v>2.0000000000000002E-5</v>
      </c>
      <c r="R154" s="189">
        <f>Q154*H154</f>
        <v>5.1000000000000004E-4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438</v>
      </c>
      <c r="AT154" s="191" t="s">
        <v>179</v>
      </c>
      <c r="AU154" s="191" t="s">
        <v>82</v>
      </c>
      <c r="AY154" s="19" t="s">
        <v>155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300</v>
      </c>
      <c r="BM154" s="191" t="s">
        <v>2932</v>
      </c>
    </row>
    <row r="155" spans="1:65" s="2" customFormat="1">
      <c r="A155" s="36"/>
      <c r="B155" s="37"/>
      <c r="C155" s="38"/>
      <c r="D155" s="193" t="s">
        <v>165</v>
      </c>
      <c r="E155" s="38"/>
      <c r="F155" s="194" t="s">
        <v>2931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165</v>
      </c>
      <c r="AU155" s="19" t="s">
        <v>82</v>
      </c>
    </row>
    <row r="156" spans="1:65" s="15" customFormat="1">
      <c r="B156" s="232"/>
      <c r="C156" s="233"/>
      <c r="D156" s="193" t="s">
        <v>169</v>
      </c>
      <c r="E156" s="234" t="s">
        <v>19</v>
      </c>
      <c r="F156" s="235" t="s">
        <v>2928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169</v>
      </c>
      <c r="AU156" s="241" t="s">
        <v>82</v>
      </c>
      <c r="AV156" s="15" t="s">
        <v>80</v>
      </c>
      <c r="AW156" s="15" t="s">
        <v>33</v>
      </c>
      <c r="AX156" s="15" t="s">
        <v>72</v>
      </c>
      <c r="AY156" s="241" t="s">
        <v>155</v>
      </c>
    </row>
    <row r="157" spans="1:65" s="13" customFormat="1">
      <c r="B157" s="200"/>
      <c r="C157" s="201"/>
      <c r="D157" s="193" t="s">
        <v>169</v>
      </c>
      <c r="E157" s="202" t="s">
        <v>19</v>
      </c>
      <c r="F157" s="203" t="s">
        <v>388</v>
      </c>
      <c r="G157" s="201"/>
      <c r="H157" s="204">
        <v>25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169</v>
      </c>
      <c r="AU157" s="210" t="s">
        <v>82</v>
      </c>
      <c r="AV157" s="13" t="s">
        <v>82</v>
      </c>
      <c r="AW157" s="13" t="s">
        <v>33</v>
      </c>
      <c r="AX157" s="13" t="s">
        <v>80</v>
      </c>
      <c r="AY157" s="210" t="s">
        <v>155</v>
      </c>
    </row>
    <row r="158" spans="1:65" s="13" customFormat="1">
      <c r="B158" s="200"/>
      <c r="C158" s="201"/>
      <c r="D158" s="193" t="s">
        <v>169</v>
      </c>
      <c r="E158" s="201"/>
      <c r="F158" s="203" t="s">
        <v>2933</v>
      </c>
      <c r="G158" s="201"/>
      <c r="H158" s="204">
        <v>25.5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169</v>
      </c>
      <c r="AU158" s="210" t="s">
        <v>82</v>
      </c>
      <c r="AV158" s="13" t="s">
        <v>82</v>
      </c>
      <c r="AW158" s="13" t="s">
        <v>4</v>
      </c>
      <c r="AX158" s="13" t="s">
        <v>80</v>
      </c>
      <c r="AY158" s="210" t="s">
        <v>155</v>
      </c>
    </row>
    <row r="159" spans="1:65" s="2" customFormat="1" ht="21.75" customHeight="1">
      <c r="A159" s="36"/>
      <c r="B159" s="37"/>
      <c r="C159" s="222" t="s">
        <v>314</v>
      </c>
      <c r="D159" s="222" t="s">
        <v>179</v>
      </c>
      <c r="E159" s="223" t="s">
        <v>2934</v>
      </c>
      <c r="F159" s="224" t="s">
        <v>2935</v>
      </c>
      <c r="G159" s="225" t="s">
        <v>233</v>
      </c>
      <c r="H159" s="226">
        <v>10.199999999999999</v>
      </c>
      <c r="I159" s="227"/>
      <c r="J159" s="228">
        <f>ROUND(I159*H159,2)</f>
        <v>0</v>
      </c>
      <c r="K159" s="224" t="s">
        <v>851</v>
      </c>
      <c r="L159" s="229"/>
      <c r="M159" s="230" t="s">
        <v>19</v>
      </c>
      <c r="N159" s="231" t="s">
        <v>43</v>
      </c>
      <c r="O159" s="66"/>
      <c r="P159" s="189">
        <f>O159*H159</f>
        <v>0</v>
      </c>
      <c r="Q159" s="189">
        <v>2.0000000000000002E-5</v>
      </c>
      <c r="R159" s="189">
        <f>Q159*H159</f>
        <v>2.04E-4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438</v>
      </c>
      <c r="AT159" s="191" t="s">
        <v>179</v>
      </c>
      <c r="AU159" s="191" t="s">
        <v>82</v>
      </c>
      <c r="AY159" s="19" t="s">
        <v>155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300</v>
      </c>
      <c r="BM159" s="191" t="s">
        <v>2936</v>
      </c>
    </row>
    <row r="160" spans="1:65" s="2" customFormat="1">
      <c r="A160" s="36"/>
      <c r="B160" s="37"/>
      <c r="C160" s="38"/>
      <c r="D160" s="193" t="s">
        <v>165</v>
      </c>
      <c r="E160" s="38"/>
      <c r="F160" s="194" t="s">
        <v>2935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165</v>
      </c>
      <c r="AU160" s="19" t="s">
        <v>82</v>
      </c>
    </row>
    <row r="161" spans="1:65" s="15" customFormat="1">
      <c r="B161" s="232"/>
      <c r="C161" s="233"/>
      <c r="D161" s="193" t="s">
        <v>169</v>
      </c>
      <c r="E161" s="234" t="s">
        <v>19</v>
      </c>
      <c r="F161" s="235" t="s">
        <v>2937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169</v>
      </c>
      <c r="AU161" s="241" t="s">
        <v>82</v>
      </c>
      <c r="AV161" s="15" t="s">
        <v>80</v>
      </c>
      <c r="AW161" s="15" t="s">
        <v>33</v>
      </c>
      <c r="AX161" s="15" t="s">
        <v>72</v>
      </c>
      <c r="AY161" s="241" t="s">
        <v>155</v>
      </c>
    </row>
    <row r="162" spans="1:65" s="13" customFormat="1">
      <c r="B162" s="200"/>
      <c r="C162" s="201"/>
      <c r="D162" s="193" t="s">
        <v>169</v>
      </c>
      <c r="E162" s="202" t="s">
        <v>19</v>
      </c>
      <c r="F162" s="203" t="s">
        <v>251</v>
      </c>
      <c r="G162" s="201"/>
      <c r="H162" s="204">
        <v>10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169</v>
      </c>
      <c r="AU162" s="210" t="s">
        <v>82</v>
      </c>
      <c r="AV162" s="13" t="s">
        <v>82</v>
      </c>
      <c r="AW162" s="13" t="s">
        <v>33</v>
      </c>
      <c r="AX162" s="13" t="s">
        <v>80</v>
      </c>
      <c r="AY162" s="210" t="s">
        <v>155</v>
      </c>
    </row>
    <row r="163" spans="1:65" s="13" customFormat="1">
      <c r="B163" s="200"/>
      <c r="C163" s="201"/>
      <c r="D163" s="193" t="s">
        <v>169</v>
      </c>
      <c r="E163" s="201"/>
      <c r="F163" s="203" t="s">
        <v>2938</v>
      </c>
      <c r="G163" s="201"/>
      <c r="H163" s="204">
        <v>10.199999999999999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169</v>
      </c>
      <c r="AU163" s="210" t="s">
        <v>82</v>
      </c>
      <c r="AV163" s="13" t="s">
        <v>82</v>
      </c>
      <c r="AW163" s="13" t="s">
        <v>4</v>
      </c>
      <c r="AX163" s="13" t="s">
        <v>80</v>
      </c>
      <c r="AY163" s="210" t="s">
        <v>155</v>
      </c>
    </row>
    <row r="164" spans="1:65" s="2" customFormat="1" ht="21.75" customHeight="1">
      <c r="A164" s="36"/>
      <c r="B164" s="37"/>
      <c r="C164" s="222" t="s">
        <v>320</v>
      </c>
      <c r="D164" s="222" t="s">
        <v>179</v>
      </c>
      <c r="E164" s="223" t="s">
        <v>2939</v>
      </c>
      <c r="F164" s="224" t="s">
        <v>2940</v>
      </c>
      <c r="G164" s="225" t="s">
        <v>233</v>
      </c>
      <c r="H164" s="226">
        <v>20.399999999999999</v>
      </c>
      <c r="I164" s="227"/>
      <c r="J164" s="228">
        <f>ROUND(I164*H164,2)</f>
        <v>0</v>
      </c>
      <c r="K164" s="224" t="s">
        <v>851</v>
      </c>
      <c r="L164" s="229"/>
      <c r="M164" s="230" t="s">
        <v>19</v>
      </c>
      <c r="N164" s="231" t="s">
        <v>43</v>
      </c>
      <c r="O164" s="66"/>
      <c r="P164" s="189">
        <f>O164*H164</f>
        <v>0</v>
      </c>
      <c r="Q164" s="189">
        <v>9.0000000000000006E-5</v>
      </c>
      <c r="R164" s="189">
        <f>Q164*H164</f>
        <v>1.836E-3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438</v>
      </c>
      <c r="AT164" s="191" t="s">
        <v>179</v>
      </c>
      <c r="AU164" s="191" t="s">
        <v>82</v>
      </c>
      <c r="AY164" s="19" t="s">
        <v>155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300</v>
      </c>
      <c r="BM164" s="191" t="s">
        <v>2941</v>
      </c>
    </row>
    <row r="165" spans="1:65" s="2" customFormat="1">
      <c r="A165" s="36"/>
      <c r="B165" s="37"/>
      <c r="C165" s="38"/>
      <c r="D165" s="193" t="s">
        <v>165</v>
      </c>
      <c r="E165" s="38"/>
      <c r="F165" s="194" t="s">
        <v>2940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165</v>
      </c>
      <c r="AU165" s="19" t="s">
        <v>82</v>
      </c>
    </row>
    <row r="166" spans="1:65" s="15" customFormat="1">
      <c r="B166" s="232"/>
      <c r="C166" s="233"/>
      <c r="D166" s="193" t="s">
        <v>169</v>
      </c>
      <c r="E166" s="234" t="s">
        <v>19</v>
      </c>
      <c r="F166" s="235" t="s">
        <v>2942</v>
      </c>
      <c r="G166" s="233"/>
      <c r="H166" s="234" t="s">
        <v>19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169</v>
      </c>
      <c r="AU166" s="241" t="s">
        <v>82</v>
      </c>
      <c r="AV166" s="15" t="s">
        <v>80</v>
      </c>
      <c r="AW166" s="15" t="s">
        <v>33</v>
      </c>
      <c r="AX166" s="15" t="s">
        <v>72</v>
      </c>
      <c r="AY166" s="241" t="s">
        <v>155</v>
      </c>
    </row>
    <row r="167" spans="1:65" s="13" customFormat="1">
      <c r="B167" s="200"/>
      <c r="C167" s="201"/>
      <c r="D167" s="193" t="s">
        <v>169</v>
      </c>
      <c r="E167" s="202" t="s">
        <v>19</v>
      </c>
      <c r="F167" s="203" t="s">
        <v>330</v>
      </c>
      <c r="G167" s="201"/>
      <c r="H167" s="204">
        <v>20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169</v>
      </c>
      <c r="AU167" s="210" t="s">
        <v>82</v>
      </c>
      <c r="AV167" s="13" t="s">
        <v>82</v>
      </c>
      <c r="AW167" s="13" t="s">
        <v>33</v>
      </c>
      <c r="AX167" s="13" t="s">
        <v>80</v>
      </c>
      <c r="AY167" s="210" t="s">
        <v>155</v>
      </c>
    </row>
    <row r="168" spans="1:65" s="13" customFormat="1">
      <c r="B168" s="200"/>
      <c r="C168" s="201"/>
      <c r="D168" s="193" t="s">
        <v>169</v>
      </c>
      <c r="E168" s="201"/>
      <c r="F168" s="203" t="s">
        <v>2943</v>
      </c>
      <c r="G168" s="201"/>
      <c r="H168" s="204">
        <v>20.399999999999999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169</v>
      </c>
      <c r="AU168" s="210" t="s">
        <v>82</v>
      </c>
      <c r="AV168" s="13" t="s">
        <v>82</v>
      </c>
      <c r="AW168" s="13" t="s">
        <v>4</v>
      </c>
      <c r="AX168" s="13" t="s">
        <v>80</v>
      </c>
      <c r="AY168" s="210" t="s">
        <v>155</v>
      </c>
    </row>
    <row r="169" spans="1:65" s="2" customFormat="1" ht="24.2" customHeight="1">
      <c r="A169" s="36"/>
      <c r="B169" s="37"/>
      <c r="C169" s="180" t="s">
        <v>330</v>
      </c>
      <c r="D169" s="180" t="s">
        <v>158</v>
      </c>
      <c r="E169" s="181" t="s">
        <v>2944</v>
      </c>
      <c r="F169" s="182" t="s">
        <v>2945</v>
      </c>
      <c r="G169" s="183" t="s">
        <v>425</v>
      </c>
      <c r="H169" s="184">
        <v>18</v>
      </c>
      <c r="I169" s="185"/>
      <c r="J169" s="186">
        <f>ROUND(I169*H169,2)</f>
        <v>0</v>
      </c>
      <c r="K169" s="182" t="s">
        <v>162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300</v>
      </c>
      <c r="AT169" s="191" t="s">
        <v>158</v>
      </c>
      <c r="AU169" s="191" t="s">
        <v>82</v>
      </c>
      <c r="AY169" s="19" t="s">
        <v>155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300</v>
      </c>
      <c r="BM169" s="191" t="s">
        <v>2946</v>
      </c>
    </row>
    <row r="170" spans="1:65" s="2" customFormat="1" ht="29.25">
      <c r="A170" s="36"/>
      <c r="B170" s="37"/>
      <c r="C170" s="38"/>
      <c r="D170" s="193" t="s">
        <v>165</v>
      </c>
      <c r="E170" s="38"/>
      <c r="F170" s="194" t="s">
        <v>2947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165</v>
      </c>
      <c r="AU170" s="19" t="s">
        <v>82</v>
      </c>
    </row>
    <row r="171" spans="1:65" s="2" customFormat="1">
      <c r="A171" s="36"/>
      <c r="B171" s="37"/>
      <c r="C171" s="38"/>
      <c r="D171" s="198" t="s">
        <v>167</v>
      </c>
      <c r="E171" s="38"/>
      <c r="F171" s="199" t="s">
        <v>2948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167</v>
      </c>
      <c r="AU171" s="19" t="s">
        <v>82</v>
      </c>
    </row>
    <row r="172" spans="1:65" s="2" customFormat="1" ht="21.75" customHeight="1">
      <c r="A172" s="36"/>
      <c r="B172" s="37"/>
      <c r="C172" s="222" t="s">
        <v>7</v>
      </c>
      <c r="D172" s="222" t="s">
        <v>179</v>
      </c>
      <c r="E172" s="223" t="s">
        <v>2949</v>
      </c>
      <c r="F172" s="224" t="s">
        <v>2950</v>
      </c>
      <c r="G172" s="225" t="s">
        <v>425</v>
      </c>
      <c r="H172" s="226">
        <v>16</v>
      </c>
      <c r="I172" s="227"/>
      <c r="J172" s="228">
        <f>ROUND(I172*H172,2)</f>
        <v>0</v>
      </c>
      <c r="K172" s="224" t="s">
        <v>851</v>
      </c>
      <c r="L172" s="229"/>
      <c r="M172" s="230" t="s">
        <v>19</v>
      </c>
      <c r="N172" s="231" t="s">
        <v>43</v>
      </c>
      <c r="O172" s="66"/>
      <c r="P172" s="189">
        <f>O172*H172</f>
        <v>0</v>
      </c>
      <c r="Q172" s="189">
        <v>6.4999999999999997E-4</v>
      </c>
      <c r="R172" s="189">
        <f>Q172*H172</f>
        <v>1.04E-2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438</v>
      </c>
      <c r="AT172" s="191" t="s">
        <v>179</v>
      </c>
      <c r="AU172" s="191" t="s">
        <v>82</v>
      </c>
      <c r="AY172" s="19" t="s">
        <v>155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300</v>
      </c>
      <c r="BM172" s="191" t="s">
        <v>2951</v>
      </c>
    </row>
    <row r="173" spans="1:65" s="2" customFormat="1">
      <c r="A173" s="36"/>
      <c r="B173" s="37"/>
      <c r="C173" s="38"/>
      <c r="D173" s="193" t="s">
        <v>165</v>
      </c>
      <c r="E173" s="38"/>
      <c r="F173" s="194" t="s">
        <v>2950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165</v>
      </c>
      <c r="AU173" s="19" t="s">
        <v>82</v>
      </c>
    </row>
    <row r="174" spans="1:65" s="2" customFormat="1" ht="16.5" customHeight="1">
      <c r="A174" s="36"/>
      <c r="B174" s="37"/>
      <c r="C174" s="222" t="s">
        <v>364</v>
      </c>
      <c r="D174" s="222" t="s">
        <v>179</v>
      </c>
      <c r="E174" s="223" t="s">
        <v>2952</v>
      </c>
      <c r="F174" s="224" t="s">
        <v>2953</v>
      </c>
      <c r="G174" s="225" t="s">
        <v>425</v>
      </c>
      <c r="H174" s="226">
        <v>2</v>
      </c>
      <c r="I174" s="227"/>
      <c r="J174" s="228">
        <f>ROUND(I174*H174,2)</f>
        <v>0</v>
      </c>
      <c r="K174" s="224" t="s">
        <v>851</v>
      </c>
      <c r="L174" s="229"/>
      <c r="M174" s="230" t="s">
        <v>19</v>
      </c>
      <c r="N174" s="231" t="s">
        <v>43</v>
      </c>
      <c r="O174" s="66"/>
      <c r="P174" s="189">
        <f>O174*H174</f>
        <v>0</v>
      </c>
      <c r="Q174" s="189">
        <v>1.15E-3</v>
      </c>
      <c r="R174" s="189">
        <f>Q174*H174</f>
        <v>2.3E-3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438</v>
      </c>
      <c r="AT174" s="191" t="s">
        <v>179</v>
      </c>
      <c r="AU174" s="191" t="s">
        <v>82</v>
      </c>
      <c r="AY174" s="19" t="s">
        <v>155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300</v>
      </c>
      <c r="BM174" s="191" t="s">
        <v>2954</v>
      </c>
    </row>
    <row r="175" spans="1:65" s="2" customFormat="1">
      <c r="A175" s="36"/>
      <c r="B175" s="37"/>
      <c r="C175" s="38"/>
      <c r="D175" s="193" t="s">
        <v>165</v>
      </c>
      <c r="E175" s="38"/>
      <c r="F175" s="194" t="s">
        <v>2953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165</v>
      </c>
      <c r="AU175" s="19" t="s">
        <v>82</v>
      </c>
    </row>
    <row r="176" spans="1:65" s="2" customFormat="1" ht="24.2" customHeight="1">
      <c r="A176" s="36"/>
      <c r="B176" s="37"/>
      <c r="C176" s="180" t="s">
        <v>374</v>
      </c>
      <c r="D176" s="180" t="s">
        <v>158</v>
      </c>
      <c r="E176" s="181" t="s">
        <v>655</v>
      </c>
      <c r="F176" s="182" t="s">
        <v>656</v>
      </c>
      <c r="G176" s="183" t="s">
        <v>161</v>
      </c>
      <c r="H176" s="184">
        <v>0.17699999999999999</v>
      </c>
      <c r="I176" s="185"/>
      <c r="J176" s="186">
        <f>ROUND(I176*H176,2)</f>
        <v>0</v>
      </c>
      <c r="K176" s="182" t="s">
        <v>162</v>
      </c>
      <c r="L176" s="41"/>
      <c r="M176" s="187" t="s">
        <v>19</v>
      </c>
      <c r="N176" s="188" t="s">
        <v>43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300</v>
      </c>
      <c r="AT176" s="191" t="s">
        <v>158</v>
      </c>
      <c r="AU176" s="191" t="s">
        <v>82</v>
      </c>
      <c r="AY176" s="19" t="s">
        <v>155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300</v>
      </c>
      <c r="BM176" s="191" t="s">
        <v>2955</v>
      </c>
    </row>
    <row r="177" spans="1:65" s="2" customFormat="1" ht="29.25">
      <c r="A177" s="36"/>
      <c r="B177" s="37"/>
      <c r="C177" s="38"/>
      <c r="D177" s="193" t="s">
        <v>165</v>
      </c>
      <c r="E177" s="38"/>
      <c r="F177" s="194" t="s">
        <v>658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165</v>
      </c>
      <c r="AU177" s="19" t="s">
        <v>82</v>
      </c>
    </row>
    <row r="178" spans="1:65" s="2" customFormat="1">
      <c r="A178" s="36"/>
      <c r="B178" s="37"/>
      <c r="C178" s="38"/>
      <c r="D178" s="198" t="s">
        <v>167</v>
      </c>
      <c r="E178" s="38"/>
      <c r="F178" s="199" t="s">
        <v>659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167</v>
      </c>
      <c r="AU178" s="19" t="s">
        <v>82</v>
      </c>
    </row>
    <row r="179" spans="1:65" s="2" customFormat="1" ht="24.2" customHeight="1">
      <c r="A179" s="36"/>
      <c r="B179" s="37"/>
      <c r="C179" s="180" t="s">
        <v>381</v>
      </c>
      <c r="D179" s="180" t="s">
        <v>158</v>
      </c>
      <c r="E179" s="181" t="s">
        <v>661</v>
      </c>
      <c r="F179" s="182" t="s">
        <v>662</v>
      </c>
      <c r="G179" s="183" t="s">
        <v>161</v>
      </c>
      <c r="H179" s="184">
        <v>0.17699999999999999</v>
      </c>
      <c r="I179" s="185"/>
      <c r="J179" s="186">
        <f>ROUND(I179*H179,2)</f>
        <v>0</v>
      </c>
      <c r="K179" s="182" t="s">
        <v>162</v>
      </c>
      <c r="L179" s="41"/>
      <c r="M179" s="187" t="s">
        <v>19</v>
      </c>
      <c r="N179" s="188" t="s">
        <v>43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300</v>
      </c>
      <c r="AT179" s="191" t="s">
        <v>158</v>
      </c>
      <c r="AU179" s="191" t="s">
        <v>82</v>
      </c>
      <c r="AY179" s="19" t="s">
        <v>155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300</v>
      </c>
      <c r="BM179" s="191" t="s">
        <v>2956</v>
      </c>
    </row>
    <row r="180" spans="1:65" s="2" customFormat="1" ht="29.25">
      <c r="A180" s="36"/>
      <c r="B180" s="37"/>
      <c r="C180" s="38"/>
      <c r="D180" s="193" t="s">
        <v>165</v>
      </c>
      <c r="E180" s="38"/>
      <c r="F180" s="194" t="s">
        <v>664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165</v>
      </c>
      <c r="AU180" s="19" t="s">
        <v>82</v>
      </c>
    </row>
    <row r="181" spans="1:65" s="2" customFormat="1">
      <c r="A181" s="36"/>
      <c r="B181" s="37"/>
      <c r="C181" s="38"/>
      <c r="D181" s="198" t="s">
        <v>167</v>
      </c>
      <c r="E181" s="38"/>
      <c r="F181" s="199" t="s">
        <v>665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167</v>
      </c>
      <c r="AU181" s="19" t="s">
        <v>82</v>
      </c>
    </row>
    <row r="182" spans="1:65" s="12" customFormat="1" ht="22.9" customHeight="1">
      <c r="B182" s="164"/>
      <c r="C182" s="165"/>
      <c r="D182" s="166" t="s">
        <v>71</v>
      </c>
      <c r="E182" s="178" t="s">
        <v>2957</v>
      </c>
      <c r="F182" s="178" t="s">
        <v>2958</v>
      </c>
      <c r="G182" s="165"/>
      <c r="H182" s="165"/>
      <c r="I182" s="168"/>
      <c r="J182" s="179">
        <f>BK182</f>
        <v>0</v>
      </c>
      <c r="K182" s="165"/>
      <c r="L182" s="170"/>
      <c r="M182" s="171"/>
      <c r="N182" s="172"/>
      <c r="O182" s="172"/>
      <c r="P182" s="173">
        <f>SUM(P183:P186)</f>
        <v>0</v>
      </c>
      <c r="Q182" s="172"/>
      <c r="R182" s="173">
        <f>SUM(R183:R186)</f>
        <v>1.33E-3</v>
      </c>
      <c r="S182" s="172"/>
      <c r="T182" s="174">
        <f>SUM(T183:T186)</f>
        <v>0</v>
      </c>
      <c r="AR182" s="175" t="s">
        <v>82</v>
      </c>
      <c r="AT182" s="176" t="s">
        <v>71</v>
      </c>
      <c r="AU182" s="176" t="s">
        <v>80</v>
      </c>
      <c r="AY182" s="175" t="s">
        <v>155</v>
      </c>
      <c r="BK182" s="177">
        <f>SUM(BK183:BK186)</f>
        <v>0</v>
      </c>
    </row>
    <row r="183" spans="1:65" s="2" customFormat="1" ht="24.2" customHeight="1">
      <c r="A183" s="36"/>
      <c r="B183" s="37"/>
      <c r="C183" s="180" t="s">
        <v>388</v>
      </c>
      <c r="D183" s="180" t="s">
        <v>158</v>
      </c>
      <c r="E183" s="181" t="s">
        <v>2959</v>
      </c>
      <c r="F183" s="182" t="s">
        <v>2960</v>
      </c>
      <c r="G183" s="183" t="s">
        <v>2489</v>
      </c>
      <c r="H183" s="184">
        <v>1</v>
      </c>
      <c r="I183" s="185"/>
      <c r="J183" s="186">
        <f>ROUND(I183*H183,2)</f>
        <v>0</v>
      </c>
      <c r="K183" s="182" t="s">
        <v>851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1.1199999999999999E-3</v>
      </c>
      <c r="R183" s="189">
        <f>Q183*H183</f>
        <v>1.1199999999999999E-3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300</v>
      </c>
      <c r="AT183" s="191" t="s">
        <v>158</v>
      </c>
      <c r="AU183" s="191" t="s">
        <v>82</v>
      </c>
      <c r="AY183" s="19" t="s">
        <v>155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300</v>
      </c>
      <c r="BM183" s="191" t="s">
        <v>2961</v>
      </c>
    </row>
    <row r="184" spans="1:65" s="2" customFormat="1" ht="19.5">
      <c r="A184" s="36"/>
      <c r="B184" s="37"/>
      <c r="C184" s="38"/>
      <c r="D184" s="193" t="s">
        <v>165</v>
      </c>
      <c r="E184" s="38"/>
      <c r="F184" s="194" t="s">
        <v>2960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165</v>
      </c>
      <c r="AU184" s="19" t="s">
        <v>82</v>
      </c>
    </row>
    <row r="185" spans="1:65" s="2" customFormat="1" ht="24.2" customHeight="1">
      <c r="A185" s="36"/>
      <c r="B185" s="37"/>
      <c r="C185" s="180" t="s">
        <v>396</v>
      </c>
      <c r="D185" s="180" t="s">
        <v>158</v>
      </c>
      <c r="E185" s="181" t="s">
        <v>2962</v>
      </c>
      <c r="F185" s="182" t="s">
        <v>2963</v>
      </c>
      <c r="G185" s="183" t="s">
        <v>425</v>
      </c>
      <c r="H185" s="184">
        <v>1</v>
      </c>
      <c r="I185" s="185"/>
      <c r="J185" s="186">
        <f>ROUND(I185*H185,2)</f>
        <v>0</v>
      </c>
      <c r="K185" s="182" t="s">
        <v>851</v>
      </c>
      <c r="L185" s="41"/>
      <c r="M185" s="187" t="s">
        <v>19</v>
      </c>
      <c r="N185" s="188" t="s">
        <v>43</v>
      </c>
      <c r="O185" s="66"/>
      <c r="P185" s="189">
        <f>O185*H185</f>
        <v>0</v>
      </c>
      <c r="Q185" s="189">
        <v>2.1000000000000001E-4</v>
      </c>
      <c r="R185" s="189">
        <f>Q185*H185</f>
        <v>2.1000000000000001E-4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300</v>
      </c>
      <c r="AT185" s="191" t="s">
        <v>158</v>
      </c>
      <c r="AU185" s="191" t="s">
        <v>82</v>
      </c>
      <c r="AY185" s="19" t="s">
        <v>155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300</v>
      </c>
      <c r="BM185" s="191" t="s">
        <v>2964</v>
      </c>
    </row>
    <row r="186" spans="1:65" s="2" customFormat="1" ht="19.5">
      <c r="A186" s="36"/>
      <c r="B186" s="37"/>
      <c r="C186" s="38"/>
      <c r="D186" s="193" t="s">
        <v>165</v>
      </c>
      <c r="E186" s="38"/>
      <c r="F186" s="194" t="s">
        <v>2963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165</v>
      </c>
      <c r="AU186" s="19" t="s">
        <v>82</v>
      </c>
    </row>
    <row r="187" spans="1:65" s="12" customFormat="1" ht="22.9" customHeight="1">
      <c r="B187" s="164"/>
      <c r="C187" s="165"/>
      <c r="D187" s="166" t="s">
        <v>71</v>
      </c>
      <c r="E187" s="178" t="s">
        <v>2965</v>
      </c>
      <c r="F187" s="178" t="s">
        <v>2966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SUM(P188:P264)</f>
        <v>0</v>
      </c>
      <c r="Q187" s="172"/>
      <c r="R187" s="173">
        <f>SUM(R188:R264)</f>
        <v>0.69572400000000001</v>
      </c>
      <c r="S187" s="172"/>
      <c r="T187" s="174">
        <f>SUM(T188:T264)</f>
        <v>0.89869999999999994</v>
      </c>
      <c r="AR187" s="175" t="s">
        <v>82</v>
      </c>
      <c r="AT187" s="176" t="s">
        <v>71</v>
      </c>
      <c r="AU187" s="176" t="s">
        <v>80</v>
      </c>
      <c r="AY187" s="175" t="s">
        <v>155</v>
      </c>
      <c r="BK187" s="177">
        <f>SUM(BK188:BK264)</f>
        <v>0</v>
      </c>
    </row>
    <row r="188" spans="1:65" s="2" customFormat="1" ht="24.2" customHeight="1">
      <c r="A188" s="36"/>
      <c r="B188" s="37"/>
      <c r="C188" s="180" t="s">
        <v>403</v>
      </c>
      <c r="D188" s="180" t="s">
        <v>158</v>
      </c>
      <c r="E188" s="181" t="s">
        <v>2967</v>
      </c>
      <c r="F188" s="182" t="s">
        <v>2968</v>
      </c>
      <c r="G188" s="183" t="s">
        <v>233</v>
      </c>
      <c r="H188" s="184">
        <v>15</v>
      </c>
      <c r="I188" s="185"/>
      <c r="J188" s="186">
        <f>ROUND(I188*H188,2)</f>
        <v>0</v>
      </c>
      <c r="K188" s="182" t="s">
        <v>162</v>
      </c>
      <c r="L188" s="41"/>
      <c r="M188" s="187" t="s">
        <v>19</v>
      </c>
      <c r="N188" s="188" t="s">
        <v>43</v>
      </c>
      <c r="O188" s="66"/>
      <c r="P188" s="189">
        <f>O188*H188</f>
        <v>0</v>
      </c>
      <c r="Q188" s="189">
        <v>1.0499999999999999E-3</v>
      </c>
      <c r="R188" s="189">
        <f>Q188*H188</f>
        <v>1.575E-2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300</v>
      </c>
      <c r="AT188" s="191" t="s">
        <v>158</v>
      </c>
      <c r="AU188" s="191" t="s">
        <v>82</v>
      </c>
      <c r="AY188" s="19" t="s">
        <v>155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300</v>
      </c>
      <c r="BM188" s="191" t="s">
        <v>2969</v>
      </c>
    </row>
    <row r="189" spans="1:65" s="2" customFormat="1" ht="29.25">
      <c r="A189" s="36"/>
      <c r="B189" s="37"/>
      <c r="C189" s="38"/>
      <c r="D189" s="193" t="s">
        <v>165</v>
      </c>
      <c r="E189" s="38"/>
      <c r="F189" s="194" t="s">
        <v>2970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165</v>
      </c>
      <c r="AU189" s="19" t="s">
        <v>82</v>
      </c>
    </row>
    <row r="190" spans="1:65" s="2" customFormat="1">
      <c r="A190" s="36"/>
      <c r="B190" s="37"/>
      <c r="C190" s="38"/>
      <c r="D190" s="198" t="s">
        <v>167</v>
      </c>
      <c r="E190" s="38"/>
      <c r="F190" s="199" t="s">
        <v>2971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167</v>
      </c>
      <c r="AU190" s="19" t="s">
        <v>82</v>
      </c>
    </row>
    <row r="191" spans="1:65" s="2" customFormat="1" ht="24.2" customHeight="1">
      <c r="A191" s="36"/>
      <c r="B191" s="37"/>
      <c r="C191" s="180" t="s">
        <v>409</v>
      </c>
      <c r="D191" s="180" t="s">
        <v>158</v>
      </c>
      <c r="E191" s="181" t="s">
        <v>2972</v>
      </c>
      <c r="F191" s="182" t="s">
        <v>2973</v>
      </c>
      <c r="G191" s="183" t="s">
        <v>233</v>
      </c>
      <c r="H191" s="184">
        <v>15</v>
      </c>
      <c r="I191" s="185"/>
      <c r="J191" s="186">
        <f>ROUND(I191*H191,2)</f>
        <v>0</v>
      </c>
      <c r="K191" s="182" t="s">
        <v>162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1.58E-3</v>
      </c>
      <c r="R191" s="189">
        <f>Q191*H191</f>
        <v>2.3699999999999999E-2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300</v>
      </c>
      <c r="AT191" s="191" t="s">
        <v>158</v>
      </c>
      <c r="AU191" s="191" t="s">
        <v>82</v>
      </c>
      <c r="AY191" s="19" t="s">
        <v>155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300</v>
      </c>
      <c r="BM191" s="191" t="s">
        <v>2974</v>
      </c>
    </row>
    <row r="192" spans="1:65" s="2" customFormat="1" ht="29.25">
      <c r="A192" s="36"/>
      <c r="B192" s="37"/>
      <c r="C192" s="38"/>
      <c r="D192" s="193" t="s">
        <v>165</v>
      </c>
      <c r="E192" s="38"/>
      <c r="F192" s="194" t="s">
        <v>2975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165</v>
      </c>
      <c r="AU192" s="19" t="s">
        <v>82</v>
      </c>
    </row>
    <row r="193" spans="1:65" s="2" customFormat="1">
      <c r="A193" s="36"/>
      <c r="B193" s="37"/>
      <c r="C193" s="38"/>
      <c r="D193" s="198" t="s">
        <v>167</v>
      </c>
      <c r="E193" s="38"/>
      <c r="F193" s="199" t="s">
        <v>2976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167</v>
      </c>
      <c r="AU193" s="19" t="s">
        <v>82</v>
      </c>
    </row>
    <row r="194" spans="1:65" s="2" customFormat="1" ht="24.2" customHeight="1">
      <c r="A194" s="36"/>
      <c r="B194" s="37"/>
      <c r="C194" s="180" t="s">
        <v>415</v>
      </c>
      <c r="D194" s="180" t="s">
        <v>158</v>
      </c>
      <c r="E194" s="181" t="s">
        <v>2977</v>
      </c>
      <c r="F194" s="182" t="s">
        <v>2978</v>
      </c>
      <c r="G194" s="183" t="s">
        <v>233</v>
      </c>
      <c r="H194" s="184">
        <v>15</v>
      </c>
      <c r="I194" s="185"/>
      <c r="J194" s="186">
        <f>ROUND(I194*H194,2)</f>
        <v>0</v>
      </c>
      <c r="K194" s="182" t="s">
        <v>162</v>
      </c>
      <c r="L194" s="41"/>
      <c r="M194" s="187" t="s">
        <v>19</v>
      </c>
      <c r="N194" s="188" t="s">
        <v>43</v>
      </c>
      <c r="O194" s="66"/>
      <c r="P194" s="189">
        <f>O194*H194</f>
        <v>0</v>
      </c>
      <c r="Q194" s="189">
        <v>1.99E-3</v>
      </c>
      <c r="R194" s="189">
        <f>Q194*H194</f>
        <v>2.9850000000000002E-2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300</v>
      </c>
      <c r="AT194" s="191" t="s">
        <v>158</v>
      </c>
      <c r="AU194" s="191" t="s">
        <v>82</v>
      </c>
      <c r="AY194" s="19" t="s">
        <v>155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300</v>
      </c>
      <c r="BM194" s="191" t="s">
        <v>2979</v>
      </c>
    </row>
    <row r="195" spans="1:65" s="2" customFormat="1" ht="29.25">
      <c r="A195" s="36"/>
      <c r="B195" s="37"/>
      <c r="C195" s="38"/>
      <c r="D195" s="193" t="s">
        <v>165</v>
      </c>
      <c r="E195" s="38"/>
      <c r="F195" s="194" t="s">
        <v>2980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165</v>
      </c>
      <c r="AU195" s="19" t="s">
        <v>82</v>
      </c>
    </row>
    <row r="196" spans="1:65" s="2" customFormat="1">
      <c r="A196" s="36"/>
      <c r="B196" s="37"/>
      <c r="C196" s="38"/>
      <c r="D196" s="198" t="s">
        <v>167</v>
      </c>
      <c r="E196" s="38"/>
      <c r="F196" s="199" t="s">
        <v>2981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167</v>
      </c>
      <c r="AU196" s="19" t="s">
        <v>82</v>
      </c>
    </row>
    <row r="197" spans="1:65" s="2" customFormat="1" ht="24.2" customHeight="1">
      <c r="A197" s="36"/>
      <c r="B197" s="37"/>
      <c r="C197" s="180" t="s">
        <v>422</v>
      </c>
      <c r="D197" s="180" t="s">
        <v>158</v>
      </c>
      <c r="E197" s="181" t="s">
        <v>2982</v>
      </c>
      <c r="F197" s="182" t="s">
        <v>2983</v>
      </c>
      <c r="G197" s="183" t="s">
        <v>233</v>
      </c>
      <c r="H197" s="184">
        <v>8</v>
      </c>
      <c r="I197" s="185"/>
      <c r="J197" s="186">
        <f>ROUND(I197*H197,2)</f>
        <v>0</v>
      </c>
      <c r="K197" s="182" t="s">
        <v>162</v>
      </c>
      <c r="L197" s="41"/>
      <c r="M197" s="187" t="s">
        <v>19</v>
      </c>
      <c r="N197" s="188" t="s">
        <v>43</v>
      </c>
      <c r="O197" s="66"/>
      <c r="P197" s="189">
        <f>O197*H197</f>
        <v>0</v>
      </c>
      <c r="Q197" s="189">
        <v>2.96E-3</v>
      </c>
      <c r="R197" s="189">
        <f>Q197*H197</f>
        <v>2.368E-2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300</v>
      </c>
      <c r="AT197" s="191" t="s">
        <v>158</v>
      </c>
      <c r="AU197" s="191" t="s">
        <v>82</v>
      </c>
      <c r="AY197" s="19" t="s">
        <v>155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300</v>
      </c>
      <c r="BM197" s="191" t="s">
        <v>2984</v>
      </c>
    </row>
    <row r="198" spans="1:65" s="2" customFormat="1" ht="29.25">
      <c r="A198" s="36"/>
      <c r="B198" s="37"/>
      <c r="C198" s="38"/>
      <c r="D198" s="193" t="s">
        <v>165</v>
      </c>
      <c r="E198" s="38"/>
      <c r="F198" s="194" t="s">
        <v>2985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165</v>
      </c>
      <c r="AU198" s="19" t="s">
        <v>82</v>
      </c>
    </row>
    <row r="199" spans="1:65" s="2" customFormat="1">
      <c r="A199" s="36"/>
      <c r="B199" s="37"/>
      <c r="C199" s="38"/>
      <c r="D199" s="198" t="s">
        <v>167</v>
      </c>
      <c r="E199" s="38"/>
      <c r="F199" s="199" t="s">
        <v>2986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167</v>
      </c>
      <c r="AU199" s="19" t="s">
        <v>82</v>
      </c>
    </row>
    <row r="200" spans="1:65" s="2" customFormat="1" ht="24.2" customHeight="1">
      <c r="A200" s="36"/>
      <c r="B200" s="37"/>
      <c r="C200" s="180" t="s">
        <v>432</v>
      </c>
      <c r="D200" s="180" t="s">
        <v>158</v>
      </c>
      <c r="E200" s="181" t="s">
        <v>2987</v>
      </c>
      <c r="F200" s="182" t="s">
        <v>2988</v>
      </c>
      <c r="G200" s="183" t="s">
        <v>233</v>
      </c>
      <c r="H200" s="184">
        <v>25</v>
      </c>
      <c r="I200" s="185"/>
      <c r="J200" s="186">
        <f>ROUND(I200*H200,2)</f>
        <v>0</v>
      </c>
      <c r="K200" s="182" t="s">
        <v>162</v>
      </c>
      <c r="L200" s="41"/>
      <c r="M200" s="187" t="s">
        <v>19</v>
      </c>
      <c r="N200" s="188" t="s">
        <v>43</v>
      </c>
      <c r="O200" s="66"/>
      <c r="P200" s="189">
        <f>O200*H200</f>
        <v>0</v>
      </c>
      <c r="Q200" s="189">
        <v>3.7599999999999999E-3</v>
      </c>
      <c r="R200" s="189">
        <f>Q200*H200</f>
        <v>9.4E-2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300</v>
      </c>
      <c r="AT200" s="191" t="s">
        <v>158</v>
      </c>
      <c r="AU200" s="191" t="s">
        <v>82</v>
      </c>
      <c r="AY200" s="19" t="s">
        <v>155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300</v>
      </c>
      <c r="BM200" s="191" t="s">
        <v>2989</v>
      </c>
    </row>
    <row r="201" spans="1:65" s="2" customFormat="1" ht="29.25">
      <c r="A201" s="36"/>
      <c r="B201" s="37"/>
      <c r="C201" s="38"/>
      <c r="D201" s="193" t="s">
        <v>165</v>
      </c>
      <c r="E201" s="38"/>
      <c r="F201" s="194" t="s">
        <v>2990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165</v>
      </c>
      <c r="AU201" s="19" t="s">
        <v>82</v>
      </c>
    </row>
    <row r="202" spans="1:65" s="2" customFormat="1">
      <c r="A202" s="36"/>
      <c r="B202" s="37"/>
      <c r="C202" s="38"/>
      <c r="D202" s="198" t="s">
        <v>167</v>
      </c>
      <c r="E202" s="38"/>
      <c r="F202" s="199" t="s">
        <v>2991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167</v>
      </c>
      <c r="AU202" s="19" t="s">
        <v>82</v>
      </c>
    </row>
    <row r="203" spans="1:65" s="2" customFormat="1" ht="24.2" customHeight="1">
      <c r="A203" s="36"/>
      <c r="B203" s="37"/>
      <c r="C203" s="180" t="s">
        <v>438</v>
      </c>
      <c r="D203" s="180" t="s">
        <v>158</v>
      </c>
      <c r="E203" s="181" t="s">
        <v>2992</v>
      </c>
      <c r="F203" s="182" t="s">
        <v>2993</v>
      </c>
      <c r="G203" s="183" t="s">
        <v>233</v>
      </c>
      <c r="H203" s="184">
        <v>30</v>
      </c>
      <c r="I203" s="185"/>
      <c r="J203" s="186">
        <f>ROUND(I203*H203,2)</f>
        <v>0</v>
      </c>
      <c r="K203" s="182" t="s">
        <v>162</v>
      </c>
      <c r="L203" s="41"/>
      <c r="M203" s="187" t="s">
        <v>19</v>
      </c>
      <c r="N203" s="188" t="s">
        <v>43</v>
      </c>
      <c r="O203" s="66"/>
      <c r="P203" s="189">
        <f>O203*H203</f>
        <v>0</v>
      </c>
      <c r="Q203" s="189">
        <v>4.4000000000000003E-3</v>
      </c>
      <c r="R203" s="189">
        <f>Q203*H203</f>
        <v>0.13200000000000001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300</v>
      </c>
      <c r="AT203" s="191" t="s">
        <v>158</v>
      </c>
      <c r="AU203" s="191" t="s">
        <v>82</v>
      </c>
      <c r="AY203" s="19" t="s">
        <v>155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300</v>
      </c>
      <c r="BM203" s="191" t="s">
        <v>2994</v>
      </c>
    </row>
    <row r="204" spans="1:65" s="2" customFormat="1" ht="29.25">
      <c r="A204" s="36"/>
      <c r="B204" s="37"/>
      <c r="C204" s="38"/>
      <c r="D204" s="193" t="s">
        <v>165</v>
      </c>
      <c r="E204" s="38"/>
      <c r="F204" s="194" t="s">
        <v>2995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165</v>
      </c>
      <c r="AU204" s="19" t="s">
        <v>82</v>
      </c>
    </row>
    <row r="205" spans="1:65" s="2" customFormat="1">
      <c r="A205" s="36"/>
      <c r="B205" s="37"/>
      <c r="C205" s="38"/>
      <c r="D205" s="198" t="s">
        <v>167</v>
      </c>
      <c r="E205" s="38"/>
      <c r="F205" s="199" t="s">
        <v>2996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167</v>
      </c>
      <c r="AU205" s="19" t="s">
        <v>82</v>
      </c>
    </row>
    <row r="206" spans="1:65" s="2" customFormat="1" ht="24.2" customHeight="1">
      <c r="A206" s="36"/>
      <c r="B206" s="37"/>
      <c r="C206" s="180" t="s">
        <v>443</v>
      </c>
      <c r="D206" s="180" t="s">
        <v>158</v>
      </c>
      <c r="E206" s="181" t="s">
        <v>2997</v>
      </c>
      <c r="F206" s="182" t="s">
        <v>2998</v>
      </c>
      <c r="G206" s="183" t="s">
        <v>233</v>
      </c>
      <c r="H206" s="184">
        <v>45</v>
      </c>
      <c r="I206" s="185"/>
      <c r="J206" s="186">
        <f>ROUND(I206*H206,2)</f>
        <v>0</v>
      </c>
      <c r="K206" s="182" t="s">
        <v>162</v>
      </c>
      <c r="L206" s="41"/>
      <c r="M206" s="187" t="s">
        <v>19</v>
      </c>
      <c r="N206" s="188" t="s">
        <v>43</v>
      </c>
      <c r="O206" s="66"/>
      <c r="P206" s="189">
        <f>O206*H206</f>
        <v>0</v>
      </c>
      <c r="Q206" s="189">
        <v>6.2899999999999996E-3</v>
      </c>
      <c r="R206" s="189">
        <f>Q206*H206</f>
        <v>0.28304999999999997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300</v>
      </c>
      <c r="AT206" s="191" t="s">
        <v>158</v>
      </c>
      <c r="AU206" s="191" t="s">
        <v>82</v>
      </c>
      <c r="AY206" s="19" t="s">
        <v>155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300</v>
      </c>
      <c r="BM206" s="191" t="s">
        <v>2999</v>
      </c>
    </row>
    <row r="207" spans="1:65" s="2" customFormat="1" ht="29.25">
      <c r="A207" s="36"/>
      <c r="B207" s="37"/>
      <c r="C207" s="38"/>
      <c r="D207" s="193" t="s">
        <v>165</v>
      </c>
      <c r="E207" s="38"/>
      <c r="F207" s="194" t="s">
        <v>3000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165</v>
      </c>
      <c r="AU207" s="19" t="s">
        <v>82</v>
      </c>
    </row>
    <row r="208" spans="1:65" s="2" customFormat="1">
      <c r="A208" s="36"/>
      <c r="B208" s="37"/>
      <c r="C208" s="38"/>
      <c r="D208" s="198" t="s">
        <v>167</v>
      </c>
      <c r="E208" s="38"/>
      <c r="F208" s="199" t="s">
        <v>3001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167</v>
      </c>
      <c r="AU208" s="19" t="s">
        <v>82</v>
      </c>
    </row>
    <row r="209" spans="1:65" s="2" customFormat="1" ht="16.5" customHeight="1">
      <c r="A209" s="36"/>
      <c r="B209" s="37"/>
      <c r="C209" s="222" t="s">
        <v>447</v>
      </c>
      <c r="D209" s="222" t="s">
        <v>179</v>
      </c>
      <c r="E209" s="223" t="s">
        <v>3002</v>
      </c>
      <c r="F209" s="224" t="s">
        <v>3003</v>
      </c>
      <c r="G209" s="225" t="s">
        <v>425</v>
      </c>
      <c r="H209" s="226">
        <v>30</v>
      </c>
      <c r="I209" s="227"/>
      <c r="J209" s="228">
        <f>ROUND(I209*H209,2)</f>
        <v>0</v>
      </c>
      <c r="K209" s="224" t="s">
        <v>162</v>
      </c>
      <c r="L209" s="229"/>
      <c r="M209" s="230" t="s">
        <v>19</v>
      </c>
      <c r="N209" s="231" t="s">
        <v>43</v>
      </c>
      <c r="O209" s="66"/>
      <c r="P209" s="189">
        <f>O209*H209</f>
        <v>0</v>
      </c>
      <c r="Q209" s="189">
        <v>4.0000000000000003E-5</v>
      </c>
      <c r="R209" s="189">
        <f>Q209*H209</f>
        <v>1.2000000000000001E-3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438</v>
      </c>
      <c r="AT209" s="191" t="s">
        <v>179</v>
      </c>
      <c r="AU209" s="191" t="s">
        <v>82</v>
      </c>
      <c r="AY209" s="19" t="s">
        <v>155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300</v>
      </c>
      <c r="BM209" s="191" t="s">
        <v>3004</v>
      </c>
    </row>
    <row r="210" spans="1:65" s="2" customFormat="1">
      <c r="A210" s="36"/>
      <c r="B210" s="37"/>
      <c r="C210" s="38"/>
      <c r="D210" s="193" t="s">
        <v>165</v>
      </c>
      <c r="E210" s="38"/>
      <c r="F210" s="194" t="s">
        <v>3003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165</v>
      </c>
      <c r="AU210" s="19" t="s">
        <v>82</v>
      </c>
    </row>
    <row r="211" spans="1:65" s="2" customFormat="1" ht="16.5" customHeight="1">
      <c r="A211" s="36"/>
      <c r="B211" s="37"/>
      <c r="C211" s="222" t="s">
        <v>451</v>
      </c>
      <c r="D211" s="222" t="s">
        <v>179</v>
      </c>
      <c r="E211" s="223" t="s">
        <v>3005</v>
      </c>
      <c r="F211" s="224" t="s">
        <v>3006</v>
      </c>
      <c r="G211" s="225" t="s">
        <v>425</v>
      </c>
      <c r="H211" s="226">
        <v>23</v>
      </c>
      <c r="I211" s="227"/>
      <c r="J211" s="228">
        <f>ROUND(I211*H211,2)</f>
        <v>0</v>
      </c>
      <c r="K211" s="224" t="s">
        <v>162</v>
      </c>
      <c r="L211" s="229"/>
      <c r="M211" s="230" t="s">
        <v>19</v>
      </c>
      <c r="N211" s="231" t="s">
        <v>43</v>
      </c>
      <c r="O211" s="66"/>
      <c r="P211" s="189">
        <f>O211*H211</f>
        <v>0</v>
      </c>
      <c r="Q211" s="189">
        <v>5.0000000000000002E-5</v>
      </c>
      <c r="R211" s="189">
        <f>Q211*H211</f>
        <v>1.15E-3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438</v>
      </c>
      <c r="AT211" s="191" t="s">
        <v>179</v>
      </c>
      <c r="AU211" s="191" t="s">
        <v>82</v>
      </c>
      <c r="AY211" s="19" t="s">
        <v>155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300</v>
      </c>
      <c r="BM211" s="191" t="s">
        <v>3007</v>
      </c>
    </row>
    <row r="212" spans="1:65" s="2" customFormat="1">
      <c r="A212" s="36"/>
      <c r="B212" s="37"/>
      <c r="C212" s="38"/>
      <c r="D212" s="193" t="s">
        <v>165</v>
      </c>
      <c r="E212" s="38"/>
      <c r="F212" s="194" t="s">
        <v>3006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165</v>
      </c>
      <c r="AU212" s="19" t="s">
        <v>82</v>
      </c>
    </row>
    <row r="213" spans="1:65" s="2" customFormat="1" ht="16.5" customHeight="1">
      <c r="A213" s="36"/>
      <c r="B213" s="37"/>
      <c r="C213" s="222" t="s">
        <v>459</v>
      </c>
      <c r="D213" s="222" t="s">
        <v>179</v>
      </c>
      <c r="E213" s="223" t="s">
        <v>3008</v>
      </c>
      <c r="F213" s="224" t="s">
        <v>3009</v>
      </c>
      <c r="G213" s="225" t="s">
        <v>425</v>
      </c>
      <c r="H213" s="226">
        <v>25</v>
      </c>
      <c r="I213" s="227"/>
      <c r="J213" s="228">
        <f>ROUND(I213*H213,2)</f>
        <v>0</v>
      </c>
      <c r="K213" s="224" t="s">
        <v>162</v>
      </c>
      <c r="L213" s="229"/>
      <c r="M213" s="230" t="s">
        <v>19</v>
      </c>
      <c r="N213" s="231" t="s">
        <v>43</v>
      </c>
      <c r="O213" s="66"/>
      <c r="P213" s="189">
        <f>O213*H213</f>
        <v>0</v>
      </c>
      <c r="Q213" s="189">
        <v>5.0000000000000002E-5</v>
      </c>
      <c r="R213" s="189">
        <f>Q213*H213</f>
        <v>1.25E-3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438</v>
      </c>
      <c r="AT213" s="191" t="s">
        <v>179</v>
      </c>
      <c r="AU213" s="191" t="s">
        <v>82</v>
      </c>
      <c r="AY213" s="19" t="s">
        <v>155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300</v>
      </c>
      <c r="BM213" s="191" t="s">
        <v>3010</v>
      </c>
    </row>
    <row r="214" spans="1:65" s="2" customFormat="1">
      <c r="A214" s="36"/>
      <c r="B214" s="37"/>
      <c r="C214" s="38"/>
      <c r="D214" s="193" t="s">
        <v>165</v>
      </c>
      <c r="E214" s="38"/>
      <c r="F214" s="194" t="s">
        <v>3009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165</v>
      </c>
      <c r="AU214" s="19" t="s">
        <v>82</v>
      </c>
    </row>
    <row r="215" spans="1:65" s="2" customFormat="1" ht="16.5" customHeight="1">
      <c r="A215" s="36"/>
      <c r="B215" s="37"/>
      <c r="C215" s="222" t="s">
        <v>463</v>
      </c>
      <c r="D215" s="222" t="s">
        <v>179</v>
      </c>
      <c r="E215" s="223" t="s">
        <v>3011</v>
      </c>
      <c r="F215" s="224" t="s">
        <v>3012</v>
      </c>
      <c r="G215" s="225" t="s">
        <v>425</v>
      </c>
      <c r="H215" s="226">
        <v>30</v>
      </c>
      <c r="I215" s="227"/>
      <c r="J215" s="228">
        <f>ROUND(I215*H215,2)</f>
        <v>0</v>
      </c>
      <c r="K215" s="224" t="s">
        <v>162</v>
      </c>
      <c r="L215" s="229"/>
      <c r="M215" s="230" t="s">
        <v>19</v>
      </c>
      <c r="N215" s="231" t="s">
        <v>43</v>
      </c>
      <c r="O215" s="66"/>
      <c r="P215" s="189">
        <f>O215*H215</f>
        <v>0</v>
      </c>
      <c r="Q215" s="189">
        <v>6.0000000000000002E-5</v>
      </c>
      <c r="R215" s="189">
        <f>Q215*H215</f>
        <v>1.8E-3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438</v>
      </c>
      <c r="AT215" s="191" t="s">
        <v>179</v>
      </c>
      <c r="AU215" s="191" t="s">
        <v>82</v>
      </c>
      <c r="AY215" s="19" t="s">
        <v>155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300</v>
      </c>
      <c r="BM215" s="191" t="s">
        <v>3013</v>
      </c>
    </row>
    <row r="216" spans="1:65" s="2" customFormat="1">
      <c r="A216" s="36"/>
      <c r="B216" s="37"/>
      <c r="C216" s="38"/>
      <c r="D216" s="193" t="s">
        <v>165</v>
      </c>
      <c r="E216" s="38"/>
      <c r="F216" s="194" t="s">
        <v>3012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165</v>
      </c>
      <c r="AU216" s="19" t="s">
        <v>82</v>
      </c>
    </row>
    <row r="217" spans="1:65" s="2" customFormat="1" ht="16.5" customHeight="1">
      <c r="A217" s="36"/>
      <c r="B217" s="37"/>
      <c r="C217" s="222" t="s">
        <v>467</v>
      </c>
      <c r="D217" s="222" t="s">
        <v>179</v>
      </c>
      <c r="E217" s="223" t="s">
        <v>3014</v>
      </c>
      <c r="F217" s="224" t="s">
        <v>3015</v>
      </c>
      <c r="G217" s="225" t="s">
        <v>425</v>
      </c>
      <c r="H217" s="226">
        <v>45</v>
      </c>
      <c r="I217" s="227"/>
      <c r="J217" s="228">
        <f>ROUND(I217*H217,2)</f>
        <v>0</v>
      </c>
      <c r="K217" s="224" t="s">
        <v>162</v>
      </c>
      <c r="L217" s="229"/>
      <c r="M217" s="230" t="s">
        <v>19</v>
      </c>
      <c r="N217" s="231" t="s">
        <v>43</v>
      </c>
      <c r="O217" s="66"/>
      <c r="P217" s="189">
        <f>O217*H217</f>
        <v>0</v>
      </c>
      <c r="Q217" s="189">
        <v>6.9999999999999994E-5</v>
      </c>
      <c r="R217" s="189">
        <f>Q217*H217</f>
        <v>3.1499999999999996E-3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438</v>
      </c>
      <c r="AT217" s="191" t="s">
        <v>179</v>
      </c>
      <c r="AU217" s="191" t="s">
        <v>82</v>
      </c>
      <c r="AY217" s="19" t="s">
        <v>155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300</v>
      </c>
      <c r="BM217" s="191" t="s">
        <v>3016</v>
      </c>
    </row>
    <row r="218" spans="1:65" s="2" customFormat="1">
      <c r="A218" s="36"/>
      <c r="B218" s="37"/>
      <c r="C218" s="38"/>
      <c r="D218" s="193" t="s">
        <v>165</v>
      </c>
      <c r="E218" s="38"/>
      <c r="F218" s="194" t="s">
        <v>3015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165</v>
      </c>
      <c r="AU218" s="19" t="s">
        <v>82</v>
      </c>
    </row>
    <row r="219" spans="1:65" s="2" customFormat="1" ht="16.5" customHeight="1">
      <c r="A219" s="36"/>
      <c r="B219" s="37"/>
      <c r="C219" s="222" t="s">
        <v>471</v>
      </c>
      <c r="D219" s="222" t="s">
        <v>179</v>
      </c>
      <c r="E219" s="223" t="s">
        <v>2371</v>
      </c>
      <c r="F219" s="224" t="s">
        <v>2372</v>
      </c>
      <c r="G219" s="225" t="s">
        <v>233</v>
      </c>
      <c r="H219" s="226">
        <v>30.6</v>
      </c>
      <c r="I219" s="227"/>
      <c r="J219" s="228">
        <f>ROUND(I219*H219,2)</f>
        <v>0</v>
      </c>
      <c r="K219" s="224" t="s">
        <v>162</v>
      </c>
      <c r="L219" s="229"/>
      <c r="M219" s="230" t="s">
        <v>19</v>
      </c>
      <c r="N219" s="231" t="s">
        <v>43</v>
      </c>
      <c r="O219" s="66"/>
      <c r="P219" s="189">
        <f>O219*H219</f>
        <v>0</v>
      </c>
      <c r="Q219" s="189">
        <v>2.9E-4</v>
      </c>
      <c r="R219" s="189">
        <f>Q219*H219</f>
        <v>8.8739999999999999E-3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438</v>
      </c>
      <c r="AT219" s="191" t="s">
        <v>179</v>
      </c>
      <c r="AU219" s="191" t="s">
        <v>82</v>
      </c>
      <c r="AY219" s="19" t="s">
        <v>155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300</v>
      </c>
      <c r="BM219" s="191" t="s">
        <v>3017</v>
      </c>
    </row>
    <row r="220" spans="1:65" s="2" customFormat="1">
      <c r="A220" s="36"/>
      <c r="B220" s="37"/>
      <c r="C220" s="38"/>
      <c r="D220" s="193" t="s">
        <v>165</v>
      </c>
      <c r="E220" s="38"/>
      <c r="F220" s="194" t="s">
        <v>2372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165</v>
      </c>
      <c r="AU220" s="19" t="s">
        <v>82</v>
      </c>
    </row>
    <row r="221" spans="1:65" s="2" customFormat="1" ht="33" customHeight="1">
      <c r="A221" s="36"/>
      <c r="B221" s="37"/>
      <c r="C221" s="180" t="s">
        <v>476</v>
      </c>
      <c r="D221" s="180" t="s">
        <v>158</v>
      </c>
      <c r="E221" s="181" t="s">
        <v>3018</v>
      </c>
      <c r="F221" s="182" t="s">
        <v>3019</v>
      </c>
      <c r="G221" s="183" t="s">
        <v>425</v>
      </c>
      <c r="H221" s="184">
        <v>2</v>
      </c>
      <c r="I221" s="185"/>
      <c r="J221" s="186">
        <f>ROUND(I221*H221,2)</f>
        <v>0</v>
      </c>
      <c r="K221" s="182" t="s">
        <v>162</v>
      </c>
      <c r="L221" s="41"/>
      <c r="M221" s="187" t="s">
        <v>19</v>
      </c>
      <c r="N221" s="188" t="s">
        <v>43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300</v>
      </c>
      <c r="AT221" s="191" t="s">
        <v>158</v>
      </c>
      <c r="AU221" s="191" t="s">
        <v>82</v>
      </c>
      <c r="AY221" s="19" t="s">
        <v>155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300</v>
      </c>
      <c r="BM221" s="191" t="s">
        <v>3020</v>
      </c>
    </row>
    <row r="222" spans="1:65" s="2" customFormat="1" ht="19.5">
      <c r="A222" s="36"/>
      <c r="B222" s="37"/>
      <c r="C222" s="38"/>
      <c r="D222" s="193" t="s">
        <v>165</v>
      </c>
      <c r="E222" s="38"/>
      <c r="F222" s="194" t="s">
        <v>3021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165</v>
      </c>
      <c r="AU222" s="19" t="s">
        <v>82</v>
      </c>
    </row>
    <row r="223" spans="1:65" s="2" customFormat="1">
      <c r="A223" s="36"/>
      <c r="B223" s="37"/>
      <c r="C223" s="38"/>
      <c r="D223" s="198" t="s">
        <v>167</v>
      </c>
      <c r="E223" s="38"/>
      <c r="F223" s="199" t="s">
        <v>3022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167</v>
      </c>
      <c r="AU223" s="19" t="s">
        <v>82</v>
      </c>
    </row>
    <row r="224" spans="1:65" s="2" customFormat="1" ht="33" customHeight="1">
      <c r="A224" s="36"/>
      <c r="B224" s="37"/>
      <c r="C224" s="180" t="s">
        <v>485</v>
      </c>
      <c r="D224" s="180" t="s">
        <v>158</v>
      </c>
      <c r="E224" s="181" t="s">
        <v>3023</v>
      </c>
      <c r="F224" s="182" t="s">
        <v>3024</v>
      </c>
      <c r="G224" s="183" t="s">
        <v>425</v>
      </c>
      <c r="H224" s="184">
        <v>6</v>
      </c>
      <c r="I224" s="185"/>
      <c r="J224" s="186">
        <f>ROUND(I224*H224,2)</f>
        <v>0</v>
      </c>
      <c r="K224" s="182" t="s">
        <v>162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300</v>
      </c>
      <c r="AT224" s="191" t="s">
        <v>158</v>
      </c>
      <c r="AU224" s="191" t="s">
        <v>82</v>
      </c>
      <c r="AY224" s="19" t="s">
        <v>155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300</v>
      </c>
      <c r="BM224" s="191" t="s">
        <v>3025</v>
      </c>
    </row>
    <row r="225" spans="1:65" s="2" customFormat="1" ht="19.5">
      <c r="A225" s="36"/>
      <c r="B225" s="37"/>
      <c r="C225" s="38"/>
      <c r="D225" s="193" t="s">
        <v>165</v>
      </c>
      <c r="E225" s="38"/>
      <c r="F225" s="194" t="s">
        <v>3026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165</v>
      </c>
      <c r="AU225" s="19" t="s">
        <v>82</v>
      </c>
    </row>
    <row r="226" spans="1:65" s="2" customFormat="1">
      <c r="A226" s="36"/>
      <c r="B226" s="37"/>
      <c r="C226" s="38"/>
      <c r="D226" s="198" t="s">
        <v>167</v>
      </c>
      <c r="E226" s="38"/>
      <c r="F226" s="199" t="s">
        <v>3027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167</v>
      </c>
      <c r="AU226" s="19" t="s">
        <v>82</v>
      </c>
    </row>
    <row r="227" spans="1:65" s="2" customFormat="1" ht="33" customHeight="1">
      <c r="A227" s="36"/>
      <c r="B227" s="37"/>
      <c r="C227" s="180" t="s">
        <v>491</v>
      </c>
      <c r="D227" s="180" t="s">
        <v>158</v>
      </c>
      <c r="E227" s="181" t="s">
        <v>3028</v>
      </c>
      <c r="F227" s="182" t="s">
        <v>3029</v>
      </c>
      <c r="G227" s="183" t="s">
        <v>425</v>
      </c>
      <c r="H227" s="184">
        <v>16</v>
      </c>
      <c r="I227" s="185"/>
      <c r="J227" s="186">
        <f>ROUND(I227*H227,2)</f>
        <v>0</v>
      </c>
      <c r="K227" s="182" t="s">
        <v>162</v>
      </c>
      <c r="L227" s="41"/>
      <c r="M227" s="187" t="s">
        <v>19</v>
      </c>
      <c r="N227" s="188" t="s">
        <v>43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300</v>
      </c>
      <c r="AT227" s="191" t="s">
        <v>158</v>
      </c>
      <c r="AU227" s="191" t="s">
        <v>82</v>
      </c>
      <c r="AY227" s="19" t="s">
        <v>155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300</v>
      </c>
      <c r="BM227" s="191" t="s">
        <v>3030</v>
      </c>
    </row>
    <row r="228" spans="1:65" s="2" customFormat="1" ht="19.5">
      <c r="A228" s="36"/>
      <c r="B228" s="37"/>
      <c r="C228" s="38"/>
      <c r="D228" s="193" t="s">
        <v>165</v>
      </c>
      <c r="E228" s="38"/>
      <c r="F228" s="194" t="s">
        <v>3031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165</v>
      </c>
      <c r="AU228" s="19" t="s">
        <v>82</v>
      </c>
    </row>
    <row r="229" spans="1:65" s="2" customFormat="1">
      <c r="A229" s="36"/>
      <c r="B229" s="37"/>
      <c r="C229" s="38"/>
      <c r="D229" s="198" t="s">
        <v>167</v>
      </c>
      <c r="E229" s="38"/>
      <c r="F229" s="199" t="s">
        <v>3032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167</v>
      </c>
      <c r="AU229" s="19" t="s">
        <v>82</v>
      </c>
    </row>
    <row r="230" spans="1:65" s="2" customFormat="1" ht="33" customHeight="1">
      <c r="A230" s="36"/>
      <c r="B230" s="37"/>
      <c r="C230" s="180" t="s">
        <v>515</v>
      </c>
      <c r="D230" s="180" t="s">
        <v>158</v>
      </c>
      <c r="E230" s="181" t="s">
        <v>3033</v>
      </c>
      <c r="F230" s="182" t="s">
        <v>3034</v>
      </c>
      <c r="G230" s="183" t="s">
        <v>425</v>
      </c>
      <c r="H230" s="184">
        <v>2</v>
      </c>
      <c r="I230" s="185"/>
      <c r="J230" s="186">
        <f>ROUND(I230*H230,2)</f>
        <v>0</v>
      </c>
      <c r="K230" s="182" t="s">
        <v>162</v>
      </c>
      <c r="L230" s="41"/>
      <c r="M230" s="187" t="s">
        <v>19</v>
      </c>
      <c r="N230" s="188" t="s">
        <v>43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300</v>
      </c>
      <c r="AT230" s="191" t="s">
        <v>158</v>
      </c>
      <c r="AU230" s="191" t="s">
        <v>82</v>
      </c>
      <c r="AY230" s="19" t="s">
        <v>155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300</v>
      </c>
      <c r="BM230" s="191" t="s">
        <v>3035</v>
      </c>
    </row>
    <row r="231" spans="1:65" s="2" customFormat="1" ht="19.5">
      <c r="A231" s="36"/>
      <c r="B231" s="37"/>
      <c r="C231" s="38"/>
      <c r="D231" s="193" t="s">
        <v>165</v>
      </c>
      <c r="E231" s="38"/>
      <c r="F231" s="194" t="s">
        <v>3036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165</v>
      </c>
      <c r="AU231" s="19" t="s">
        <v>82</v>
      </c>
    </row>
    <row r="232" spans="1:65" s="2" customFormat="1">
      <c r="A232" s="36"/>
      <c r="B232" s="37"/>
      <c r="C232" s="38"/>
      <c r="D232" s="198" t="s">
        <v>167</v>
      </c>
      <c r="E232" s="38"/>
      <c r="F232" s="199" t="s">
        <v>3037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167</v>
      </c>
      <c r="AU232" s="19" t="s">
        <v>82</v>
      </c>
    </row>
    <row r="233" spans="1:65" s="2" customFormat="1" ht="24.2" customHeight="1">
      <c r="A233" s="36"/>
      <c r="B233" s="37"/>
      <c r="C233" s="180" t="s">
        <v>522</v>
      </c>
      <c r="D233" s="180" t="s">
        <v>158</v>
      </c>
      <c r="E233" s="181" t="s">
        <v>3038</v>
      </c>
      <c r="F233" s="182" t="s">
        <v>3039</v>
      </c>
      <c r="G233" s="183" t="s">
        <v>233</v>
      </c>
      <c r="H233" s="184">
        <v>190</v>
      </c>
      <c r="I233" s="185"/>
      <c r="J233" s="186">
        <f>ROUND(I233*H233,2)</f>
        <v>0</v>
      </c>
      <c r="K233" s="182" t="s">
        <v>162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5.0000000000000002E-5</v>
      </c>
      <c r="R233" s="189">
        <f>Q233*H233</f>
        <v>9.4999999999999998E-3</v>
      </c>
      <c r="S233" s="189">
        <v>4.7299999999999998E-3</v>
      </c>
      <c r="T233" s="190">
        <f>S233*H233</f>
        <v>0.89869999999999994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300</v>
      </c>
      <c r="AT233" s="191" t="s">
        <v>158</v>
      </c>
      <c r="AU233" s="191" t="s">
        <v>82</v>
      </c>
      <c r="AY233" s="19" t="s">
        <v>155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300</v>
      </c>
      <c r="BM233" s="191" t="s">
        <v>3040</v>
      </c>
    </row>
    <row r="234" spans="1:65" s="2" customFormat="1">
      <c r="A234" s="36"/>
      <c r="B234" s="37"/>
      <c r="C234" s="38"/>
      <c r="D234" s="193" t="s">
        <v>165</v>
      </c>
      <c r="E234" s="38"/>
      <c r="F234" s="194" t="s">
        <v>3041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165</v>
      </c>
      <c r="AU234" s="19" t="s">
        <v>82</v>
      </c>
    </row>
    <row r="235" spans="1:65" s="2" customFormat="1">
      <c r="A235" s="36"/>
      <c r="B235" s="37"/>
      <c r="C235" s="38"/>
      <c r="D235" s="198" t="s">
        <v>167</v>
      </c>
      <c r="E235" s="38"/>
      <c r="F235" s="199" t="s">
        <v>3042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167</v>
      </c>
      <c r="AU235" s="19" t="s">
        <v>82</v>
      </c>
    </row>
    <row r="236" spans="1:65" s="2" customFormat="1" ht="33" customHeight="1">
      <c r="A236" s="36"/>
      <c r="B236" s="37"/>
      <c r="C236" s="180" t="s">
        <v>534</v>
      </c>
      <c r="D236" s="180" t="s">
        <v>158</v>
      </c>
      <c r="E236" s="181" t="s">
        <v>3043</v>
      </c>
      <c r="F236" s="182" t="s">
        <v>3044</v>
      </c>
      <c r="G236" s="183" t="s">
        <v>425</v>
      </c>
      <c r="H236" s="184">
        <v>2</v>
      </c>
      <c r="I236" s="185"/>
      <c r="J236" s="186">
        <f>ROUND(I236*H236,2)</f>
        <v>0</v>
      </c>
      <c r="K236" s="182" t="s">
        <v>162</v>
      </c>
      <c r="L236" s="41"/>
      <c r="M236" s="187" t="s">
        <v>19</v>
      </c>
      <c r="N236" s="188" t="s">
        <v>43</v>
      </c>
      <c r="O236" s="66"/>
      <c r="P236" s="189">
        <f>O236*H236</f>
        <v>0</v>
      </c>
      <c r="Q236" s="189">
        <v>8.4999999999999995E-4</v>
      </c>
      <c r="R236" s="189">
        <f>Q236*H236</f>
        <v>1.6999999999999999E-3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300</v>
      </c>
      <c r="AT236" s="191" t="s">
        <v>158</v>
      </c>
      <c r="AU236" s="191" t="s">
        <v>82</v>
      </c>
      <c r="AY236" s="19" t="s">
        <v>155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300</v>
      </c>
      <c r="BM236" s="191" t="s">
        <v>3045</v>
      </c>
    </row>
    <row r="237" spans="1:65" s="2" customFormat="1" ht="29.25">
      <c r="A237" s="36"/>
      <c r="B237" s="37"/>
      <c r="C237" s="38"/>
      <c r="D237" s="193" t="s">
        <v>165</v>
      </c>
      <c r="E237" s="38"/>
      <c r="F237" s="194" t="s">
        <v>3046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165</v>
      </c>
      <c r="AU237" s="19" t="s">
        <v>82</v>
      </c>
    </row>
    <row r="238" spans="1:65" s="2" customFormat="1">
      <c r="A238" s="36"/>
      <c r="B238" s="37"/>
      <c r="C238" s="38"/>
      <c r="D238" s="198" t="s">
        <v>167</v>
      </c>
      <c r="E238" s="38"/>
      <c r="F238" s="199" t="s">
        <v>3047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167</v>
      </c>
      <c r="AU238" s="19" t="s">
        <v>82</v>
      </c>
    </row>
    <row r="239" spans="1:65" s="2" customFormat="1" ht="33" customHeight="1">
      <c r="A239" s="36"/>
      <c r="B239" s="37"/>
      <c r="C239" s="180" t="s">
        <v>541</v>
      </c>
      <c r="D239" s="180" t="s">
        <v>158</v>
      </c>
      <c r="E239" s="181" t="s">
        <v>3048</v>
      </c>
      <c r="F239" s="182" t="s">
        <v>3049</v>
      </c>
      <c r="G239" s="183" t="s">
        <v>425</v>
      </c>
      <c r="H239" s="184">
        <v>4</v>
      </c>
      <c r="I239" s="185"/>
      <c r="J239" s="186">
        <f>ROUND(I239*H239,2)</f>
        <v>0</v>
      </c>
      <c r="K239" s="182" t="s">
        <v>162</v>
      </c>
      <c r="L239" s="41"/>
      <c r="M239" s="187" t="s">
        <v>19</v>
      </c>
      <c r="N239" s="188" t="s">
        <v>43</v>
      </c>
      <c r="O239" s="66"/>
      <c r="P239" s="189">
        <f>O239*H239</f>
        <v>0</v>
      </c>
      <c r="Q239" s="189">
        <v>1.49E-3</v>
      </c>
      <c r="R239" s="189">
        <f>Q239*H239</f>
        <v>5.96E-3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300</v>
      </c>
      <c r="AT239" s="191" t="s">
        <v>158</v>
      </c>
      <c r="AU239" s="191" t="s">
        <v>82</v>
      </c>
      <c r="AY239" s="19" t="s">
        <v>155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300</v>
      </c>
      <c r="BM239" s="191" t="s">
        <v>3050</v>
      </c>
    </row>
    <row r="240" spans="1:65" s="2" customFormat="1" ht="29.25">
      <c r="A240" s="36"/>
      <c r="B240" s="37"/>
      <c r="C240" s="38"/>
      <c r="D240" s="193" t="s">
        <v>165</v>
      </c>
      <c r="E240" s="38"/>
      <c r="F240" s="194" t="s">
        <v>3051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165</v>
      </c>
      <c r="AU240" s="19" t="s">
        <v>82</v>
      </c>
    </row>
    <row r="241" spans="1:65" s="2" customFormat="1">
      <c r="A241" s="36"/>
      <c r="B241" s="37"/>
      <c r="C241" s="38"/>
      <c r="D241" s="198" t="s">
        <v>167</v>
      </c>
      <c r="E241" s="38"/>
      <c r="F241" s="199" t="s">
        <v>3052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167</v>
      </c>
      <c r="AU241" s="19" t="s">
        <v>82</v>
      </c>
    </row>
    <row r="242" spans="1:65" s="2" customFormat="1" ht="24.2" customHeight="1">
      <c r="A242" s="36"/>
      <c r="B242" s="37"/>
      <c r="C242" s="222" t="s">
        <v>550</v>
      </c>
      <c r="D242" s="222" t="s">
        <v>179</v>
      </c>
      <c r="E242" s="223" t="s">
        <v>3053</v>
      </c>
      <c r="F242" s="224" t="s">
        <v>3054</v>
      </c>
      <c r="G242" s="225" t="s">
        <v>425</v>
      </c>
      <c r="H242" s="226">
        <v>64</v>
      </c>
      <c r="I242" s="227"/>
      <c r="J242" s="228">
        <f>ROUND(I242*H242,2)</f>
        <v>0</v>
      </c>
      <c r="K242" s="224" t="s">
        <v>851</v>
      </c>
      <c r="L242" s="229"/>
      <c r="M242" s="230" t="s">
        <v>19</v>
      </c>
      <c r="N242" s="231" t="s">
        <v>43</v>
      </c>
      <c r="O242" s="66"/>
      <c r="P242" s="189">
        <f>O242*H242</f>
        <v>0</v>
      </c>
      <c r="Q242" s="189">
        <v>1.3999999999999999E-4</v>
      </c>
      <c r="R242" s="189">
        <f>Q242*H242</f>
        <v>8.9599999999999992E-3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438</v>
      </c>
      <c r="AT242" s="191" t="s">
        <v>179</v>
      </c>
      <c r="AU242" s="191" t="s">
        <v>82</v>
      </c>
      <c r="AY242" s="19" t="s">
        <v>155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300</v>
      </c>
      <c r="BM242" s="191" t="s">
        <v>3055</v>
      </c>
    </row>
    <row r="243" spans="1:65" s="2" customFormat="1">
      <c r="A243" s="36"/>
      <c r="B243" s="37"/>
      <c r="C243" s="38"/>
      <c r="D243" s="193" t="s">
        <v>165</v>
      </c>
      <c r="E243" s="38"/>
      <c r="F243" s="194" t="s">
        <v>3054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165</v>
      </c>
      <c r="AU243" s="19" t="s">
        <v>82</v>
      </c>
    </row>
    <row r="244" spans="1:65" s="2" customFormat="1" ht="24.2" customHeight="1">
      <c r="A244" s="36"/>
      <c r="B244" s="37"/>
      <c r="C244" s="180" t="s">
        <v>559</v>
      </c>
      <c r="D244" s="180" t="s">
        <v>158</v>
      </c>
      <c r="E244" s="181" t="s">
        <v>3056</v>
      </c>
      <c r="F244" s="182" t="s">
        <v>3057</v>
      </c>
      <c r="G244" s="183" t="s">
        <v>233</v>
      </c>
      <c r="H244" s="184">
        <v>153</v>
      </c>
      <c r="I244" s="185"/>
      <c r="J244" s="186">
        <f>ROUND(I244*H244,2)</f>
        <v>0</v>
      </c>
      <c r="K244" s="182" t="s">
        <v>162</v>
      </c>
      <c r="L244" s="41"/>
      <c r="M244" s="187" t="s">
        <v>19</v>
      </c>
      <c r="N244" s="188" t="s">
        <v>43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300</v>
      </c>
      <c r="AT244" s="191" t="s">
        <v>158</v>
      </c>
      <c r="AU244" s="191" t="s">
        <v>82</v>
      </c>
      <c r="AY244" s="19" t="s">
        <v>155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300</v>
      </c>
      <c r="BM244" s="191" t="s">
        <v>3058</v>
      </c>
    </row>
    <row r="245" spans="1:65" s="2" customFormat="1" ht="29.25">
      <c r="A245" s="36"/>
      <c r="B245" s="37"/>
      <c r="C245" s="38"/>
      <c r="D245" s="193" t="s">
        <v>165</v>
      </c>
      <c r="E245" s="38"/>
      <c r="F245" s="194" t="s">
        <v>3059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165</v>
      </c>
      <c r="AU245" s="19" t="s">
        <v>82</v>
      </c>
    </row>
    <row r="246" spans="1:65" s="2" customFormat="1">
      <c r="A246" s="36"/>
      <c r="B246" s="37"/>
      <c r="C246" s="38"/>
      <c r="D246" s="198" t="s">
        <v>167</v>
      </c>
      <c r="E246" s="38"/>
      <c r="F246" s="199" t="s">
        <v>3060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167</v>
      </c>
      <c r="AU246" s="19" t="s">
        <v>82</v>
      </c>
    </row>
    <row r="247" spans="1:65" s="2" customFormat="1" ht="24.2" customHeight="1">
      <c r="A247" s="36"/>
      <c r="B247" s="37"/>
      <c r="C247" s="180" t="s">
        <v>568</v>
      </c>
      <c r="D247" s="180" t="s">
        <v>158</v>
      </c>
      <c r="E247" s="181" t="s">
        <v>3061</v>
      </c>
      <c r="F247" s="182" t="s">
        <v>3062</v>
      </c>
      <c r="G247" s="183" t="s">
        <v>233</v>
      </c>
      <c r="H247" s="184">
        <v>155</v>
      </c>
      <c r="I247" s="185"/>
      <c r="J247" s="186">
        <f>ROUND(I247*H247,2)</f>
        <v>0</v>
      </c>
      <c r="K247" s="182" t="s">
        <v>162</v>
      </c>
      <c r="L247" s="41"/>
      <c r="M247" s="187" t="s">
        <v>19</v>
      </c>
      <c r="N247" s="188" t="s">
        <v>43</v>
      </c>
      <c r="O247" s="66"/>
      <c r="P247" s="189">
        <f>O247*H247</f>
        <v>0</v>
      </c>
      <c r="Q247" s="189">
        <v>1.7000000000000001E-4</v>
      </c>
      <c r="R247" s="189">
        <f>Q247*H247</f>
        <v>2.6350000000000002E-2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300</v>
      </c>
      <c r="AT247" s="191" t="s">
        <v>158</v>
      </c>
      <c r="AU247" s="191" t="s">
        <v>82</v>
      </c>
      <c r="AY247" s="19" t="s">
        <v>155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300</v>
      </c>
      <c r="BM247" s="191" t="s">
        <v>3063</v>
      </c>
    </row>
    <row r="248" spans="1:65" s="2" customFormat="1" ht="19.5">
      <c r="A248" s="36"/>
      <c r="B248" s="37"/>
      <c r="C248" s="38"/>
      <c r="D248" s="193" t="s">
        <v>165</v>
      </c>
      <c r="E248" s="38"/>
      <c r="F248" s="194" t="s">
        <v>3064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165</v>
      </c>
      <c r="AU248" s="19" t="s">
        <v>82</v>
      </c>
    </row>
    <row r="249" spans="1:65" s="2" customFormat="1">
      <c r="A249" s="36"/>
      <c r="B249" s="37"/>
      <c r="C249" s="38"/>
      <c r="D249" s="198" t="s">
        <v>167</v>
      </c>
      <c r="E249" s="38"/>
      <c r="F249" s="199" t="s">
        <v>3065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167</v>
      </c>
      <c r="AU249" s="19" t="s">
        <v>82</v>
      </c>
    </row>
    <row r="250" spans="1:65" s="2" customFormat="1" ht="24.2" customHeight="1">
      <c r="A250" s="36"/>
      <c r="B250" s="37"/>
      <c r="C250" s="180" t="s">
        <v>576</v>
      </c>
      <c r="D250" s="180" t="s">
        <v>158</v>
      </c>
      <c r="E250" s="181" t="s">
        <v>3066</v>
      </c>
      <c r="F250" s="182" t="s">
        <v>3067</v>
      </c>
      <c r="G250" s="183" t="s">
        <v>233</v>
      </c>
      <c r="H250" s="184">
        <v>50</v>
      </c>
      <c r="I250" s="185"/>
      <c r="J250" s="186">
        <f>ROUND(I250*H250,2)</f>
        <v>0</v>
      </c>
      <c r="K250" s="182" t="s">
        <v>162</v>
      </c>
      <c r="L250" s="41"/>
      <c r="M250" s="187" t="s">
        <v>19</v>
      </c>
      <c r="N250" s="188" t="s">
        <v>43</v>
      </c>
      <c r="O250" s="66"/>
      <c r="P250" s="189">
        <f>O250*H250</f>
        <v>0</v>
      </c>
      <c r="Q250" s="189">
        <v>2.2000000000000001E-4</v>
      </c>
      <c r="R250" s="189">
        <f>Q250*H250</f>
        <v>1.1000000000000001E-2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300</v>
      </c>
      <c r="AT250" s="191" t="s">
        <v>158</v>
      </c>
      <c r="AU250" s="191" t="s">
        <v>82</v>
      </c>
      <c r="AY250" s="19" t="s">
        <v>155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300</v>
      </c>
      <c r="BM250" s="191" t="s">
        <v>3068</v>
      </c>
    </row>
    <row r="251" spans="1:65" s="2" customFormat="1" ht="19.5">
      <c r="A251" s="36"/>
      <c r="B251" s="37"/>
      <c r="C251" s="38"/>
      <c r="D251" s="193" t="s">
        <v>165</v>
      </c>
      <c r="E251" s="38"/>
      <c r="F251" s="194" t="s">
        <v>3069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165</v>
      </c>
      <c r="AU251" s="19" t="s">
        <v>82</v>
      </c>
    </row>
    <row r="252" spans="1:65" s="2" customFormat="1">
      <c r="A252" s="36"/>
      <c r="B252" s="37"/>
      <c r="C252" s="38"/>
      <c r="D252" s="198" t="s">
        <v>167</v>
      </c>
      <c r="E252" s="38"/>
      <c r="F252" s="199" t="s">
        <v>3070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167</v>
      </c>
      <c r="AU252" s="19" t="s">
        <v>82</v>
      </c>
    </row>
    <row r="253" spans="1:65" s="2" customFormat="1" ht="24.2" customHeight="1">
      <c r="A253" s="36"/>
      <c r="B253" s="37"/>
      <c r="C253" s="180" t="s">
        <v>582</v>
      </c>
      <c r="D253" s="180" t="s">
        <v>158</v>
      </c>
      <c r="E253" s="181" t="s">
        <v>3071</v>
      </c>
      <c r="F253" s="182" t="s">
        <v>3072</v>
      </c>
      <c r="G253" s="183" t="s">
        <v>233</v>
      </c>
      <c r="H253" s="184">
        <v>40</v>
      </c>
      <c r="I253" s="185"/>
      <c r="J253" s="186">
        <f>ROUND(I253*H253,2)</f>
        <v>0</v>
      </c>
      <c r="K253" s="182" t="s">
        <v>162</v>
      </c>
      <c r="L253" s="41"/>
      <c r="M253" s="187" t="s">
        <v>19</v>
      </c>
      <c r="N253" s="188" t="s">
        <v>43</v>
      </c>
      <c r="O253" s="66"/>
      <c r="P253" s="189">
        <f>O253*H253</f>
        <v>0</v>
      </c>
      <c r="Q253" s="189">
        <v>3.2000000000000003E-4</v>
      </c>
      <c r="R253" s="189">
        <f>Q253*H253</f>
        <v>1.2800000000000001E-2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300</v>
      </c>
      <c r="AT253" s="191" t="s">
        <v>158</v>
      </c>
      <c r="AU253" s="191" t="s">
        <v>82</v>
      </c>
      <c r="AY253" s="19" t="s">
        <v>155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300</v>
      </c>
      <c r="BM253" s="191" t="s">
        <v>3073</v>
      </c>
    </row>
    <row r="254" spans="1:65" s="2" customFormat="1" ht="19.5">
      <c r="A254" s="36"/>
      <c r="B254" s="37"/>
      <c r="C254" s="38"/>
      <c r="D254" s="193" t="s">
        <v>165</v>
      </c>
      <c r="E254" s="38"/>
      <c r="F254" s="194" t="s">
        <v>3074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165</v>
      </c>
      <c r="AU254" s="19" t="s">
        <v>82</v>
      </c>
    </row>
    <row r="255" spans="1:65" s="2" customFormat="1">
      <c r="A255" s="36"/>
      <c r="B255" s="37"/>
      <c r="C255" s="38"/>
      <c r="D255" s="198" t="s">
        <v>167</v>
      </c>
      <c r="E255" s="38"/>
      <c r="F255" s="199" t="s">
        <v>3075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167</v>
      </c>
      <c r="AU255" s="19" t="s">
        <v>82</v>
      </c>
    </row>
    <row r="256" spans="1:65" s="2" customFormat="1" ht="16.5" customHeight="1">
      <c r="A256" s="36"/>
      <c r="B256" s="37"/>
      <c r="C256" s="180" t="s">
        <v>592</v>
      </c>
      <c r="D256" s="180" t="s">
        <v>158</v>
      </c>
      <c r="E256" s="181" t="s">
        <v>3076</v>
      </c>
      <c r="F256" s="182" t="s">
        <v>3077</v>
      </c>
      <c r="G256" s="183" t="s">
        <v>233</v>
      </c>
      <c r="H256" s="184">
        <v>245</v>
      </c>
      <c r="I256" s="185"/>
      <c r="J256" s="186">
        <f>ROUND(I256*H256,2)</f>
        <v>0</v>
      </c>
      <c r="K256" s="182" t="s">
        <v>162</v>
      </c>
      <c r="L256" s="41"/>
      <c r="M256" s="187" t="s">
        <v>19</v>
      </c>
      <c r="N256" s="188" t="s">
        <v>43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300</v>
      </c>
      <c r="AT256" s="191" t="s">
        <v>158</v>
      </c>
      <c r="AU256" s="191" t="s">
        <v>82</v>
      </c>
      <c r="AY256" s="19" t="s">
        <v>155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300</v>
      </c>
      <c r="BM256" s="191" t="s">
        <v>3078</v>
      </c>
    </row>
    <row r="257" spans="1:65" s="2" customFormat="1">
      <c r="A257" s="36"/>
      <c r="B257" s="37"/>
      <c r="C257" s="38"/>
      <c r="D257" s="193" t="s">
        <v>165</v>
      </c>
      <c r="E257" s="38"/>
      <c r="F257" s="194" t="s">
        <v>3079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165</v>
      </c>
      <c r="AU257" s="19" t="s">
        <v>82</v>
      </c>
    </row>
    <row r="258" spans="1:65" s="2" customFormat="1">
      <c r="A258" s="36"/>
      <c r="B258" s="37"/>
      <c r="C258" s="38"/>
      <c r="D258" s="198" t="s">
        <v>167</v>
      </c>
      <c r="E258" s="38"/>
      <c r="F258" s="199" t="s">
        <v>3080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167</v>
      </c>
      <c r="AU258" s="19" t="s">
        <v>82</v>
      </c>
    </row>
    <row r="259" spans="1:65" s="2" customFormat="1" ht="24.2" customHeight="1">
      <c r="A259" s="36"/>
      <c r="B259" s="37"/>
      <c r="C259" s="180" t="s">
        <v>603</v>
      </c>
      <c r="D259" s="180" t="s">
        <v>158</v>
      </c>
      <c r="E259" s="181" t="s">
        <v>3081</v>
      </c>
      <c r="F259" s="182" t="s">
        <v>3082</v>
      </c>
      <c r="G259" s="183" t="s">
        <v>161</v>
      </c>
      <c r="H259" s="184">
        <v>0.69599999999999995</v>
      </c>
      <c r="I259" s="185"/>
      <c r="J259" s="186">
        <f>ROUND(I259*H259,2)</f>
        <v>0</v>
      </c>
      <c r="K259" s="182" t="s">
        <v>162</v>
      </c>
      <c r="L259" s="41"/>
      <c r="M259" s="187" t="s">
        <v>19</v>
      </c>
      <c r="N259" s="188" t="s">
        <v>43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300</v>
      </c>
      <c r="AT259" s="191" t="s">
        <v>158</v>
      </c>
      <c r="AU259" s="191" t="s">
        <v>82</v>
      </c>
      <c r="AY259" s="19" t="s">
        <v>155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300</v>
      </c>
      <c r="BM259" s="191" t="s">
        <v>3083</v>
      </c>
    </row>
    <row r="260" spans="1:65" s="2" customFormat="1" ht="29.25">
      <c r="A260" s="36"/>
      <c r="B260" s="37"/>
      <c r="C260" s="38"/>
      <c r="D260" s="193" t="s">
        <v>165</v>
      </c>
      <c r="E260" s="38"/>
      <c r="F260" s="194" t="s">
        <v>3084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165</v>
      </c>
      <c r="AU260" s="19" t="s">
        <v>82</v>
      </c>
    </row>
    <row r="261" spans="1:65" s="2" customFormat="1">
      <c r="A261" s="36"/>
      <c r="B261" s="37"/>
      <c r="C261" s="38"/>
      <c r="D261" s="198" t="s">
        <v>167</v>
      </c>
      <c r="E261" s="38"/>
      <c r="F261" s="199" t="s">
        <v>3085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167</v>
      </c>
      <c r="AU261" s="19" t="s">
        <v>82</v>
      </c>
    </row>
    <row r="262" spans="1:65" s="2" customFormat="1" ht="24.2" customHeight="1">
      <c r="A262" s="36"/>
      <c r="B262" s="37"/>
      <c r="C262" s="180" t="s">
        <v>609</v>
      </c>
      <c r="D262" s="180" t="s">
        <v>158</v>
      </c>
      <c r="E262" s="181" t="s">
        <v>3086</v>
      </c>
      <c r="F262" s="182" t="s">
        <v>3087</v>
      </c>
      <c r="G262" s="183" t="s">
        <v>161</v>
      </c>
      <c r="H262" s="184">
        <v>0.69599999999999995</v>
      </c>
      <c r="I262" s="185"/>
      <c r="J262" s="186">
        <f>ROUND(I262*H262,2)</f>
        <v>0</v>
      </c>
      <c r="K262" s="182" t="s">
        <v>162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300</v>
      </c>
      <c r="AT262" s="191" t="s">
        <v>158</v>
      </c>
      <c r="AU262" s="191" t="s">
        <v>82</v>
      </c>
      <c r="AY262" s="19" t="s">
        <v>155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300</v>
      </c>
      <c r="BM262" s="191" t="s">
        <v>3088</v>
      </c>
    </row>
    <row r="263" spans="1:65" s="2" customFormat="1" ht="29.25">
      <c r="A263" s="36"/>
      <c r="B263" s="37"/>
      <c r="C263" s="38"/>
      <c r="D263" s="193" t="s">
        <v>165</v>
      </c>
      <c r="E263" s="38"/>
      <c r="F263" s="194" t="s">
        <v>3089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165</v>
      </c>
      <c r="AU263" s="19" t="s">
        <v>82</v>
      </c>
    </row>
    <row r="264" spans="1:65" s="2" customFormat="1">
      <c r="A264" s="36"/>
      <c r="B264" s="37"/>
      <c r="C264" s="38"/>
      <c r="D264" s="198" t="s">
        <v>167</v>
      </c>
      <c r="E264" s="38"/>
      <c r="F264" s="199" t="s">
        <v>3090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167</v>
      </c>
      <c r="AU264" s="19" t="s">
        <v>82</v>
      </c>
    </row>
    <row r="265" spans="1:65" s="12" customFormat="1" ht="22.9" customHeight="1">
      <c r="B265" s="164"/>
      <c r="C265" s="165"/>
      <c r="D265" s="166" t="s">
        <v>71</v>
      </c>
      <c r="E265" s="178" t="s">
        <v>3091</v>
      </c>
      <c r="F265" s="178" t="s">
        <v>3092</v>
      </c>
      <c r="G265" s="165"/>
      <c r="H265" s="165"/>
      <c r="I265" s="168"/>
      <c r="J265" s="179">
        <f>BK265</f>
        <v>0</v>
      </c>
      <c r="K265" s="165"/>
      <c r="L265" s="170"/>
      <c r="M265" s="171"/>
      <c r="N265" s="172"/>
      <c r="O265" s="172"/>
      <c r="P265" s="173">
        <f>SUM(P266:P318)</f>
        <v>0</v>
      </c>
      <c r="Q265" s="172"/>
      <c r="R265" s="173">
        <f>SUM(R266:R318)</f>
        <v>5.5359999999999999E-2</v>
      </c>
      <c r="S265" s="172"/>
      <c r="T265" s="174">
        <f>SUM(T266:T318)</f>
        <v>0.13639999999999999</v>
      </c>
      <c r="AR265" s="175" t="s">
        <v>82</v>
      </c>
      <c r="AT265" s="176" t="s">
        <v>71</v>
      </c>
      <c r="AU265" s="176" t="s">
        <v>80</v>
      </c>
      <c r="AY265" s="175" t="s">
        <v>155</v>
      </c>
      <c r="BK265" s="177">
        <f>SUM(BK266:BK318)</f>
        <v>0</v>
      </c>
    </row>
    <row r="266" spans="1:65" s="2" customFormat="1" ht="24.2" customHeight="1">
      <c r="A266" s="36"/>
      <c r="B266" s="37"/>
      <c r="C266" s="180" t="s">
        <v>615</v>
      </c>
      <c r="D266" s="180" t="s">
        <v>158</v>
      </c>
      <c r="E266" s="181" t="s">
        <v>3093</v>
      </c>
      <c r="F266" s="182" t="s">
        <v>3094</v>
      </c>
      <c r="G266" s="183" t="s">
        <v>425</v>
      </c>
      <c r="H266" s="184">
        <v>24</v>
      </c>
      <c r="I266" s="185"/>
      <c r="J266" s="186">
        <f>ROUND(I266*H266,2)</f>
        <v>0</v>
      </c>
      <c r="K266" s="182" t="s">
        <v>162</v>
      </c>
      <c r="L266" s="41"/>
      <c r="M266" s="187" t="s">
        <v>19</v>
      </c>
      <c r="N266" s="188" t="s">
        <v>43</v>
      </c>
      <c r="O266" s="66"/>
      <c r="P266" s="189">
        <f>O266*H266</f>
        <v>0</v>
      </c>
      <c r="Q266" s="189">
        <v>6.0000000000000002E-5</v>
      </c>
      <c r="R266" s="189">
        <f>Q266*H266</f>
        <v>1.4400000000000001E-3</v>
      </c>
      <c r="S266" s="189">
        <v>1.1000000000000001E-3</v>
      </c>
      <c r="T266" s="190">
        <f>S266*H266</f>
        <v>2.64E-2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300</v>
      </c>
      <c r="AT266" s="191" t="s">
        <v>158</v>
      </c>
      <c r="AU266" s="191" t="s">
        <v>82</v>
      </c>
      <c r="AY266" s="19" t="s">
        <v>155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300</v>
      </c>
      <c r="BM266" s="191" t="s">
        <v>3095</v>
      </c>
    </row>
    <row r="267" spans="1:65" s="2" customFormat="1">
      <c r="A267" s="36"/>
      <c r="B267" s="37"/>
      <c r="C267" s="38"/>
      <c r="D267" s="193" t="s">
        <v>165</v>
      </c>
      <c r="E267" s="38"/>
      <c r="F267" s="194" t="s">
        <v>3096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165</v>
      </c>
      <c r="AU267" s="19" t="s">
        <v>82</v>
      </c>
    </row>
    <row r="268" spans="1:65" s="2" customFormat="1">
      <c r="A268" s="36"/>
      <c r="B268" s="37"/>
      <c r="C268" s="38"/>
      <c r="D268" s="198" t="s">
        <v>167</v>
      </c>
      <c r="E268" s="38"/>
      <c r="F268" s="199" t="s">
        <v>3097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167</v>
      </c>
      <c r="AU268" s="19" t="s">
        <v>82</v>
      </c>
    </row>
    <row r="269" spans="1:65" s="2" customFormat="1" ht="24.2" customHeight="1">
      <c r="A269" s="36"/>
      <c r="B269" s="37"/>
      <c r="C269" s="180" t="s">
        <v>622</v>
      </c>
      <c r="D269" s="180" t="s">
        <v>158</v>
      </c>
      <c r="E269" s="181" t="s">
        <v>3098</v>
      </c>
      <c r="F269" s="182" t="s">
        <v>3099</v>
      </c>
      <c r="G269" s="183" t="s">
        <v>425</v>
      </c>
      <c r="H269" s="184">
        <v>100</v>
      </c>
      <c r="I269" s="185"/>
      <c r="J269" s="186">
        <f>ROUND(I269*H269,2)</f>
        <v>0</v>
      </c>
      <c r="K269" s="182" t="s">
        <v>162</v>
      </c>
      <c r="L269" s="41"/>
      <c r="M269" s="187" t="s">
        <v>19</v>
      </c>
      <c r="N269" s="188" t="s">
        <v>43</v>
      </c>
      <c r="O269" s="66"/>
      <c r="P269" s="189">
        <f>O269*H269</f>
        <v>0</v>
      </c>
      <c r="Q269" s="189">
        <v>1.2999999999999999E-4</v>
      </c>
      <c r="R269" s="189">
        <f>Q269*H269</f>
        <v>1.2999999999999999E-2</v>
      </c>
      <c r="S269" s="189">
        <v>1.1000000000000001E-3</v>
      </c>
      <c r="T269" s="190">
        <f>S269*H269</f>
        <v>0.11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300</v>
      </c>
      <c r="AT269" s="191" t="s">
        <v>158</v>
      </c>
      <c r="AU269" s="191" t="s">
        <v>82</v>
      </c>
      <c r="AY269" s="19" t="s">
        <v>155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300</v>
      </c>
      <c r="BM269" s="191" t="s">
        <v>3100</v>
      </c>
    </row>
    <row r="270" spans="1:65" s="2" customFormat="1">
      <c r="A270" s="36"/>
      <c r="B270" s="37"/>
      <c r="C270" s="38"/>
      <c r="D270" s="193" t="s">
        <v>165</v>
      </c>
      <c r="E270" s="38"/>
      <c r="F270" s="194" t="s">
        <v>3101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165</v>
      </c>
      <c r="AU270" s="19" t="s">
        <v>82</v>
      </c>
    </row>
    <row r="271" spans="1:65" s="2" customFormat="1">
      <c r="A271" s="36"/>
      <c r="B271" s="37"/>
      <c r="C271" s="38"/>
      <c r="D271" s="198" t="s">
        <v>167</v>
      </c>
      <c r="E271" s="38"/>
      <c r="F271" s="199" t="s">
        <v>3102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167</v>
      </c>
      <c r="AU271" s="19" t="s">
        <v>82</v>
      </c>
    </row>
    <row r="272" spans="1:65" s="2" customFormat="1" ht="21.75" customHeight="1">
      <c r="A272" s="36"/>
      <c r="B272" s="37"/>
      <c r="C272" s="180" t="s">
        <v>630</v>
      </c>
      <c r="D272" s="180" t="s">
        <v>158</v>
      </c>
      <c r="E272" s="181" t="s">
        <v>3103</v>
      </c>
      <c r="F272" s="182" t="s">
        <v>3104</v>
      </c>
      <c r="G272" s="183" t="s">
        <v>425</v>
      </c>
      <c r="H272" s="184">
        <v>27</v>
      </c>
      <c r="I272" s="185"/>
      <c r="J272" s="186">
        <f>ROUND(I272*H272,2)</f>
        <v>0</v>
      </c>
      <c r="K272" s="182" t="s">
        <v>162</v>
      </c>
      <c r="L272" s="41"/>
      <c r="M272" s="187" t="s">
        <v>19</v>
      </c>
      <c r="N272" s="188" t="s">
        <v>43</v>
      </c>
      <c r="O272" s="66"/>
      <c r="P272" s="189">
        <f>O272*H272</f>
        <v>0</v>
      </c>
      <c r="Q272" s="189">
        <v>3.0000000000000001E-5</v>
      </c>
      <c r="R272" s="189">
        <f>Q272*H272</f>
        <v>8.1000000000000006E-4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300</v>
      </c>
      <c r="AT272" s="191" t="s">
        <v>158</v>
      </c>
      <c r="AU272" s="191" t="s">
        <v>82</v>
      </c>
      <c r="AY272" s="19" t="s">
        <v>155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300</v>
      </c>
      <c r="BM272" s="191" t="s">
        <v>3105</v>
      </c>
    </row>
    <row r="273" spans="1:65" s="2" customFormat="1">
      <c r="A273" s="36"/>
      <c r="B273" s="37"/>
      <c r="C273" s="38"/>
      <c r="D273" s="193" t="s">
        <v>165</v>
      </c>
      <c r="E273" s="38"/>
      <c r="F273" s="194" t="s">
        <v>3106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165</v>
      </c>
      <c r="AU273" s="19" t="s">
        <v>82</v>
      </c>
    </row>
    <row r="274" spans="1:65" s="2" customFormat="1">
      <c r="A274" s="36"/>
      <c r="B274" s="37"/>
      <c r="C274" s="38"/>
      <c r="D274" s="198" t="s">
        <v>167</v>
      </c>
      <c r="E274" s="38"/>
      <c r="F274" s="199" t="s">
        <v>3107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167</v>
      </c>
      <c r="AU274" s="19" t="s">
        <v>82</v>
      </c>
    </row>
    <row r="275" spans="1:65" s="2" customFormat="1" ht="16.5" customHeight="1">
      <c r="A275" s="36"/>
      <c r="B275" s="37"/>
      <c r="C275" s="222" t="s">
        <v>640</v>
      </c>
      <c r="D275" s="222" t="s">
        <v>179</v>
      </c>
      <c r="E275" s="223" t="s">
        <v>3108</v>
      </c>
      <c r="F275" s="224" t="s">
        <v>3109</v>
      </c>
      <c r="G275" s="225" t="s">
        <v>425</v>
      </c>
      <c r="H275" s="226">
        <v>4</v>
      </c>
      <c r="I275" s="227"/>
      <c r="J275" s="228">
        <f>ROUND(I275*H275,2)</f>
        <v>0</v>
      </c>
      <c r="K275" s="224" t="s">
        <v>851</v>
      </c>
      <c r="L275" s="229"/>
      <c r="M275" s="230" t="s">
        <v>19</v>
      </c>
      <c r="N275" s="231" t="s">
        <v>43</v>
      </c>
      <c r="O275" s="66"/>
      <c r="P275" s="189">
        <f>O275*H275</f>
        <v>0</v>
      </c>
      <c r="Q275" s="189">
        <v>5.0000000000000002E-5</v>
      </c>
      <c r="R275" s="189">
        <f>Q275*H275</f>
        <v>2.0000000000000001E-4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438</v>
      </c>
      <c r="AT275" s="191" t="s">
        <v>179</v>
      </c>
      <c r="AU275" s="191" t="s">
        <v>82</v>
      </c>
      <c r="AY275" s="19" t="s">
        <v>155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300</v>
      </c>
      <c r="BM275" s="191" t="s">
        <v>3110</v>
      </c>
    </row>
    <row r="276" spans="1:65" s="2" customFormat="1">
      <c r="A276" s="36"/>
      <c r="B276" s="37"/>
      <c r="C276" s="38"/>
      <c r="D276" s="193" t="s">
        <v>165</v>
      </c>
      <c r="E276" s="38"/>
      <c r="F276" s="194" t="s">
        <v>3109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165</v>
      </c>
      <c r="AU276" s="19" t="s">
        <v>82</v>
      </c>
    </row>
    <row r="277" spans="1:65" s="2" customFormat="1" ht="16.5" customHeight="1">
      <c r="A277" s="36"/>
      <c r="B277" s="37"/>
      <c r="C277" s="222" t="s">
        <v>648</v>
      </c>
      <c r="D277" s="222" t="s">
        <v>179</v>
      </c>
      <c r="E277" s="223" t="s">
        <v>3111</v>
      </c>
      <c r="F277" s="224" t="s">
        <v>3112</v>
      </c>
      <c r="G277" s="225" t="s">
        <v>425</v>
      </c>
      <c r="H277" s="226">
        <v>20</v>
      </c>
      <c r="I277" s="227"/>
      <c r="J277" s="228">
        <f>ROUND(I277*H277,2)</f>
        <v>0</v>
      </c>
      <c r="K277" s="224" t="s">
        <v>851</v>
      </c>
      <c r="L277" s="229"/>
      <c r="M277" s="230" t="s">
        <v>19</v>
      </c>
      <c r="N277" s="231" t="s">
        <v>43</v>
      </c>
      <c r="O277" s="66"/>
      <c r="P277" s="189">
        <f>O277*H277</f>
        <v>0</v>
      </c>
      <c r="Q277" s="189">
        <v>2.0000000000000001E-4</v>
      </c>
      <c r="R277" s="189">
        <f>Q277*H277</f>
        <v>4.0000000000000001E-3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438</v>
      </c>
      <c r="AT277" s="191" t="s">
        <v>179</v>
      </c>
      <c r="AU277" s="191" t="s">
        <v>82</v>
      </c>
      <c r="AY277" s="19" t="s">
        <v>155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300</v>
      </c>
      <c r="BM277" s="191" t="s">
        <v>3113</v>
      </c>
    </row>
    <row r="278" spans="1:65" s="2" customFormat="1">
      <c r="A278" s="36"/>
      <c r="B278" s="37"/>
      <c r="C278" s="38"/>
      <c r="D278" s="193" t="s">
        <v>165</v>
      </c>
      <c r="E278" s="38"/>
      <c r="F278" s="194" t="s">
        <v>3112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165</v>
      </c>
      <c r="AU278" s="19" t="s">
        <v>82</v>
      </c>
    </row>
    <row r="279" spans="1:65" s="2" customFormat="1" ht="16.5" customHeight="1">
      <c r="A279" s="36"/>
      <c r="B279" s="37"/>
      <c r="C279" s="222" t="s">
        <v>484</v>
      </c>
      <c r="D279" s="222" t="s">
        <v>179</v>
      </c>
      <c r="E279" s="223" t="s">
        <v>3114</v>
      </c>
      <c r="F279" s="224" t="s">
        <v>3115</v>
      </c>
      <c r="G279" s="225" t="s">
        <v>425</v>
      </c>
      <c r="H279" s="226">
        <v>3</v>
      </c>
      <c r="I279" s="227"/>
      <c r="J279" s="228">
        <f>ROUND(I279*H279,2)</f>
        <v>0</v>
      </c>
      <c r="K279" s="224" t="s">
        <v>851</v>
      </c>
      <c r="L279" s="229"/>
      <c r="M279" s="230" t="s">
        <v>19</v>
      </c>
      <c r="N279" s="231" t="s">
        <v>43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438</v>
      </c>
      <c r="AT279" s="191" t="s">
        <v>179</v>
      </c>
      <c r="AU279" s="191" t="s">
        <v>82</v>
      </c>
      <c r="AY279" s="19" t="s">
        <v>155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300</v>
      </c>
      <c r="BM279" s="191" t="s">
        <v>3116</v>
      </c>
    </row>
    <row r="280" spans="1:65" s="2" customFormat="1">
      <c r="A280" s="36"/>
      <c r="B280" s="37"/>
      <c r="C280" s="38"/>
      <c r="D280" s="193" t="s">
        <v>165</v>
      </c>
      <c r="E280" s="38"/>
      <c r="F280" s="194" t="s">
        <v>3115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165</v>
      </c>
      <c r="AU280" s="19" t="s">
        <v>82</v>
      </c>
    </row>
    <row r="281" spans="1:65" s="2" customFormat="1" ht="21.75" customHeight="1">
      <c r="A281" s="36"/>
      <c r="B281" s="37"/>
      <c r="C281" s="180" t="s">
        <v>660</v>
      </c>
      <c r="D281" s="180" t="s">
        <v>158</v>
      </c>
      <c r="E281" s="181" t="s">
        <v>3117</v>
      </c>
      <c r="F281" s="182" t="s">
        <v>3118</v>
      </c>
      <c r="G281" s="183" t="s">
        <v>425</v>
      </c>
      <c r="H281" s="184">
        <v>11</v>
      </c>
      <c r="I281" s="185"/>
      <c r="J281" s="186">
        <f>ROUND(I281*H281,2)</f>
        <v>0</v>
      </c>
      <c r="K281" s="182" t="s">
        <v>162</v>
      </c>
      <c r="L281" s="41"/>
      <c r="M281" s="187" t="s">
        <v>19</v>
      </c>
      <c r="N281" s="188" t="s">
        <v>43</v>
      </c>
      <c r="O281" s="66"/>
      <c r="P281" s="189">
        <f>O281*H281</f>
        <v>0</v>
      </c>
      <c r="Q281" s="189">
        <v>3.0000000000000001E-5</v>
      </c>
      <c r="R281" s="189">
        <f>Q281*H281</f>
        <v>3.3E-4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300</v>
      </c>
      <c r="AT281" s="191" t="s">
        <v>158</v>
      </c>
      <c r="AU281" s="191" t="s">
        <v>82</v>
      </c>
      <c r="AY281" s="19" t="s">
        <v>155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300</v>
      </c>
      <c r="BM281" s="191" t="s">
        <v>3119</v>
      </c>
    </row>
    <row r="282" spans="1:65" s="2" customFormat="1">
      <c r="A282" s="36"/>
      <c r="B282" s="37"/>
      <c r="C282" s="38"/>
      <c r="D282" s="193" t="s">
        <v>165</v>
      </c>
      <c r="E282" s="38"/>
      <c r="F282" s="194" t="s">
        <v>3120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165</v>
      </c>
      <c r="AU282" s="19" t="s">
        <v>82</v>
      </c>
    </row>
    <row r="283" spans="1:65" s="2" customFormat="1">
      <c r="A283" s="36"/>
      <c r="B283" s="37"/>
      <c r="C283" s="38"/>
      <c r="D283" s="198" t="s">
        <v>167</v>
      </c>
      <c r="E283" s="38"/>
      <c r="F283" s="199" t="s">
        <v>3121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167</v>
      </c>
      <c r="AU283" s="19" t="s">
        <v>82</v>
      </c>
    </row>
    <row r="284" spans="1:65" s="2" customFormat="1" ht="16.5" customHeight="1">
      <c r="A284" s="36"/>
      <c r="B284" s="37"/>
      <c r="C284" s="222" t="s">
        <v>668</v>
      </c>
      <c r="D284" s="222" t="s">
        <v>179</v>
      </c>
      <c r="E284" s="223" t="s">
        <v>3122</v>
      </c>
      <c r="F284" s="224" t="s">
        <v>3123</v>
      </c>
      <c r="G284" s="225" t="s">
        <v>425</v>
      </c>
      <c r="H284" s="226">
        <v>11</v>
      </c>
      <c r="I284" s="227"/>
      <c r="J284" s="228">
        <f>ROUND(I284*H284,2)</f>
        <v>0</v>
      </c>
      <c r="K284" s="224" t="s">
        <v>851</v>
      </c>
      <c r="L284" s="229"/>
      <c r="M284" s="230" t="s">
        <v>19</v>
      </c>
      <c r="N284" s="231" t="s">
        <v>43</v>
      </c>
      <c r="O284" s="66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438</v>
      </c>
      <c r="AT284" s="191" t="s">
        <v>179</v>
      </c>
      <c r="AU284" s="191" t="s">
        <v>82</v>
      </c>
      <c r="AY284" s="19" t="s">
        <v>155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300</v>
      </c>
      <c r="BM284" s="191" t="s">
        <v>3124</v>
      </c>
    </row>
    <row r="285" spans="1:65" s="2" customFormat="1">
      <c r="A285" s="36"/>
      <c r="B285" s="37"/>
      <c r="C285" s="38"/>
      <c r="D285" s="193" t="s">
        <v>165</v>
      </c>
      <c r="E285" s="38"/>
      <c r="F285" s="194" t="s">
        <v>3123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165</v>
      </c>
      <c r="AU285" s="19" t="s">
        <v>82</v>
      </c>
    </row>
    <row r="286" spans="1:65" s="2" customFormat="1" ht="24.2" customHeight="1">
      <c r="A286" s="36"/>
      <c r="B286" s="37"/>
      <c r="C286" s="180" t="s">
        <v>676</v>
      </c>
      <c r="D286" s="180" t="s">
        <v>158</v>
      </c>
      <c r="E286" s="181" t="s">
        <v>3125</v>
      </c>
      <c r="F286" s="182" t="s">
        <v>3126</v>
      </c>
      <c r="G286" s="183" t="s">
        <v>425</v>
      </c>
      <c r="H286" s="184">
        <v>8</v>
      </c>
      <c r="I286" s="185"/>
      <c r="J286" s="186">
        <f>ROUND(I286*H286,2)</f>
        <v>0</v>
      </c>
      <c r="K286" s="182" t="s">
        <v>851</v>
      </c>
      <c r="L286" s="41"/>
      <c r="M286" s="187" t="s">
        <v>19</v>
      </c>
      <c r="N286" s="188" t="s">
        <v>43</v>
      </c>
      <c r="O286" s="66"/>
      <c r="P286" s="189">
        <f>O286*H286</f>
        <v>0</v>
      </c>
      <c r="Q286" s="189">
        <v>9.7000000000000005E-4</v>
      </c>
      <c r="R286" s="189">
        <f>Q286*H286</f>
        <v>7.7600000000000004E-3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300</v>
      </c>
      <c r="AT286" s="191" t="s">
        <v>158</v>
      </c>
      <c r="AU286" s="191" t="s">
        <v>82</v>
      </c>
      <c r="AY286" s="19" t="s">
        <v>155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80</v>
      </c>
      <c r="BK286" s="192">
        <f>ROUND(I286*H286,2)</f>
        <v>0</v>
      </c>
      <c r="BL286" s="19" t="s">
        <v>300</v>
      </c>
      <c r="BM286" s="191" t="s">
        <v>3127</v>
      </c>
    </row>
    <row r="287" spans="1:65" s="2" customFormat="1">
      <c r="A287" s="36"/>
      <c r="B287" s="37"/>
      <c r="C287" s="38"/>
      <c r="D287" s="193" t="s">
        <v>165</v>
      </c>
      <c r="E287" s="38"/>
      <c r="F287" s="194" t="s">
        <v>3126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165</v>
      </c>
      <c r="AU287" s="19" t="s">
        <v>82</v>
      </c>
    </row>
    <row r="288" spans="1:65" s="2" customFormat="1" ht="24.2" customHeight="1">
      <c r="A288" s="36"/>
      <c r="B288" s="37"/>
      <c r="C288" s="180" t="s">
        <v>682</v>
      </c>
      <c r="D288" s="180" t="s">
        <v>158</v>
      </c>
      <c r="E288" s="181" t="s">
        <v>3128</v>
      </c>
      <c r="F288" s="182" t="s">
        <v>3129</v>
      </c>
      <c r="G288" s="183" t="s">
        <v>425</v>
      </c>
      <c r="H288" s="184">
        <v>30</v>
      </c>
      <c r="I288" s="185"/>
      <c r="J288" s="186">
        <f>ROUND(I288*H288,2)</f>
        <v>0</v>
      </c>
      <c r="K288" s="182" t="s">
        <v>162</v>
      </c>
      <c r="L288" s="41"/>
      <c r="M288" s="187" t="s">
        <v>19</v>
      </c>
      <c r="N288" s="188" t="s">
        <v>43</v>
      </c>
      <c r="O288" s="66"/>
      <c r="P288" s="189">
        <f>O288*H288</f>
        <v>0</v>
      </c>
      <c r="Q288" s="189">
        <v>1.3999999999999999E-4</v>
      </c>
      <c r="R288" s="189">
        <f>Q288*H288</f>
        <v>4.1999999999999997E-3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300</v>
      </c>
      <c r="AT288" s="191" t="s">
        <v>158</v>
      </c>
      <c r="AU288" s="191" t="s">
        <v>82</v>
      </c>
      <c r="AY288" s="19" t="s">
        <v>155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300</v>
      </c>
      <c r="BM288" s="191" t="s">
        <v>3130</v>
      </c>
    </row>
    <row r="289" spans="1:65" s="2" customFormat="1" ht="19.5">
      <c r="A289" s="36"/>
      <c r="B289" s="37"/>
      <c r="C289" s="38"/>
      <c r="D289" s="193" t="s">
        <v>165</v>
      </c>
      <c r="E289" s="38"/>
      <c r="F289" s="194" t="s">
        <v>3131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165</v>
      </c>
      <c r="AU289" s="19" t="s">
        <v>82</v>
      </c>
    </row>
    <row r="290" spans="1:65" s="2" customFormat="1">
      <c r="A290" s="36"/>
      <c r="B290" s="37"/>
      <c r="C290" s="38"/>
      <c r="D290" s="198" t="s">
        <v>167</v>
      </c>
      <c r="E290" s="38"/>
      <c r="F290" s="199" t="s">
        <v>3132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167</v>
      </c>
      <c r="AU290" s="19" t="s">
        <v>82</v>
      </c>
    </row>
    <row r="291" spans="1:65" s="2" customFormat="1" ht="24.2" customHeight="1">
      <c r="A291" s="36"/>
      <c r="B291" s="37"/>
      <c r="C291" s="180" t="s">
        <v>691</v>
      </c>
      <c r="D291" s="180" t="s">
        <v>158</v>
      </c>
      <c r="E291" s="181" t="s">
        <v>3133</v>
      </c>
      <c r="F291" s="182" t="s">
        <v>3134</v>
      </c>
      <c r="G291" s="183" t="s">
        <v>425</v>
      </c>
      <c r="H291" s="184">
        <v>3</v>
      </c>
      <c r="I291" s="185"/>
      <c r="J291" s="186">
        <f>ROUND(I291*H291,2)</f>
        <v>0</v>
      </c>
      <c r="K291" s="182" t="s">
        <v>162</v>
      </c>
      <c r="L291" s="41"/>
      <c r="M291" s="187" t="s">
        <v>19</v>
      </c>
      <c r="N291" s="188" t="s">
        <v>43</v>
      </c>
      <c r="O291" s="66"/>
      <c r="P291" s="189">
        <f>O291*H291</f>
        <v>0</v>
      </c>
      <c r="Q291" s="189">
        <v>2.7999999999999998E-4</v>
      </c>
      <c r="R291" s="189">
        <f>Q291*H291</f>
        <v>8.3999999999999993E-4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300</v>
      </c>
      <c r="AT291" s="191" t="s">
        <v>158</v>
      </c>
      <c r="AU291" s="191" t="s">
        <v>82</v>
      </c>
      <c r="AY291" s="19" t="s">
        <v>155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300</v>
      </c>
      <c r="BM291" s="191" t="s">
        <v>3135</v>
      </c>
    </row>
    <row r="292" spans="1:65" s="2" customFormat="1" ht="19.5">
      <c r="A292" s="36"/>
      <c r="B292" s="37"/>
      <c r="C292" s="38"/>
      <c r="D292" s="193" t="s">
        <v>165</v>
      </c>
      <c r="E292" s="38"/>
      <c r="F292" s="194" t="s">
        <v>3136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165</v>
      </c>
      <c r="AU292" s="19" t="s">
        <v>82</v>
      </c>
    </row>
    <row r="293" spans="1:65" s="2" customFormat="1">
      <c r="A293" s="36"/>
      <c r="B293" s="37"/>
      <c r="C293" s="38"/>
      <c r="D293" s="198" t="s">
        <v>167</v>
      </c>
      <c r="E293" s="38"/>
      <c r="F293" s="199" t="s">
        <v>3137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167</v>
      </c>
      <c r="AU293" s="19" t="s">
        <v>82</v>
      </c>
    </row>
    <row r="294" spans="1:65" s="2" customFormat="1" ht="24.2" customHeight="1">
      <c r="A294" s="36"/>
      <c r="B294" s="37"/>
      <c r="C294" s="180" t="s">
        <v>700</v>
      </c>
      <c r="D294" s="180" t="s">
        <v>158</v>
      </c>
      <c r="E294" s="181" t="s">
        <v>3138</v>
      </c>
      <c r="F294" s="182" t="s">
        <v>3139</v>
      </c>
      <c r="G294" s="183" t="s">
        <v>425</v>
      </c>
      <c r="H294" s="184">
        <v>27</v>
      </c>
      <c r="I294" s="185"/>
      <c r="J294" s="186">
        <f>ROUND(I294*H294,2)</f>
        <v>0</v>
      </c>
      <c r="K294" s="182" t="s">
        <v>162</v>
      </c>
      <c r="L294" s="41"/>
      <c r="M294" s="187" t="s">
        <v>19</v>
      </c>
      <c r="N294" s="188" t="s">
        <v>43</v>
      </c>
      <c r="O294" s="66"/>
      <c r="P294" s="189">
        <f>O294*H294</f>
        <v>0</v>
      </c>
      <c r="Q294" s="189">
        <v>3.6999999999999999E-4</v>
      </c>
      <c r="R294" s="189">
        <f>Q294*H294</f>
        <v>9.9900000000000006E-3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300</v>
      </c>
      <c r="AT294" s="191" t="s">
        <v>158</v>
      </c>
      <c r="AU294" s="191" t="s">
        <v>82</v>
      </c>
      <c r="AY294" s="19" t="s">
        <v>155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300</v>
      </c>
      <c r="BM294" s="191" t="s">
        <v>3140</v>
      </c>
    </row>
    <row r="295" spans="1:65" s="2" customFormat="1" ht="19.5">
      <c r="A295" s="36"/>
      <c r="B295" s="37"/>
      <c r="C295" s="38"/>
      <c r="D295" s="193" t="s">
        <v>165</v>
      </c>
      <c r="E295" s="38"/>
      <c r="F295" s="194" t="s">
        <v>3141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165</v>
      </c>
      <c r="AU295" s="19" t="s">
        <v>82</v>
      </c>
    </row>
    <row r="296" spans="1:65" s="2" customFormat="1">
      <c r="A296" s="36"/>
      <c r="B296" s="37"/>
      <c r="C296" s="38"/>
      <c r="D296" s="198" t="s">
        <v>167</v>
      </c>
      <c r="E296" s="38"/>
      <c r="F296" s="199" t="s">
        <v>3142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167</v>
      </c>
      <c r="AU296" s="19" t="s">
        <v>82</v>
      </c>
    </row>
    <row r="297" spans="1:65" s="2" customFormat="1" ht="24.2" customHeight="1">
      <c r="A297" s="36"/>
      <c r="B297" s="37"/>
      <c r="C297" s="222" t="s">
        <v>710</v>
      </c>
      <c r="D297" s="222" t="s">
        <v>179</v>
      </c>
      <c r="E297" s="223" t="s">
        <v>3143</v>
      </c>
      <c r="F297" s="224" t="s">
        <v>3144</v>
      </c>
      <c r="G297" s="225" t="s">
        <v>425</v>
      </c>
      <c r="H297" s="226">
        <v>5</v>
      </c>
      <c r="I297" s="227"/>
      <c r="J297" s="228">
        <f>ROUND(I297*H297,2)</f>
        <v>0</v>
      </c>
      <c r="K297" s="224" t="s">
        <v>851</v>
      </c>
      <c r="L297" s="229"/>
      <c r="M297" s="230" t="s">
        <v>19</v>
      </c>
      <c r="N297" s="231" t="s">
        <v>43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438</v>
      </c>
      <c r="AT297" s="191" t="s">
        <v>179</v>
      </c>
      <c r="AU297" s="191" t="s">
        <v>82</v>
      </c>
      <c r="AY297" s="19" t="s">
        <v>155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300</v>
      </c>
      <c r="BM297" s="191" t="s">
        <v>3145</v>
      </c>
    </row>
    <row r="298" spans="1:65" s="2" customFormat="1" ht="19.5">
      <c r="A298" s="36"/>
      <c r="B298" s="37"/>
      <c r="C298" s="38"/>
      <c r="D298" s="193" t="s">
        <v>165</v>
      </c>
      <c r="E298" s="38"/>
      <c r="F298" s="194" t="s">
        <v>3144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165</v>
      </c>
      <c r="AU298" s="19" t="s">
        <v>82</v>
      </c>
    </row>
    <row r="299" spans="1:65" s="2" customFormat="1" ht="44.25" customHeight="1">
      <c r="A299" s="36"/>
      <c r="B299" s="37"/>
      <c r="C299" s="222" t="s">
        <v>716</v>
      </c>
      <c r="D299" s="222" t="s">
        <v>179</v>
      </c>
      <c r="E299" s="223" t="s">
        <v>3146</v>
      </c>
      <c r="F299" s="224" t="s">
        <v>3147</v>
      </c>
      <c r="G299" s="225" t="s">
        <v>425</v>
      </c>
      <c r="H299" s="226">
        <v>2</v>
      </c>
      <c r="I299" s="227"/>
      <c r="J299" s="228">
        <f>ROUND(I299*H299,2)</f>
        <v>0</v>
      </c>
      <c r="K299" s="224" t="s">
        <v>851</v>
      </c>
      <c r="L299" s="229"/>
      <c r="M299" s="230" t="s">
        <v>19</v>
      </c>
      <c r="N299" s="231" t="s">
        <v>43</v>
      </c>
      <c r="O299" s="66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438</v>
      </c>
      <c r="AT299" s="191" t="s">
        <v>179</v>
      </c>
      <c r="AU299" s="191" t="s">
        <v>82</v>
      </c>
      <c r="AY299" s="19" t="s">
        <v>155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300</v>
      </c>
      <c r="BM299" s="191" t="s">
        <v>3148</v>
      </c>
    </row>
    <row r="300" spans="1:65" s="2" customFormat="1" ht="29.25">
      <c r="A300" s="36"/>
      <c r="B300" s="37"/>
      <c r="C300" s="38"/>
      <c r="D300" s="193" t="s">
        <v>165</v>
      </c>
      <c r="E300" s="38"/>
      <c r="F300" s="194" t="s">
        <v>3147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165</v>
      </c>
      <c r="AU300" s="19" t="s">
        <v>82</v>
      </c>
    </row>
    <row r="301" spans="1:65" s="2" customFormat="1" ht="37.9" customHeight="1">
      <c r="A301" s="36"/>
      <c r="B301" s="37"/>
      <c r="C301" s="222" t="s">
        <v>725</v>
      </c>
      <c r="D301" s="222" t="s">
        <v>179</v>
      </c>
      <c r="E301" s="223" t="s">
        <v>3149</v>
      </c>
      <c r="F301" s="224" t="s">
        <v>3150</v>
      </c>
      <c r="G301" s="225" t="s">
        <v>425</v>
      </c>
      <c r="H301" s="226">
        <v>2</v>
      </c>
      <c r="I301" s="227"/>
      <c r="J301" s="228">
        <f>ROUND(I301*H301,2)</f>
        <v>0</v>
      </c>
      <c r="K301" s="224" t="s">
        <v>851</v>
      </c>
      <c r="L301" s="229"/>
      <c r="M301" s="230" t="s">
        <v>19</v>
      </c>
      <c r="N301" s="231" t="s">
        <v>43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438</v>
      </c>
      <c r="AT301" s="191" t="s">
        <v>179</v>
      </c>
      <c r="AU301" s="191" t="s">
        <v>82</v>
      </c>
      <c r="AY301" s="19" t="s">
        <v>155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300</v>
      </c>
      <c r="BM301" s="191" t="s">
        <v>3151</v>
      </c>
    </row>
    <row r="302" spans="1:65" s="2" customFormat="1" ht="19.5">
      <c r="A302" s="36"/>
      <c r="B302" s="37"/>
      <c r="C302" s="38"/>
      <c r="D302" s="193" t="s">
        <v>165</v>
      </c>
      <c r="E302" s="38"/>
      <c r="F302" s="194" t="s">
        <v>3150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165</v>
      </c>
      <c r="AU302" s="19" t="s">
        <v>82</v>
      </c>
    </row>
    <row r="303" spans="1:65" s="2" customFormat="1" ht="21.75" customHeight="1">
      <c r="A303" s="36"/>
      <c r="B303" s="37"/>
      <c r="C303" s="180" t="s">
        <v>731</v>
      </c>
      <c r="D303" s="180" t="s">
        <v>158</v>
      </c>
      <c r="E303" s="181" t="s">
        <v>3152</v>
      </c>
      <c r="F303" s="182" t="s">
        <v>3153</v>
      </c>
      <c r="G303" s="183" t="s">
        <v>425</v>
      </c>
      <c r="H303" s="184">
        <v>3</v>
      </c>
      <c r="I303" s="185"/>
      <c r="J303" s="186">
        <f>ROUND(I303*H303,2)</f>
        <v>0</v>
      </c>
      <c r="K303" s="182" t="s">
        <v>162</v>
      </c>
      <c r="L303" s="41"/>
      <c r="M303" s="187" t="s">
        <v>19</v>
      </c>
      <c r="N303" s="188" t="s">
        <v>43</v>
      </c>
      <c r="O303" s="66"/>
      <c r="P303" s="189">
        <f>O303*H303</f>
        <v>0</v>
      </c>
      <c r="Q303" s="189">
        <v>2.7E-4</v>
      </c>
      <c r="R303" s="189">
        <f>Q303*H303</f>
        <v>8.0999999999999996E-4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300</v>
      </c>
      <c r="AT303" s="191" t="s">
        <v>158</v>
      </c>
      <c r="AU303" s="191" t="s">
        <v>82</v>
      </c>
      <c r="AY303" s="19" t="s">
        <v>155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300</v>
      </c>
      <c r="BM303" s="191" t="s">
        <v>3154</v>
      </c>
    </row>
    <row r="304" spans="1:65" s="2" customFormat="1">
      <c r="A304" s="36"/>
      <c r="B304" s="37"/>
      <c r="C304" s="38"/>
      <c r="D304" s="193" t="s">
        <v>165</v>
      </c>
      <c r="E304" s="38"/>
      <c r="F304" s="194" t="s">
        <v>3155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165</v>
      </c>
      <c r="AU304" s="19" t="s">
        <v>82</v>
      </c>
    </row>
    <row r="305" spans="1:65" s="2" customFormat="1">
      <c r="A305" s="36"/>
      <c r="B305" s="37"/>
      <c r="C305" s="38"/>
      <c r="D305" s="198" t="s">
        <v>167</v>
      </c>
      <c r="E305" s="38"/>
      <c r="F305" s="199" t="s">
        <v>3156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167</v>
      </c>
      <c r="AU305" s="19" t="s">
        <v>82</v>
      </c>
    </row>
    <row r="306" spans="1:65" s="2" customFormat="1" ht="24.2" customHeight="1">
      <c r="A306" s="36"/>
      <c r="B306" s="37"/>
      <c r="C306" s="180" t="s">
        <v>735</v>
      </c>
      <c r="D306" s="180" t="s">
        <v>158</v>
      </c>
      <c r="E306" s="181" t="s">
        <v>3157</v>
      </c>
      <c r="F306" s="182" t="s">
        <v>3158</v>
      </c>
      <c r="G306" s="183" t="s">
        <v>425</v>
      </c>
      <c r="H306" s="184">
        <v>8</v>
      </c>
      <c r="I306" s="185"/>
      <c r="J306" s="186">
        <f>ROUND(I306*H306,2)</f>
        <v>0</v>
      </c>
      <c r="K306" s="182" t="s">
        <v>851</v>
      </c>
      <c r="L306" s="41"/>
      <c r="M306" s="187" t="s">
        <v>19</v>
      </c>
      <c r="N306" s="188" t="s">
        <v>43</v>
      </c>
      <c r="O306" s="66"/>
      <c r="P306" s="189">
        <f>O306*H306</f>
        <v>0</v>
      </c>
      <c r="Q306" s="189">
        <v>5.9999999999999995E-4</v>
      </c>
      <c r="R306" s="189">
        <f>Q306*H306</f>
        <v>4.7999999999999996E-3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300</v>
      </c>
      <c r="AT306" s="191" t="s">
        <v>158</v>
      </c>
      <c r="AU306" s="191" t="s">
        <v>82</v>
      </c>
      <c r="AY306" s="19" t="s">
        <v>155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300</v>
      </c>
      <c r="BM306" s="191" t="s">
        <v>3159</v>
      </c>
    </row>
    <row r="307" spans="1:65" s="2" customFormat="1">
      <c r="A307" s="36"/>
      <c r="B307" s="37"/>
      <c r="C307" s="38"/>
      <c r="D307" s="193" t="s">
        <v>165</v>
      </c>
      <c r="E307" s="38"/>
      <c r="F307" s="194" t="s">
        <v>3158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165</v>
      </c>
      <c r="AU307" s="19" t="s">
        <v>82</v>
      </c>
    </row>
    <row r="308" spans="1:65" s="2" customFormat="1" ht="24.2" customHeight="1">
      <c r="A308" s="36"/>
      <c r="B308" s="37"/>
      <c r="C308" s="180" t="s">
        <v>741</v>
      </c>
      <c r="D308" s="180" t="s">
        <v>158</v>
      </c>
      <c r="E308" s="181" t="s">
        <v>3160</v>
      </c>
      <c r="F308" s="182" t="s">
        <v>3161</v>
      </c>
      <c r="G308" s="183" t="s">
        <v>425</v>
      </c>
      <c r="H308" s="184">
        <v>2</v>
      </c>
      <c r="I308" s="185"/>
      <c r="J308" s="186">
        <f>ROUND(I308*H308,2)</f>
        <v>0</v>
      </c>
      <c r="K308" s="182" t="s">
        <v>851</v>
      </c>
      <c r="L308" s="41"/>
      <c r="M308" s="187" t="s">
        <v>19</v>
      </c>
      <c r="N308" s="188" t="s">
        <v>43</v>
      </c>
      <c r="O308" s="66"/>
      <c r="P308" s="189">
        <f>O308*H308</f>
        <v>0</v>
      </c>
      <c r="Q308" s="189">
        <v>7.1000000000000002E-4</v>
      </c>
      <c r="R308" s="189">
        <f>Q308*H308</f>
        <v>1.42E-3</v>
      </c>
      <c r="S308" s="189">
        <v>0</v>
      </c>
      <c r="T308" s="19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300</v>
      </c>
      <c r="AT308" s="191" t="s">
        <v>158</v>
      </c>
      <c r="AU308" s="191" t="s">
        <v>82</v>
      </c>
      <c r="AY308" s="19" t="s">
        <v>155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300</v>
      </c>
      <c r="BM308" s="191" t="s">
        <v>3162</v>
      </c>
    </row>
    <row r="309" spans="1:65" s="2" customFormat="1">
      <c r="A309" s="36"/>
      <c r="B309" s="37"/>
      <c r="C309" s="38"/>
      <c r="D309" s="193" t="s">
        <v>165</v>
      </c>
      <c r="E309" s="38"/>
      <c r="F309" s="194" t="s">
        <v>3161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165</v>
      </c>
      <c r="AU309" s="19" t="s">
        <v>82</v>
      </c>
    </row>
    <row r="310" spans="1:65" s="2" customFormat="1" ht="16.5" customHeight="1">
      <c r="A310" s="36"/>
      <c r="B310" s="37"/>
      <c r="C310" s="180" t="s">
        <v>759</v>
      </c>
      <c r="D310" s="180" t="s">
        <v>158</v>
      </c>
      <c r="E310" s="181" t="s">
        <v>3163</v>
      </c>
      <c r="F310" s="182" t="s">
        <v>3164</v>
      </c>
      <c r="G310" s="183" t="s">
        <v>425</v>
      </c>
      <c r="H310" s="184">
        <v>24</v>
      </c>
      <c r="I310" s="185"/>
      <c r="J310" s="186">
        <f>ROUND(I310*H310,2)</f>
        <v>0</v>
      </c>
      <c r="K310" s="182" t="s">
        <v>162</v>
      </c>
      <c r="L310" s="41"/>
      <c r="M310" s="187" t="s">
        <v>19</v>
      </c>
      <c r="N310" s="188" t="s">
        <v>43</v>
      </c>
      <c r="O310" s="66"/>
      <c r="P310" s="189">
        <f>O310*H310</f>
        <v>0</v>
      </c>
      <c r="Q310" s="189">
        <v>2.4000000000000001E-4</v>
      </c>
      <c r="R310" s="189">
        <f>Q310*H310</f>
        <v>5.7600000000000004E-3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300</v>
      </c>
      <c r="AT310" s="191" t="s">
        <v>158</v>
      </c>
      <c r="AU310" s="191" t="s">
        <v>82</v>
      </c>
      <c r="AY310" s="19" t="s">
        <v>155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300</v>
      </c>
      <c r="BM310" s="191" t="s">
        <v>3165</v>
      </c>
    </row>
    <row r="311" spans="1:65" s="2" customFormat="1">
      <c r="A311" s="36"/>
      <c r="B311" s="37"/>
      <c r="C311" s="38"/>
      <c r="D311" s="193" t="s">
        <v>165</v>
      </c>
      <c r="E311" s="38"/>
      <c r="F311" s="194" t="s">
        <v>3166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165</v>
      </c>
      <c r="AU311" s="19" t="s">
        <v>82</v>
      </c>
    </row>
    <row r="312" spans="1:65" s="2" customFormat="1">
      <c r="A312" s="36"/>
      <c r="B312" s="37"/>
      <c r="C312" s="38"/>
      <c r="D312" s="198" t="s">
        <v>167</v>
      </c>
      <c r="E312" s="38"/>
      <c r="F312" s="199" t="s">
        <v>3167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167</v>
      </c>
      <c r="AU312" s="19" t="s">
        <v>82</v>
      </c>
    </row>
    <row r="313" spans="1:65" s="2" customFormat="1" ht="24.2" customHeight="1">
      <c r="A313" s="36"/>
      <c r="B313" s="37"/>
      <c r="C313" s="180" t="s">
        <v>765</v>
      </c>
      <c r="D313" s="180" t="s">
        <v>158</v>
      </c>
      <c r="E313" s="181" t="s">
        <v>3168</v>
      </c>
      <c r="F313" s="182" t="s">
        <v>3169</v>
      </c>
      <c r="G313" s="183" t="s">
        <v>161</v>
      </c>
      <c r="H313" s="184">
        <v>5.5E-2</v>
      </c>
      <c r="I313" s="185"/>
      <c r="J313" s="186">
        <f>ROUND(I313*H313,2)</f>
        <v>0</v>
      </c>
      <c r="K313" s="182" t="s">
        <v>162</v>
      </c>
      <c r="L313" s="41"/>
      <c r="M313" s="187" t="s">
        <v>19</v>
      </c>
      <c r="N313" s="188" t="s">
        <v>43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300</v>
      </c>
      <c r="AT313" s="191" t="s">
        <v>158</v>
      </c>
      <c r="AU313" s="191" t="s">
        <v>82</v>
      </c>
      <c r="AY313" s="19" t="s">
        <v>155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300</v>
      </c>
      <c r="BM313" s="191" t="s">
        <v>3170</v>
      </c>
    </row>
    <row r="314" spans="1:65" s="2" customFormat="1" ht="29.25">
      <c r="A314" s="36"/>
      <c r="B314" s="37"/>
      <c r="C314" s="38"/>
      <c r="D314" s="193" t="s">
        <v>165</v>
      </c>
      <c r="E314" s="38"/>
      <c r="F314" s="194" t="s">
        <v>3171</v>
      </c>
      <c r="G314" s="38"/>
      <c r="H314" s="38"/>
      <c r="I314" s="195"/>
      <c r="J314" s="38"/>
      <c r="K314" s="38"/>
      <c r="L314" s="41"/>
      <c r="M314" s="196"/>
      <c r="N314" s="197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165</v>
      </c>
      <c r="AU314" s="19" t="s">
        <v>82</v>
      </c>
    </row>
    <row r="315" spans="1:65" s="2" customFormat="1">
      <c r="A315" s="36"/>
      <c r="B315" s="37"/>
      <c r="C315" s="38"/>
      <c r="D315" s="198" t="s">
        <v>167</v>
      </c>
      <c r="E315" s="38"/>
      <c r="F315" s="199" t="s">
        <v>3172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167</v>
      </c>
      <c r="AU315" s="19" t="s">
        <v>82</v>
      </c>
    </row>
    <row r="316" spans="1:65" s="2" customFormat="1" ht="24.2" customHeight="1">
      <c r="A316" s="36"/>
      <c r="B316" s="37"/>
      <c r="C316" s="180" t="s">
        <v>483</v>
      </c>
      <c r="D316" s="180" t="s">
        <v>158</v>
      </c>
      <c r="E316" s="181" t="s">
        <v>3173</v>
      </c>
      <c r="F316" s="182" t="s">
        <v>3174</v>
      </c>
      <c r="G316" s="183" t="s">
        <v>161</v>
      </c>
      <c r="H316" s="184">
        <v>5.5E-2</v>
      </c>
      <c r="I316" s="185"/>
      <c r="J316" s="186">
        <f>ROUND(I316*H316,2)</f>
        <v>0</v>
      </c>
      <c r="K316" s="182" t="s">
        <v>162</v>
      </c>
      <c r="L316" s="41"/>
      <c r="M316" s="187" t="s">
        <v>19</v>
      </c>
      <c r="N316" s="188" t="s">
        <v>43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300</v>
      </c>
      <c r="AT316" s="191" t="s">
        <v>158</v>
      </c>
      <c r="AU316" s="191" t="s">
        <v>82</v>
      </c>
      <c r="AY316" s="19" t="s">
        <v>155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300</v>
      </c>
      <c r="BM316" s="191" t="s">
        <v>3175</v>
      </c>
    </row>
    <row r="317" spans="1:65" s="2" customFormat="1" ht="29.25">
      <c r="A317" s="36"/>
      <c r="B317" s="37"/>
      <c r="C317" s="38"/>
      <c r="D317" s="193" t="s">
        <v>165</v>
      </c>
      <c r="E317" s="38"/>
      <c r="F317" s="194" t="s">
        <v>3176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165</v>
      </c>
      <c r="AU317" s="19" t="s">
        <v>82</v>
      </c>
    </row>
    <row r="318" spans="1:65" s="2" customFormat="1">
      <c r="A318" s="36"/>
      <c r="B318" s="37"/>
      <c r="C318" s="38"/>
      <c r="D318" s="198" t="s">
        <v>167</v>
      </c>
      <c r="E318" s="38"/>
      <c r="F318" s="199" t="s">
        <v>3177</v>
      </c>
      <c r="G318" s="38"/>
      <c r="H318" s="38"/>
      <c r="I318" s="195"/>
      <c r="J318" s="38"/>
      <c r="K318" s="38"/>
      <c r="L318" s="41"/>
      <c r="M318" s="196"/>
      <c r="N318" s="19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167</v>
      </c>
      <c r="AU318" s="19" t="s">
        <v>82</v>
      </c>
    </row>
    <row r="319" spans="1:65" s="12" customFormat="1" ht="22.9" customHeight="1">
      <c r="B319" s="164"/>
      <c r="C319" s="165"/>
      <c r="D319" s="166" t="s">
        <v>71</v>
      </c>
      <c r="E319" s="178" t="s">
        <v>3178</v>
      </c>
      <c r="F319" s="178" t="s">
        <v>3179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SUM(P320:P392)</f>
        <v>0</v>
      </c>
      <c r="Q319" s="172"/>
      <c r="R319" s="173">
        <f>SUM(R320:R392)</f>
        <v>0.66647999999999996</v>
      </c>
      <c r="S319" s="172"/>
      <c r="T319" s="174">
        <f>SUM(T320:T392)</f>
        <v>0.96700000000000008</v>
      </c>
      <c r="AR319" s="175" t="s">
        <v>82</v>
      </c>
      <c r="AT319" s="176" t="s">
        <v>71</v>
      </c>
      <c r="AU319" s="176" t="s">
        <v>80</v>
      </c>
      <c r="AY319" s="175" t="s">
        <v>155</v>
      </c>
      <c r="BK319" s="177">
        <f>SUM(BK320:BK392)</f>
        <v>0</v>
      </c>
    </row>
    <row r="320" spans="1:65" s="2" customFormat="1" ht="33" customHeight="1">
      <c r="A320" s="36"/>
      <c r="B320" s="37"/>
      <c r="C320" s="180" t="s">
        <v>780</v>
      </c>
      <c r="D320" s="180" t="s">
        <v>158</v>
      </c>
      <c r="E320" s="181" t="s">
        <v>3180</v>
      </c>
      <c r="F320" s="182" t="s">
        <v>3181</v>
      </c>
      <c r="G320" s="183" t="s">
        <v>425</v>
      </c>
      <c r="H320" s="184">
        <v>18</v>
      </c>
      <c r="I320" s="185"/>
      <c r="J320" s="186">
        <f>ROUND(I320*H320,2)</f>
        <v>0</v>
      </c>
      <c r="K320" s="182" t="s">
        <v>851</v>
      </c>
      <c r="L320" s="41"/>
      <c r="M320" s="187" t="s">
        <v>19</v>
      </c>
      <c r="N320" s="188" t="s">
        <v>43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300</v>
      </c>
      <c r="AT320" s="191" t="s">
        <v>158</v>
      </c>
      <c r="AU320" s="191" t="s">
        <v>82</v>
      </c>
      <c r="AY320" s="19" t="s">
        <v>155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300</v>
      </c>
      <c r="BM320" s="191" t="s">
        <v>3182</v>
      </c>
    </row>
    <row r="321" spans="1:65" s="2" customFormat="1" ht="19.5">
      <c r="A321" s="36"/>
      <c r="B321" s="37"/>
      <c r="C321" s="38"/>
      <c r="D321" s="193" t="s">
        <v>165</v>
      </c>
      <c r="E321" s="38"/>
      <c r="F321" s="194" t="s">
        <v>3181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165</v>
      </c>
      <c r="AU321" s="19" t="s">
        <v>82</v>
      </c>
    </row>
    <row r="322" spans="1:65" s="2" customFormat="1" ht="37.9" customHeight="1">
      <c r="A322" s="36"/>
      <c r="B322" s="37"/>
      <c r="C322" s="180" t="s">
        <v>786</v>
      </c>
      <c r="D322" s="180" t="s">
        <v>158</v>
      </c>
      <c r="E322" s="181" t="s">
        <v>3183</v>
      </c>
      <c r="F322" s="182" t="s">
        <v>3184</v>
      </c>
      <c r="G322" s="183" t="s">
        <v>425</v>
      </c>
      <c r="H322" s="184">
        <v>4</v>
      </c>
      <c r="I322" s="185"/>
      <c r="J322" s="186">
        <f>ROUND(I322*H322,2)</f>
        <v>0</v>
      </c>
      <c r="K322" s="182" t="s">
        <v>851</v>
      </c>
      <c r="L322" s="41"/>
      <c r="M322" s="187" t="s">
        <v>19</v>
      </c>
      <c r="N322" s="188" t="s">
        <v>43</v>
      </c>
      <c r="O322" s="66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300</v>
      </c>
      <c r="AT322" s="191" t="s">
        <v>158</v>
      </c>
      <c r="AU322" s="191" t="s">
        <v>82</v>
      </c>
      <c r="AY322" s="19" t="s">
        <v>155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80</v>
      </c>
      <c r="BK322" s="192">
        <f>ROUND(I322*H322,2)</f>
        <v>0</v>
      </c>
      <c r="BL322" s="19" t="s">
        <v>300</v>
      </c>
      <c r="BM322" s="191" t="s">
        <v>3185</v>
      </c>
    </row>
    <row r="323" spans="1:65" s="2" customFormat="1" ht="19.5">
      <c r="A323" s="36"/>
      <c r="B323" s="37"/>
      <c r="C323" s="38"/>
      <c r="D323" s="193" t="s">
        <v>165</v>
      </c>
      <c r="E323" s="38"/>
      <c r="F323" s="194" t="s">
        <v>3184</v>
      </c>
      <c r="G323" s="38"/>
      <c r="H323" s="38"/>
      <c r="I323" s="195"/>
      <c r="J323" s="38"/>
      <c r="K323" s="38"/>
      <c r="L323" s="41"/>
      <c r="M323" s="196"/>
      <c r="N323" s="197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165</v>
      </c>
      <c r="AU323" s="19" t="s">
        <v>82</v>
      </c>
    </row>
    <row r="324" spans="1:65" s="2" customFormat="1" ht="24.2" customHeight="1">
      <c r="A324" s="36"/>
      <c r="B324" s="37"/>
      <c r="C324" s="180" t="s">
        <v>794</v>
      </c>
      <c r="D324" s="180" t="s">
        <v>158</v>
      </c>
      <c r="E324" s="181" t="s">
        <v>3186</v>
      </c>
      <c r="F324" s="182" t="s">
        <v>3187</v>
      </c>
      <c r="G324" s="183" t="s">
        <v>425</v>
      </c>
      <c r="H324" s="184">
        <v>1</v>
      </c>
      <c r="I324" s="185"/>
      <c r="J324" s="186">
        <f>ROUND(I324*H324,2)</f>
        <v>0</v>
      </c>
      <c r="K324" s="182" t="s">
        <v>851</v>
      </c>
      <c r="L324" s="41"/>
      <c r="M324" s="187" t="s">
        <v>19</v>
      </c>
      <c r="N324" s="188" t="s">
        <v>43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300</v>
      </c>
      <c r="AT324" s="191" t="s">
        <v>158</v>
      </c>
      <c r="AU324" s="191" t="s">
        <v>82</v>
      </c>
      <c r="AY324" s="19" t="s">
        <v>155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300</v>
      </c>
      <c r="BM324" s="191" t="s">
        <v>3188</v>
      </c>
    </row>
    <row r="325" spans="1:65" s="2" customFormat="1" ht="19.5">
      <c r="A325" s="36"/>
      <c r="B325" s="37"/>
      <c r="C325" s="38"/>
      <c r="D325" s="193" t="s">
        <v>165</v>
      </c>
      <c r="E325" s="38"/>
      <c r="F325" s="194" t="s">
        <v>3187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165</v>
      </c>
      <c r="AU325" s="19" t="s">
        <v>82</v>
      </c>
    </row>
    <row r="326" spans="1:65" s="2" customFormat="1" ht="16.5" customHeight="1">
      <c r="A326" s="36"/>
      <c r="B326" s="37"/>
      <c r="C326" s="180" t="s">
        <v>800</v>
      </c>
      <c r="D326" s="180" t="s">
        <v>158</v>
      </c>
      <c r="E326" s="181" t="s">
        <v>3189</v>
      </c>
      <c r="F326" s="182" t="s">
        <v>3190</v>
      </c>
      <c r="G326" s="183" t="s">
        <v>202</v>
      </c>
      <c r="H326" s="184">
        <v>40</v>
      </c>
      <c r="I326" s="185"/>
      <c r="J326" s="186">
        <f>ROUND(I326*H326,2)</f>
        <v>0</v>
      </c>
      <c r="K326" s="182" t="s">
        <v>162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2.3800000000000002E-2</v>
      </c>
      <c r="T326" s="190">
        <f>S326*H326</f>
        <v>0.95200000000000007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300</v>
      </c>
      <c r="AT326" s="191" t="s">
        <v>158</v>
      </c>
      <c r="AU326" s="191" t="s">
        <v>82</v>
      </c>
      <c r="AY326" s="19" t="s">
        <v>155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300</v>
      </c>
      <c r="BM326" s="191" t="s">
        <v>3191</v>
      </c>
    </row>
    <row r="327" spans="1:65" s="2" customFormat="1">
      <c r="A327" s="36"/>
      <c r="B327" s="37"/>
      <c r="C327" s="38"/>
      <c r="D327" s="193" t="s">
        <v>165</v>
      </c>
      <c r="E327" s="38"/>
      <c r="F327" s="194" t="s">
        <v>3192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165</v>
      </c>
      <c r="AU327" s="19" t="s">
        <v>82</v>
      </c>
    </row>
    <row r="328" spans="1:65" s="2" customFormat="1">
      <c r="A328" s="36"/>
      <c r="B328" s="37"/>
      <c r="C328" s="38"/>
      <c r="D328" s="198" t="s">
        <v>167</v>
      </c>
      <c r="E328" s="38"/>
      <c r="F328" s="199" t="s">
        <v>3193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167</v>
      </c>
      <c r="AU328" s="19" t="s">
        <v>82</v>
      </c>
    </row>
    <row r="329" spans="1:65" s="2" customFormat="1" ht="37.9" customHeight="1">
      <c r="A329" s="36"/>
      <c r="B329" s="37"/>
      <c r="C329" s="180" t="s">
        <v>804</v>
      </c>
      <c r="D329" s="180" t="s">
        <v>158</v>
      </c>
      <c r="E329" s="181" t="s">
        <v>3194</v>
      </c>
      <c r="F329" s="182" t="s">
        <v>3195</v>
      </c>
      <c r="G329" s="183" t="s">
        <v>425</v>
      </c>
      <c r="H329" s="184">
        <v>1</v>
      </c>
      <c r="I329" s="185"/>
      <c r="J329" s="186">
        <f>ROUND(I329*H329,2)</f>
        <v>0</v>
      </c>
      <c r="K329" s="182" t="s">
        <v>162</v>
      </c>
      <c r="L329" s="41"/>
      <c r="M329" s="187" t="s">
        <v>19</v>
      </c>
      <c r="N329" s="188" t="s">
        <v>43</v>
      </c>
      <c r="O329" s="66"/>
      <c r="P329" s="189">
        <f>O329*H329</f>
        <v>0</v>
      </c>
      <c r="Q329" s="189">
        <v>1.035E-2</v>
      </c>
      <c r="R329" s="189">
        <f>Q329*H329</f>
        <v>1.035E-2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300</v>
      </c>
      <c r="AT329" s="191" t="s">
        <v>158</v>
      </c>
      <c r="AU329" s="191" t="s">
        <v>82</v>
      </c>
      <c r="AY329" s="19" t="s">
        <v>155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80</v>
      </c>
      <c r="BK329" s="192">
        <f>ROUND(I329*H329,2)</f>
        <v>0</v>
      </c>
      <c r="BL329" s="19" t="s">
        <v>300</v>
      </c>
      <c r="BM329" s="191" t="s">
        <v>3196</v>
      </c>
    </row>
    <row r="330" spans="1:65" s="2" customFormat="1" ht="29.25">
      <c r="A330" s="36"/>
      <c r="B330" s="37"/>
      <c r="C330" s="38"/>
      <c r="D330" s="193" t="s">
        <v>165</v>
      </c>
      <c r="E330" s="38"/>
      <c r="F330" s="194" t="s">
        <v>3197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165</v>
      </c>
      <c r="AU330" s="19" t="s">
        <v>82</v>
      </c>
    </row>
    <row r="331" spans="1:65" s="2" customFormat="1">
      <c r="A331" s="36"/>
      <c r="B331" s="37"/>
      <c r="C331" s="38"/>
      <c r="D331" s="198" t="s">
        <v>167</v>
      </c>
      <c r="E331" s="38"/>
      <c r="F331" s="199" t="s">
        <v>3198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167</v>
      </c>
      <c r="AU331" s="19" t="s">
        <v>82</v>
      </c>
    </row>
    <row r="332" spans="1:65" s="2" customFormat="1" ht="37.9" customHeight="1">
      <c r="A332" s="36"/>
      <c r="B332" s="37"/>
      <c r="C332" s="180" t="s">
        <v>808</v>
      </c>
      <c r="D332" s="180" t="s">
        <v>158</v>
      </c>
      <c r="E332" s="181" t="s">
        <v>3199</v>
      </c>
      <c r="F332" s="182" t="s">
        <v>3200</v>
      </c>
      <c r="G332" s="183" t="s">
        <v>425</v>
      </c>
      <c r="H332" s="184">
        <v>4</v>
      </c>
      <c r="I332" s="185"/>
      <c r="J332" s="186">
        <f>ROUND(I332*H332,2)</f>
        <v>0</v>
      </c>
      <c r="K332" s="182" t="s">
        <v>162</v>
      </c>
      <c r="L332" s="41"/>
      <c r="M332" s="187" t="s">
        <v>19</v>
      </c>
      <c r="N332" s="188" t="s">
        <v>43</v>
      </c>
      <c r="O332" s="66"/>
      <c r="P332" s="189">
        <f>O332*H332</f>
        <v>0</v>
      </c>
      <c r="Q332" s="189">
        <v>1.2449999999999999E-2</v>
      </c>
      <c r="R332" s="189">
        <f>Q332*H332</f>
        <v>4.9799999999999997E-2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300</v>
      </c>
      <c r="AT332" s="191" t="s">
        <v>158</v>
      </c>
      <c r="AU332" s="191" t="s">
        <v>82</v>
      </c>
      <c r="AY332" s="19" t="s">
        <v>155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300</v>
      </c>
      <c r="BM332" s="191" t="s">
        <v>3201</v>
      </c>
    </row>
    <row r="333" spans="1:65" s="2" customFormat="1" ht="29.25">
      <c r="A333" s="36"/>
      <c r="B333" s="37"/>
      <c r="C333" s="38"/>
      <c r="D333" s="193" t="s">
        <v>165</v>
      </c>
      <c r="E333" s="38"/>
      <c r="F333" s="194" t="s">
        <v>3202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165</v>
      </c>
      <c r="AU333" s="19" t="s">
        <v>82</v>
      </c>
    </row>
    <row r="334" spans="1:65" s="2" customFormat="1">
      <c r="A334" s="36"/>
      <c r="B334" s="37"/>
      <c r="C334" s="38"/>
      <c r="D334" s="198" t="s">
        <v>167</v>
      </c>
      <c r="E334" s="38"/>
      <c r="F334" s="199" t="s">
        <v>3203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167</v>
      </c>
      <c r="AU334" s="19" t="s">
        <v>82</v>
      </c>
    </row>
    <row r="335" spans="1:65" s="2" customFormat="1" ht="37.9" customHeight="1">
      <c r="A335" s="36"/>
      <c r="B335" s="37"/>
      <c r="C335" s="180" t="s">
        <v>814</v>
      </c>
      <c r="D335" s="180" t="s">
        <v>158</v>
      </c>
      <c r="E335" s="181" t="s">
        <v>3204</v>
      </c>
      <c r="F335" s="182" t="s">
        <v>3205</v>
      </c>
      <c r="G335" s="183" t="s">
        <v>425</v>
      </c>
      <c r="H335" s="184">
        <v>3</v>
      </c>
      <c r="I335" s="185"/>
      <c r="J335" s="186">
        <f>ROUND(I335*H335,2)</f>
        <v>0</v>
      </c>
      <c r="K335" s="182" t="s">
        <v>162</v>
      </c>
      <c r="L335" s="41"/>
      <c r="M335" s="187" t="s">
        <v>19</v>
      </c>
      <c r="N335" s="188" t="s">
        <v>43</v>
      </c>
      <c r="O335" s="66"/>
      <c r="P335" s="189">
        <f>O335*H335</f>
        <v>0</v>
      </c>
      <c r="Q335" s="189">
        <v>1.4500000000000001E-2</v>
      </c>
      <c r="R335" s="189">
        <f>Q335*H335</f>
        <v>4.3500000000000004E-2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300</v>
      </c>
      <c r="AT335" s="191" t="s">
        <v>158</v>
      </c>
      <c r="AU335" s="191" t="s">
        <v>82</v>
      </c>
      <c r="AY335" s="19" t="s">
        <v>155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300</v>
      </c>
      <c r="BM335" s="191" t="s">
        <v>3206</v>
      </c>
    </row>
    <row r="336" spans="1:65" s="2" customFormat="1" ht="29.25">
      <c r="A336" s="36"/>
      <c r="B336" s="37"/>
      <c r="C336" s="38"/>
      <c r="D336" s="193" t="s">
        <v>165</v>
      </c>
      <c r="E336" s="38"/>
      <c r="F336" s="194" t="s">
        <v>3207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165</v>
      </c>
      <c r="AU336" s="19" t="s">
        <v>82</v>
      </c>
    </row>
    <row r="337" spans="1:65" s="2" customFormat="1">
      <c r="A337" s="36"/>
      <c r="B337" s="37"/>
      <c r="C337" s="38"/>
      <c r="D337" s="198" t="s">
        <v>167</v>
      </c>
      <c r="E337" s="38"/>
      <c r="F337" s="199" t="s">
        <v>3208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167</v>
      </c>
      <c r="AU337" s="19" t="s">
        <v>82</v>
      </c>
    </row>
    <row r="338" spans="1:65" s="2" customFormat="1" ht="37.9" customHeight="1">
      <c r="A338" s="36"/>
      <c r="B338" s="37"/>
      <c r="C338" s="180" t="s">
        <v>818</v>
      </c>
      <c r="D338" s="180" t="s">
        <v>158</v>
      </c>
      <c r="E338" s="181" t="s">
        <v>3209</v>
      </c>
      <c r="F338" s="182" t="s">
        <v>3210</v>
      </c>
      <c r="G338" s="183" t="s">
        <v>425</v>
      </c>
      <c r="H338" s="184">
        <v>2</v>
      </c>
      <c r="I338" s="185"/>
      <c r="J338" s="186">
        <f>ROUND(I338*H338,2)</f>
        <v>0</v>
      </c>
      <c r="K338" s="182" t="s">
        <v>162</v>
      </c>
      <c r="L338" s="41"/>
      <c r="M338" s="187" t="s">
        <v>19</v>
      </c>
      <c r="N338" s="188" t="s">
        <v>43</v>
      </c>
      <c r="O338" s="66"/>
      <c r="P338" s="189">
        <f>O338*H338</f>
        <v>0</v>
      </c>
      <c r="Q338" s="189">
        <v>1.6549999999999999E-2</v>
      </c>
      <c r="R338" s="189">
        <f>Q338*H338</f>
        <v>3.3099999999999997E-2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300</v>
      </c>
      <c r="AT338" s="191" t="s">
        <v>158</v>
      </c>
      <c r="AU338" s="191" t="s">
        <v>82</v>
      </c>
      <c r="AY338" s="19" t="s">
        <v>155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300</v>
      </c>
      <c r="BM338" s="191" t="s">
        <v>3211</v>
      </c>
    </row>
    <row r="339" spans="1:65" s="2" customFormat="1" ht="29.25">
      <c r="A339" s="36"/>
      <c r="B339" s="37"/>
      <c r="C339" s="38"/>
      <c r="D339" s="193" t="s">
        <v>165</v>
      </c>
      <c r="E339" s="38"/>
      <c r="F339" s="194" t="s">
        <v>3212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165</v>
      </c>
      <c r="AU339" s="19" t="s">
        <v>82</v>
      </c>
    </row>
    <row r="340" spans="1:65" s="2" customFormat="1">
      <c r="A340" s="36"/>
      <c r="B340" s="37"/>
      <c r="C340" s="38"/>
      <c r="D340" s="198" t="s">
        <v>167</v>
      </c>
      <c r="E340" s="38"/>
      <c r="F340" s="199" t="s">
        <v>3213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167</v>
      </c>
      <c r="AU340" s="19" t="s">
        <v>82</v>
      </c>
    </row>
    <row r="341" spans="1:65" s="2" customFormat="1" ht="37.9" customHeight="1">
      <c r="A341" s="36"/>
      <c r="B341" s="37"/>
      <c r="C341" s="180" t="s">
        <v>824</v>
      </c>
      <c r="D341" s="180" t="s">
        <v>158</v>
      </c>
      <c r="E341" s="181" t="s">
        <v>3214</v>
      </c>
      <c r="F341" s="182" t="s">
        <v>3215</v>
      </c>
      <c r="G341" s="183" t="s">
        <v>425</v>
      </c>
      <c r="H341" s="184">
        <v>4</v>
      </c>
      <c r="I341" s="185"/>
      <c r="J341" s="186">
        <f>ROUND(I341*H341,2)</f>
        <v>0</v>
      </c>
      <c r="K341" s="182" t="s">
        <v>162</v>
      </c>
      <c r="L341" s="41"/>
      <c r="M341" s="187" t="s">
        <v>19</v>
      </c>
      <c r="N341" s="188" t="s">
        <v>43</v>
      </c>
      <c r="O341" s="66"/>
      <c r="P341" s="189">
        <f>O341*H341</f>
        <v>0</v>
      </c>
      <c r="Q341" s="189">
        <v>1.942E-2</v>
      </c>
      <c r="R341" s="189">
        <f>Q341*H341</f>
        <v>7.7679999999999999E-2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300</v>
      </c>
      <c r="AT341" s="191" t="s">
        <v>158</v>
      </c>
      <c r="AU341" s="191" t="s">
        <v>82</v>
      </c>
      <c r="AY341" s="19" t="s">
        <v>155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300</v>
      </c>
      <c r="BM341" s="191" t="s">
        <v>3216</v>
      </c>
    </row>
    <row r="342" spans="1:65" s="2" customFormat="1" ht="29.25">
      <c r="A342" s="36"/>
      <c r="B342" s="37"/>
      <c r="C342" s="38"/>
      <c r="D342" s="193" t="s">
        <v>165</v>
      </c>
      <c r="E342" s="38"/>
      <c r="F342" s="194" t="s">
        <v>3217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165</v>
      </c>
      <c r="AU342" s="19" t="s">
        <v>82</v>
      </c>
    </row>
    <row r="343" spans="1:65" s="2" customFormat="1">
      <c r="A343" s="36"/>
      <c r="B343" s="37"/>
      <c r="C343" s="38"/>
      <c r="D343" s="198" t="s">
        <v>167</v>
      </c>
      <c r="E343" s="38"/>
      <c r="F343" s="199" t="s">
        <v>3218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167</v>
      </c>
      <c r="AU343" s="19" t="s">
        <v>82</v>
      </c>
    </row>
    <row r="344" spans="1:65" s="2" customFormat="1" ht="37.9" customHeight="1">
      <c r="A344" s="36"/>
      <c r="B344" s="37"/>
      <c r="C344" s="180" t="s">
        <v>828</v>
      </c>
      <c r="D344" s="180" t="s">
        <v>158</v>
      </c>
      <c r="E344" s="181" t="s">
        <v>3219</v>
      </c>
      <c r="F344" s="182" t="s">
        <v>3220</v>
      </c>
      <c r="G344" s="183" t="s">
        <v>425</v>
      </c>
      <c r="H344" s="184">
        <v>1</v>
      </c>
      <c r="I344" s="185"/>
      <c r="J344" s="186">
        <f>ROUND(I344*H344,2)</f>
        <v>0</v>
      </c>
      <c r="K344" s="182" t="s">
        <v>162</v>
      </c>
      <c r="L344" s="41"/>
      <c r="M344" s="187" t="s">
        <v>19</v>
      </c>
      <c r="N344" s="188" t="s">
        <v>43</v>
      </c>
      <c r="O344" s="66"/>
      <c r="P344" s="189">
        <f>O344*H344</f>
        <v>0</v>
      </c>
      <c r="Q344" s="189">
        <v>2.2290000000000001E-2</v>
      </c>
      <c r="R344" s="189">
        <f>Q344*H344</f>
        <v>2.2290000000000001E-2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300</v>
      </c>
      <c r="AT344" s="191" t="s">
        <v>158</v>
      </c>
      <c r="AU344" s="191" t="s">
        <v>82</v>
      </c>
      <c r="AY344" s="19" t="s">
        <v>155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300</v>
      </c>
      <c r="BM344" s="191" t="s">
        <v>3221</v>
      </c>
    </row>
    <row r="345" spans="1:65" s="2" customFormat="1" ht="29.25">
      <c r="A345" s="36"/>
      <c r="B345" s="37"/>
      <c r="C345" s="38"/>
      <c r="D345" s="193" t="s">
        <v>165</v>
      </c>
      <c r="E345" s="38"/>
      <c r="F345" s="194" t="s">
        <v>3222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165</v>
      </c>
      <c r="AU345" s="19" t="s">
        <v>82</v>
      </c>
    </row>
    <row r="346" spans="1:65" s="2" customFormat="1">
      <c r="A346" s="36"/>
      <c r="B346" s="37"/>
      <c r="C346" s="38"/>
      <c r="D346" s="198" t="s">
        <v>167</v>
      </c>
      <c r="E346" s="38"/>
      <c r="F346" s="199" t="s">
        <v>3223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167</v>
      </c>
      <c r="AU346" s="19" t="s">
        <v>82</v>
      </c>
    </row>
    <row r="347" spans="1:65" s="2" customFormat="1" ht="37.9" customHeight="1">
      <c r="A347" s="36"/>
      <c r="B347" s="37"/>
      <c r="C347" s="180" t="s">
        <v>832</v>
      </c>
      <c r="D347" s="180" t="s">
        <v>158</v>
      </c>
      <c r="E347" s="181" t="s">
        <v>3224</v>
      </c>
      <c r="F347" s="182" t="s">
        <v>3225</v>
      </c>
      <c r="G347" s="183" t="s">
        <v>425</v>
      </c>
      <c r="H347" s="184">
        <v>6</v>
      </c>
      <c r="I347" s="185"/>
      <c r="J347" s="186">
        <f>ROUND(I347*H347,2)</f>
        <v>0</v>
      </c>
      <c r="K347" s="182" t="s">
        <v>162</v>
      </c>
      <c r="L347" s="41"/>
      <c r="M347" s="187" t="s">
        <v>19</v>
      </c>
      <c r="N347" s="188" t="s">
        <v>43</v>
      </c>
      <c r="O347" s="66"/>
      <c r="P347" s="189">
        <f>O347*H347</f>
        <v>0</v>
      </c>
      <c r="Q347" s="189">
        <v>2.5159999999999998E-2</v>
      </c>
      <c r="R347" s="189">
        <f>Q347*H347</f>
        <v>0.15095999999999998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300</v>
      </c>
      <c r="AT347" s="191" t="s">
        <v>158</v>
      </c>
      <c r="AU347" s="191" t="s">
        <v>82</v>
      </c>
      <c r="AY347" s="19" t="s">
        <v>155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300</v>
      </c>
      <c r="BM347" s="191" t="s">
        <v>3226</v>
      </c>
    </row>
    <row r="348" spans="1:65" s="2" customFormat="1" ht="29.25">
      <c r="A348" s="36"/>
      <c r="B348" s="37"/>
      <c r="C348" s="38"/>
      <c r="D348" s="193" t="s">
        <v>165</v>
      </c>
      <c r="E348" s="38"/>
      <c r="F348" s="194" t="s">
        <v>3227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165</v>
      </c>
      <c r="AU348" s="19" t="s">
        <v>82</v>
      </c>
    </row>
    <row r="349" spans="1:65" s="2" customFormat="1">
      <c r="A349" s="36"/>
      <c r="B349" s="37"/>
      <c r="C349" s="38"/>
      <c r="D349" s="198" t="s">
        <v>167</v>
      </c>
      <c r="E349" s="38"/>
      <c r="F349" s="199" t="s">
        <v>3228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167</v>
      </c>
      <c r="AU349" s="19" t="s">
        <v>82</v>
      </c>
    </row>
    <row r="350" spans="1:65" s="2" customFormat="1" ht="37.9" customHeight="1">
      <c r="A350" s="36"/>
      <c r="B350" s="37"/>
      <c r="C350" s="180" t="s">
        <v>838</v>
      </c>
      <c r="D350" s="180" t="s">
        <v>158</v>
      </c>
      <c r="E350" s="181" t="s">
        <v>3229</v>
      </c>
      <c r="F350" s="182" t="s">
        <v>3230</v>
      </c>
      <c r="G350" s="183" t="s">
        <v>425</v>
      </c>
      <c r="H350" s="184">
        <v>3</v>
      </c>
      <c r="I350" s="185"/>
      <c r="J350" s="186">
        <f>ROUND(I350*H350,2)</f>
        <v>0</v>
      </c>
      <c r="K350" s="182" t="s">
        <v>162</v>
      </c>
      <c r="L350" s="41"/>
      <c r="M350" s="187" t="s">
        <v>19</v>
      </c>
      <c r="N350" s="188" t="s">
        <v>43</v>
      </c>
      <c r="O350" s="66"/>
      <c r="P350" s="189">
        <f>O350*H350</f>
        <v>0</v>
      </c>
      <c r="Q350" s="189">
        <v>2.8029999999999999E-2</v>
      </c>
      <c r="R350" s="189">
        <f>Q350*H350</f>
        <v>8.4089999999999998E-2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300</v>
      </c>
      <c r="AT350" s="191" t="s">
        <v>158</v>
      </c>
      <c r="AU350" s="191" t="s">
        <v>82</v>
      </c>
      <c r="AY350" s="19" t="s">
        <v>155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300</v>
      </c>
      <c r="BM350" s="191" t="s">
        <v>3231</v>
      </c>
    </row>
    <row r="351" spans="1:65" s="2" customFormat="1" ht="29.25">
      <c r="A351" s="36"/>
      <c r="B351" s="37"/>
      <c r="C351" s="38"/>
      <c r="D351" s="193" t="s">
        <v>165</v>
      </c>
      <c r="E351" s="38"/>
      <c r="F351" s="194" t="s">
        <v>3232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165</v>
      </c>
      <c r="AU351" s="19" t="s">
        <v>82</v>
      </c>
    </row>
    <row r="352" spans="1:65" s="2" customFormat="1">
      <c r="A352" s="36"/>
      <c r="B352" s="37"/>
      <c r="C352" s="38"/>
      <c r="D352" s="198" t="s">
        <v>167</v>
      </c>
      <c r="E352" s="38"/>
      <c r="F352" s="199" t="s">
        <v>3233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167</v>
      </c>
      <c r="AU352" s="19" t="s">
        <v>82</v>
      </c>
    </row>
    <row r="353" spans="1:65" s="2" customFormat="1" ht="37.9" customHeight="1">
      <c r="A353" s="36"/>
      <c r="B353" s="37"/>
      <c r="C353" s="180" t="s">
        <v>842</v>
      </c>
      <c r="D353" s="180" t="s">
        <v>158</v>
      </c>
      <c r="E353" s="181" t="s">
        <v>3234</v>
      </c>
      <c r="F353" s="182" t="s">
        <v>3235</v>
      </c>
      <c r="G353" s="183" t="s">
        <v>425</v>
      </c>
      <c r="H353" s="184">
        <v>1</v>
      </c>
      <c r="I353" s="185"/>
      <c r="J353" s="186">
        <f>ROUND(I353*H353,2)</f>
        <v>0</v>
      </c>
      <c r="K353" s="182" t="s">
        <v>162</v>
      </c>
      <c r="L353" s="41"/>
      <c r="M353" s="187" t="s">
        <v>19</v>
      </c>
      <c r="N353" s="188" t="s">
        <v>43</v>
      </c>
      <c r="O353" s="66"/>
      <c r="P353" s="189">
        <f>O353*H353</f>
        <v>0</v>
      </c>
      <c r="Q353" s="189">
        <v>2.0400000000000001E-2</v>
      </c>
      <c r="R353" s="189">
        <f>Q353*H353</f>
        <v>2.0400000000000001E-2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300</v>
      </c>
      <c r="AT353" s="191" t="s">
        <v>158</v>
      </c>
      <c r="AU353" s="191" t="s">
        <v>82</v>
      </c>
      <c r="AY353" s="19" t="s">
        <v>155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300</v>
      </c>
      <c r="BM353" s="191" t="s">
        <v>3236</v>
      </c>
    </row>
    <row r="354" spans="1:65" s="2" customFormat="1" ht="29.25">
      <c r="A354" s="36"/>
      <c r="B354" s="37"/>
      <c r="C354" s="38"/>
      <c r="D354" s="193" t="s">
        <v>165</v>
      </c>
      <c r="E354" s="38"/>
      <c r="F354" s="194" t="s">
        <v>3237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165</v>
      </c>
      <c r="AU354" s="19" t="s">
        <v>82</v>
      </c>
    </row>
    <row r="355" spans="1:65" s="2" customFormat="1">
      <c r="A355" s="36"/>
      <c r="B355" s="37"/>
      <c r="C355" s="38"/>
      <c r="D355" s="198" t="s">
        <v>167</v>
      </c>
      <c r="E355" s="38"/>
      <c r="F355" s="199" t="s">
        <v>3238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167</v>
      </c>
      <c r="AU355" s="19" t="s">
        <v>82</v>
      </c>
    </row>
    <row r="356" spans="1:65" s="2" customFormat="1" ht="37.9" customHeight="1">
      <c r="A356" s="36"/>
      <c r="B356" s="37"/>
      <c r="C356" s="180" t="s">
        <v>848</v>
      </c>
      <c r="D356" s="180" t="s">
        <v>158</v>
      </c>
      <c r="E356" s="181" t="s">
        <v>3239</v>
      </c>
      <c r="F356" s="182" t="s">
        <v>3240</v>
      </c>
      <c r="G356" s="183" t="s">
        <v>425</v>
      </c>
      <c r="H356" s="184">
        <v>1</v>
      </c>
      <c r="I356" s="185"/>
      <c r="J356" s="186">
        <f>ROUND(I356*H356,2)</f>
        <v>0</v>
      </c>
      <c r="K356" s="182" t="s">
        <v>162</v>
      </c>
      <c r="L356" s="41"/>
      <c r="M356" s="187" t="s">
        <v>19</v>
      </c>
      <c r="N356" s="188" t="s">
        <v>43</v>
      </c>
      <c r="O356" s="66"/>
      <c r="P356" s="189">
        <f>O356*H356</f>
        <v>0</v>
      </c>
      <c r="Q356" s="189">
        <v>3.1539999999999999E-2</v>
      </c>
      <c r="R356" s="189">
        <f>Q356*H356</f>
        <v>3.1539999999999999E-2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300</v>
      </c>
      <c r="AT356" s="191" t="s">
        <v>158</v>
      </c>
      <c r="AU356" s="191" t="s">
        <v>82</v>
      </c>
      <c r="AY356" s="19" t="s">
        <v>155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300</v>
      </c>
      <c r="BM356" s="191" t="s">
        <v>3241</v>
      </c>
    </row>
    <row r="357" spans="1:65" s="2" customFormat="1" ht="29.25">
      <c r="A357" s="36"/>
      <c r="B357" s="37"/>
      <c r="C357" s="38"/>
      <c r="D357" s="193" t="s">
        <v>165</v>
      </c>
      <c r="E357" s="38"/>
      <c r="F357" s="194" t="s">
        <v>3242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165</v>
      </c>
      <c r="AU357" s="19" t="s">
        <v>82</v>
      </c>
    </row>
    <row r="358" spans="1:65" s="2" customFormat="1">
      <c r="A358" s="36"/>
      <c r="B358" s="37"/>
      <c r="C358" s="38"/>
      <c r="D358" s="198" t="s">
        <v>167</v>
      </c>
      <c r="E358" s="38"/>
      <c r="F358" s="199" t="s">
        <v>3243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167</v>
      </c>
      <c r="AU358" s="19" t="s">
        <v>82</v>
      </c>
    </row>
    <row r="359" spans="1:65" s="2" customFormat="1" ht="37.9" customHeight="1">
      <c r="A359" s="36"/>
      <c r="B359" s="37"/>
      <c r="C359" s="180" t="s">
        <v>853</v>
      </c>
      <c r="D359" s="180" t="s">
        <v>158</v>
      </c>
      <c r="E359" s="181" t="s">
        <v>3244</v>
      </c>
      <c r="F359" s="182" t="s">
        <v>3245</v>
      </c>
      <c r="G359" s="183" t="s">
        <v>425</v>
      </c>
      <c r="H359" s="184">
        <v>1</v>
      </c>
      <c r="I359" s="185"/>
      <c r="J359" s="186">
        <f>ROUND(I359*H359,2)</f>
        <v>0</v>
      </c>
      <c r="K359" s="182" t="s">
        <v>162</v>
      </c>
      <c r="L359" s="41"/>
      <c r="M359" s="187" t="s">
        <v>19</v>
      </c>
      <c r="N359" s="188" t="s">
        <v>43</v>
      </c>
      <c r="O359" s="66"/>
      <c r="P359" s="189">
        <f>O359*H359</f>
        <v>0</v>
      </c>
      <c r="Q359" s="189">
        <v>3.993E-2</v>
      </c>
      <c r="R359" s="189">
        <f>Q359*H359</f>
        <v>3.993E-2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300</v>
      </c>
      <c r="AT359" s="191" t="s">
        <v>158</v>
      </c>
      <c r="AU359" s="191" t="s">
        <v>82</v>
      </c>
      <c r="AY359" s="19" t="s">
        <v>155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80</v>
      </c>
      <c r="BK359" s="192">
        <f>ROUND(I359*H359,2)</f>
        <v>0</v>
      </c>
      <c r="BL359" s="19" t="s">
        <v>300</v>
      </c>
      <c r="BM359" s="191" t="s">
        <v>3246</v>
      </c>
    </row>
    <row r="360" spans="1:65" s="2" customFormat="1" ht="29.25">
      <c r="A360" s="36"/>
      <c r="B360" s="37"/>
      <c r="C360" s="38"/>
      <c r="D360" s="193" t="s">
        <v>165</v>
      </c>
      <c r="E360" s="38"/>
      <c r="F360" s="194" t="s">
        <v>3247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165</v>
      </c>
      <c r="AU360" s="19" t="s">
        <v>82</v>
      </c>
    </row>
    <row r="361" spans="1:65" s="2" customFormat="1">
      <c r="A361" s="36"/>
      <c r="B361" s="37"/>
      <c r="C361" s="38"/>
      <c r="D361" s="198" t="s">
        <v>167</v>
      </c>
      <c r="E361" s="38"/>
      <c r="F361" s="199" t="s">
        <v>3248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167</v>
      </c>
      <c r="AU361" s="19" t="s">
        <v>82</v>
      </c>
    </row>
    <row r="362" spans="1:65" s="2" customFormat="1" ht="24.2" customHeight="1">
      <c r="A362" s="36"/>
      <c r="B362" s="37"/>
      <c r="C362" s="180" t="s">
        <v>863</v>
      </c>
      <c r="D362" s="180" t="s">
        <v>158</v>
      </c>
      <c r="E362" s="181" t="s">
        <v>3249</v>
      </c>
      <c r="F362" s="182" t="s">
        <v>3250</v>
      </c>
      <c r="G362" s="183" t="s">
        <v>425</v>
      </c>
      <c r="H362" s="184">
        <v>5</v>
      </c>
      <c r="I362" s="185"/>
      <c r="J362" s="186">
        <f>ROUND(I362*H362,2)</f>
        <v>0</v>
      </c>
      <c r="K362" s="182" t="s">
        <v>162</v>
      </c>
      <c r="L362" s="41"/>
      <c r="M362" s="187" t="s">
        <v>19</v>
      </c>
      <c r="N362" s="188" t="s">
        <v>43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300</v>
      </c>
      <c r="AT362" s="191" t="s">
        <v>158</v>
      </c>
      <c r="AU362" s="191" t="s">
        <v>82</v>
      </c>
      <c r="AY362" s="19" t="s">
        <v>155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300</v>
      </c>
      <c r="BM362" s="191" t="s">
        <v>3251</v>
      </c>
    </row>
    <row r="363" spans="1:65" s="2" customFormat="1" ht="19.5">
      <c r="A363" s="36"/>
      <c r="B363" s="37"/>
      <c r="C363" s="38"/>
      <c r="D363" s="193" t="s">
        <v>165</v>
      </c>
      <c r="E363" s="38"/>
      <c r="F363" s="194" t="s">
        <v>3252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165</v>
      </c>
      <c r="AU363" s="19" t="s">
        <v>82</v>
      </c>
    </row>
    <row r="364" spans="1:65" s="2" customFormat="1">
      <c r="A364" s="36"/>
      <c r="B364" s="37"/>
      <c r="C364" s="38"/>
      <c r="D364" s="198" t="s">
        <v>167</v>
      </c>
      <c r="E364" s="38"/>
      <c r="F364" s="199" t="s">
        <v>3253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167</v>
      </c>
      <c r="AU364" s="19" t="s">
        <v>82</v>
      </c>
    </row>
    <row r="365" spans="1:65" s="2" customFormat="1" ht="21.75" customHeight="1">
      <c r="A365" s="36"/>
      <c r="B365" s="37"/>
      <c r="C365" s="222" t="s">
        <v>868</v>
      </c>
      <c r="D365" s="222" t="s">
        <v>179</v>
      </c>
      <c r="E365" s="223" t="s">
        <v>3254</v>
      </c>
      <c r="F365" s="224" t="s">
        <v>3255</v>
      </c>
      <c r="G365" s="225" t="s">
        <v>425</v>
      </c>
      <c r="H365" s="226">
        <v>3</v>
      </c>
      <c r="I365" s="227"/>
      <c r="J365" s="228">
        <f>ROUND(I365*H365,2)</f>
        <v>0</v>
      </c>
      <c r="K365" s="224" t="s">
        <v>851</v>
      </c>
      <c r="L365" s="229"/>
      <c r="M365" s="230" t="s">
        <v>19</v>
      </c>
      <c r="N365" s="231" t="s">
        <v>43</v>
      </c>
      <c r="O365" s="66"/>
      <c r="P365" s="189">
        <f>O365*H365</f>
        <v>0</v>
      </c>
      <c r="Q365" s="189">
        <v>1.8800000000000001E-2</v>
      </c>
      <c r="R365" s="189">
        <f>Q365*H365</f>
        <v>5.6400000000000006E-2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438</v>
      </c>
      <c r="AT365" s="191" t="s">
        <v>179</v>
      </c>
      <c r="AU365" s="191" t="s">
        <v>82</v>
      </c>
      <c r="AY365" s="19" t="s">
        <v>155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300</v>
      </c>
      <c r="BM365" s="191" t="s">
        <v>3256</v>
      </c>
    </row>
    <row r="366" spans="1:65" s="2" customFormat="1">
      <c r="A366" s="36"/>
      <c r="B366" s="37"/>
      <c r="C366" s="38"/>
      <c r="D366" s="193" t="s">
        <v>165</v>
      </c>
      <c r="E366" s="38"/>
      <c r="F366" s="194" t="s">
        <v>3255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165</v>
      </c>
      <c r="AU366" s="19" t="s">
        <v>82</v>
      </c>
    </row>
    <row r="367" spans="1:65" s="2" customFormat="1" ht="21.75" customHeight="1">
      <c r="A367" s="36"/>
      <c r="B367" s="37"/>
      <c r="C367" s="222" t="s">
        <v>872</v>
      </c>
      <c r="D367" s="222" t="s">
        <v>179</v>
      </c>
      <c r="E367" s="223" t="s">
        <v>3257</v>
      </c>
      <c r="F367" s="224" t="s">
        <v>3258</v>
      </c>
      <c r="G367" s="225" t="s">
        <v>425</v>
      </c>
      <c r="H367" s="226">
        <v>2</v>
      </c>
      <c r="I367" s="227"/>
      <c r="J367" s="228">
        <f>ROUND(I367*H367,2)</f>
        <v>0</v>
      </c>
      <c r="K367" s="224" t="s">
        <v>851</v>
      </c>
      <c r="L367" s="229"/>
      <c r="M367" s="230" t="s">
        <v>19</v>
      </c>
      <c r="N367" s="231" t="s">
        <v>43</v>
      </c>
      <c r="O367" s="66"/>
      <c r="P367" s="189">
        <f>O367*H367</f>
        <v>0</v>
      </c>
      <c r="Q367" s="189">
        <v>2.2800000000000001E-2</v>
      </c>
      <c r="R367" s="189">
        <f>Q367*H367</f>
        <v>4.5600000000000002E-2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438</v>
      </c>
      <c r="AT367" s="191" t="s">
        <v>179</v>
      </c>
      <c r="AU367" s="191" t="s">
        <v>82</v>
      </c>
      <c r="AY367" s="19" t="s">
        <v>155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80</v>
      </c>
      <c r="BK367" s="192">
        <f>ROUND(I367*H367,2)</f>
        <v>0</v>
      </c>
      <c r="BL367" s="19" t="s">
        <v>300</v>
      </c>
      <c r="BM367" s="191" t="s">
        <v>3259</v>
      </c>
    </row>
    <row r="368" spans="1:65" s="2" customFormat="1">
      <c r="A368" s="36"/>
      <c r="B368" s="37"/>
      <c r="C368" s="38"/>
      <c r="D368" s="193" t="s">
        <v>165</v>
      </c>
      <c r="E368" s="38"/>
      <c r="F368" s="194" t="s">
        <v>3258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165</v>
      </c>
      <c r="AU368" s="19" t="s">
        <v>82</v>
      </c>
    </row>
    <row r="369" spans="1:65" s="2" customFormat="1" ht="16.5" customHeight="1">
      <c r="A369" s="36"/>
      <c r="B369" s="37"/>
      <c r="C369" s="180" t="s">
        <v>876</v>
      </c>
      <c r="D369" s="180" t="s">
        <v>158</v>
      </c>
      <c r="E369" s="181" t="s">
        <v>3260</v>
      </c>
      <c r="F369" s="182" t="s">
        <v>3261</v>
      </c>
      <c r="G369" s="183" t="s">
        <v>425</v>
      </c>
      <c r="H369" s="184">
        <v>151</v>
      </c>
      <c r="I369" s="185"/>
      <c r="J369" s="186">
        <f>ROUND(I369*H369,2)</f>
        <v>0</v>
      </c>
      <c r="K369" s="182" t="s">
        <v>162</v>
      </c>
      <c r="L369" s="41"/>
      <c r="M369" s="187" t="s">
        <v>19</v>
      </c>
      <c r="N369" s="188" t="s">
        <v>43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300</v>
      </c>
      <c r="AT369" s="191" t="s">
        <v>158</v>
      </c>
      <c r="AU369" s="191" t="s">
        <v>82</v>
      </c>
      <c r="AY369" s="19" t="s">
        <v>155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300</v>
      </c>
      <c r="BM369" s="191" t="s">
        <v>3262</v>
      </c>
    </row>
    <row r="370" spans="1:65" s="2" customFormat="1">
      <c r="A370" s="36"/>
      <c r="B370" s="37"/>
      <c r="C370" s="38"/>
      <c r="D370" s="193" t="s">
        <v>165</v>
      </c>
      <c r="E370" s="38"/>
      <c r="F370" s="194" t="s">
        <v>3263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165</v>
      </c>
      <c r="AU370" s="19" t="s">
        <v>82</v>
      </c>
    </row>
    <row r="371" spans="1:65" s="2" customFormat="1">
      <c r="A371" s="36"/>
      <c r="B371" s="37"/>
      <c r="C371" s="38"/>
      <c r="D371" s="198" t="s">
        <v>167</v>
      </c>
      <c r="E371" s="38"/>
      <c r="F371" s="199" t="s">
        <v>3264</v>
      </c>
      <c r="G371" s="38"/>
      <c r="H371" s="38"/>
      <c r="I371" s="195"/>
      <c r="J371" s="38"/>
      <c r="K371" s="38"/>
      <c r="L371" s="41"/>
      <c r="M371" s="196"/>
      <c r="N371" s="19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167</v>
      </c>
      <c r="AU371" s="19" t="s">
        <v>82</v>
      </c>
    </row>
    <row r="372" spans="1:65" s="2" customFormat="1" ht="16.5" customHeight="1">
      <c r="A372" s="36"/>
      <c r="B372" s="37"/>
      <c r="C372" s="180" t="s">
        <v>880</v>
      </c>
      <c r="D372" s="180" t="s">
        <v>158</v>
      </c>
      <c r="E372" s="181" t="s">
        <v>3265</v>
      </c>
      <c r="F372" s="182" t="s">
        <v>3266</v>
      </c>
      <c r="G372" s="183" t="s">
        <v>202</v>
      </c>
      <c r="H372" s="184">
        <v>450</v>
      </c>
      <c r="I372" s="185"/>
      <c r="J372" s="186">
        <f>ROUND(I372*H372,2)</f>
        <v>0</v>
      </c>
      <c r="K372" s="182" t="s">
        <v>162</v>
      </c>
      <c r="L372" s="41"/>
      <c r="M372" s="187" t="s">
        <v>19</v>
      </c>
      <c r="N372" s="188" t="s">
        <v>43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300</v>
      </c>
      <c r="AT372" s="191" t="s">
        <v>158</v>
      </c>
      <c r="AU372" s="191" t="s">
        <v>82</v>
      </c>
      <c r="AY372" s="19" t="s">
        <v>155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300</v>
      </c>
      <c r="BM372" s="191" t="s">
        <v>3267</v>
      </c>
    </row>
    <row r="373" spans="1:65" s="2" customFormat="1" ht="19.5">
      <c r="A373" s="36"/>
      <c r="B373" s="37"/>
      <c r="C373" s="38"/>
      <c r="D373" s="193" t="s">
        <v>165</v>
      </c>
      <c r="E373" s="38"/>
      <c r="F373" s="194" t="s">
        <v>3268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165</v>
      </c>
      <c r="AU373" s="19" t="s">
        <v>82</v>
      </c>
    </row>
    <row r="374" spans="1:65" s="2" customFormat="1">
      <c r="A374" s="36"/>
      <c r="B374" s="37"/>
      <c r="C374" s="38"/>
      <c r="D374" s="198" t="s">
        <v>167</v>
      </c>
      <c r="E374" s="38"/>
      <c r="F374" s="199" t="s">
        <v>3269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167</v>
      </c>
      <c r="AU374" s="19" t="s">
        <v>82</v>
      </c>
    </row>
    <row r="375" spans="1:65" s="2" customFormat="1" ht="24.2" customHeight="1">
      <c r="A375" s="36"/>
      <c r="B375" s="37"/>
      <c r="C375" s="180" t="s">
        <v>885</v>
      </c>
      <c r="D375" s="180" t="s">
        <v>158</v>
      </c>
      <c r="E375" s="181" t="s">
        <v>3270</v>
      </c>
      <c r="F375" s="182" t="s">
        <v>3271</v>
      </c>
      <c r="G375" s="183" t="s">
        <v>425</v>
      </c>
      <c r="H375" s="184">
        <v>32</v>
      </c>
      <c r="I375" s="185"/>
      <c r="J375" s="186">
        <f>ROUND(I375*H375,2)</f>
        <v>0</v>
      </c>
      <c r="K375" s="182" t="s">
        <v>162</v>
      </c>
      <c r="L375" s="41"/>
      <c r="M375" s="187" t="s">
        <v>19</v>
      </c>
      <c r="N375" s="188" t="s">
        <v>43</v>
      </c>
      <c r="O375" s="66"/>
      <c r="P375" s="189">
        <f>O375*H375</f>
        <v>0</v>
      </c>
      <c r="Q375" s="189">
        <v>2.0000000000000002E-5</v>
      </c>
      <c r="R375" s="189">
        <f>Q375*H375</f>
        <v>6.4000000000000005E-4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300</v>
      </c>
      <c r="AT375" s="191" t="s">
        <v>158</v>
      </c>
      <c r="AU375" s="191" t="s">
        <v>82</v>
      </c>
      <c r="AY375" s="19" t="s">
        <v>155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300</v>
      </c>
      <c r="BM375" s="191" t="s">
        <v>3272</v>
      </c>
    </row>
    <row r="376" spans="1:65" s="2" customFormat="1" ht="19.5">
      <c r="A376" s="36"/>
      <c r="B376" s="37"/>
      <c r="C376" s="38"/>
      <c r="D376" s="193" t="s">
        <v>165</v>
      </c>
      <c r="E376" s="38"/>
      <c r="F376" s="194" t="s">
        <v>3273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165</v>
      </c>
      <c r="AU376" s="19" t="s">
        <v>82</v>
      </c>
    </row>
    <row r="377" spans="1:65" s="2" customFormat="1">
      <c r="A377" s="36"/>
      <c r="B377" s="37"/>
      <c r="C377" s="38"/>
      <c r="D377" s="198" t="s">
        <v>167</v>
      </c>
      <c r="E377" s="38"/>
      <c r="F377" s="199" t="s">
        <v>3274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167</v>
      </c>
      <c r="AU377" s="19" t="s">
        <v>82</v>
      </c>
    </row>
    <row r="378" spans="1:65" s="2" customFormat="1" ht="24.2" customHeight="1">
      <c r="A378" s="36"/>
      <c r="B378" s="37"/>
      <c r="C378" s="180" t="s">
        <v>889</v>
      </c>
      <c r="D378" s="180" t="s">
        <v>158</v>
      </c>
      <c r="E378" s="181" t="s">
        <v>3275</v>
      </c>
      <c r="F378" s="182" t="s">
        <v>3276</v>
      </c>
      <c r="G378" s="183" t="s">
        <v>425</v>
      </c>
      <c r="H378" s="184">
        <v>20</v>
      </c>
      <c r="I378" s="185"/>
      <c r="J378" s="186">
        <f>ROUND(I378*H378,2)</f>
        <v>0</v>
      </c>
      <c r="K378" s="182" t="s">
        <v>162</v>
      </c>
      <c r="L378" s="41"/>
      <c r="M378" s="187" t="s">
        <v>19</v>
      </c>
      <c r="N378" s="188" t="s">
        <v>43</v>
      </c>
      <c r="O378" s="66"/>
      <c r="P378" s="189">
        <f>O378*H378</f>
        <v>0</v>
      </c>
      <c r="Q378" s="189">
        <v>1.0000000000000001E-5</v>
      </c>
      <c r="R378" s="189">
        <f>Q378*H378</f>
        <v>2.0000000000000001E-4</v>
      </c>
      <c r="S378" s="189">
        <v>7.5000000000000002E-4</v>
      </c>
      <c r="T378" s="190">
        <f>S378*H378</f>
        <v>1.4999999999999999E-2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300</v>
      </c>
      <c r="AT378" s="191" t="s">
        <v>158</v>
      </c>
      <c r="AU378" s="191" t="s">
        <v>82</v>
      </c>
      <c r="AY378" s="19" t="s">
        <v>155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80</v>
      </c>
      <c r="BK378" s="192">
        <f>ROUND(I378*H378,2)</f>
        <v>0</v>
      </c>
      <c r="BL378" s="19" t="s">
        <v>300</v>
      </c>
      <c r="BM378" s="191" t="s">
        <v>3277</v>
      </c>
    </row>
    <row r="379" spans="1:65" s="2" customFormat="1" ht="19.5">
      <c r="A379" s="36"/>
      <c r="B379" s="37"/>
      <c r="C379" s="38"/>
      <c r="D379" s="193" t="s">
        <v>165</v>
      </c>
      <c r="E379" s="38"/>
      <c r="F379" s="194" t="s">
        <v>3278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165</v>
      </c>
      <c r="AU379" s="19" t="s">
        <v>82</v>
      </c>
    </row>
    <row r="380" spans="1:65" s="2" customFormat="1">
      <c r="A380" s="36"/>
      <c r="B380" s="37"/>
      <c r="C380" s="38"/>
      <c r="D380" s="198" t="s">
        <v>167</v>
      </c>
      <c r="E380" s="38"/>
      <c r="F380" s="199" t="s">
        <v>3279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167</v>
      </c>
      <c r="AU380" s="19" t="s">
        <v>82</v>
      </c>
    </row>
    <row r="381" spans="1:65" s="2" customFormat="1" ht="16.5" customHeight="1">
      <c r="A381" s="36"/>
      <c r="B381" s="37"/>
      <c r="C381" s="180" t="s">
        <v>898</v>
      </c>
      <c r="D381" s="180" t="s">
        <v>158</v>
      </c>
      <c r="E381" s="181" t="s">
        <v>3280</v>
      </c>
      <c r="F381" s="182" t="s">
        <v>3281</v>
      </c>
      <c r="G381" s="183" t="s">
        <v>202</v>
      </c>
      <c r="H381" s="184">
        <v>450</v>
      </c>
      <c r="I381" s="185"/>
      <c r="J381" s="186">
        <f>ROUND(I381*H381,2)</f>
        <v>0</v>
      </c>
      <c r="K381" s="182" t="s">
        <v>162</v>
      </c>
      <c r="L381" s="41"/>
      <c r="M381" s="187" t="s">
        <v>19</v>
      </c>
      <c r="N381" s="188" t="s">
        <v>43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300</v>
      </c>
      <c r="AT381" s="191" t="s">
        <v>158</v>
      </c>
      <c r="AU381" s="191" t="s">
        <v>82</v>
      </c>
      <c r="AY381" s="19" t="s">
        <v>155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80</v>
      </c>
      <c r="BK381" s="192">
        <f>ROUND(I381*H381,2)</f>
        <v>0</v>
      </c>
      <c r="BL381" s="19" t="s">
        <v>300</v>
      </c>
      <c r="BM381" s="191" t="s">
        <v>3282</v>
      </c>
    </row>
    <row r="382" spans="1:65" s="2" customFormat="1" ht="19.5">
      <c r="A382" s="36"/>
      <c r="B382" s="37"/>
      <c r="C382" s="38"/>
      <c r="D382" s="193" t="s">
        <v>165</v>
      </c>
      <c r="E382" s="38"/>
      <c r="F382" s="194" t="s">
        <v>3283</v>
      </c>
      <c r="G382" s="38"/>
      <c r="H382" s="38"/>
      <c r="I382" s="195"/>
      <c r="J382" s="38"/>
      <c r="K382" s="38"/>
      <c r="L382" s="41"/>
      <c r="M382" s="196"/>
      <c r="N382" s="197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165</v>
      </c>
      <c r="AU382" s="19" t="s">
        <v>82</v>
      </c>
    </row>
    <row r="383" spans="1:65" s="2" customFormat="1">
      <c r="A383" s="36"/>
      <c r="B383" s="37"/>
      <c r="C383" s="38"/>
      <c r="D383" s="198" t="s">
        <v>167</v>
      </c>
      <c r="E383" s="38"/>
      <c r="F383" s="199" t="s">
        <v>3284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167</v>
      </c>
      <c r="AU383" s="19" t="s">
        <v>82</v>
      </c>
    </row>
    <row r="384" spans="1:65" s="2" customFormat="1" ht="33" customHeight="1">
      <c r="A384" s="36"/>
      <c r="B384" s="37"/>
      <c r="C384" s="180" t="s">
        <v>902</v>
      </c>
      <c r="D384" s="180" t="s">
        <v>158</v>
      </c>
      <c r="E384" s="181" t="s">
        <v>3285</v>
      </c>
      <c r="F384" s="182" t="s">
        <v>3286</v>
      </c>
      <c r="G384" s="183" t="s">
        <v>161</v>
      </c>
      <c r="H384" s="184">
        <v>0.96699999999999997</v>
      </c>
      <c r="I384" s="185"/>
      <c r="J384" s="186">
        <f>ROUND(I384*H384,2)</f>
        <v>0</v>
      </c>
      <c r="K384" s="182" t="s">
        <v>162</v>
      </c>
      <c r="L384" s="41"/>
      <c r="M384" s="187" t="s">
        <v>19</v>
      </c>
      <c r="N384" s="188" t="s">
        <v>43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300</v>
      </c>
      <c r="AT384" s="191" t="s">
        <v>158</v>
      </c>
      <c r="AU384" s="191" t="s">
        <v>82</v>
      </c>
      <c r="AY384" s="19" t="s">
        <v>155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9" t="s">
        <v>80</v>
      </c>
      <c r="BK384" s="192">
        <f>ROUND(I384*H384,2)</f>
        <v>0</v>
      </c>
      <c r="BL384" s="19" t="s">
        <v>300</v>
      </c>
      <c r="BM384" s="191" t="s">
        <v>3287</v>
      </c>
    </row>
    <row r="385" spans="1:65" s="2" customFormat="1" ht="29.25">
      <c r="A385" s="36"/>
      <c r="B385" s="37"/>
      <c r="C385" s="38"/>
      <c r="D385" s="193" t="s">
        <v>165</v>
      </c>
      <c r="E385" s="38"/>
      <c r="F385" s="194" t="s">
        <v>3288</v>
      </c>
      <c r="G385" s="38"/>
      <c r="H385" s="38"/>
      <c r="I385" s="195"/>
      <c r="J385" s="38"/>
      <c r="K385" s="38"/>
      <c r="L385" s="41"/>
      <c r="M385" s="196"/>
      <c r="N385" s="197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165</v>
      </c>
      <c r="AU385" s="19" t="s">
        <v>82</v>
      </c>
    </row>
    <row r="386" spans="1:65" s="2" customFormat="1">
      <c r="A386" s="36"/>
      <c r="B386" s="37"/>
      <c r="C386" s="38"/>
      <c r="D386" s="198" t="s">
        <v>167</v>
      </c>
      <c r="E386" s="38"/>
      <c r="F386" s="199" t="s">
        <v>3289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167</v>
      </c>
      <c r="AU386" s="19" t="s">
        <v>82</v>
      </c>
    </row>
    <row r="387" spans="1:65" s="2" customFormat="1" ht="24.2" customHeight="1">
      <c r="A387" s="36"/>
      <c r="B387" s="37"/>
      <c r="C387" s="180" t="s">
        <v>482</v>
      </c>
      <c r="D387" s="180" t="s">
        <v>158</v>
      </c>
      <c r="E387" s="181" t="s">
        <v>3290</v>
      </c>
      <c r="F387" s="182" t="s">
        <v>3291</v>
      </c>
      <c r="G387" s="183" t="s">
        <v>161</v>
      </c>
      <c r="H387" s="184">
        <v>0.66600000000000004</v>
      </c>
      <c r="I387" s="185"/>
      <c r="J387" s="186">
        <f>ROUND(I387*H387,2)</f>
        <v>0</v>
      </c>
      <c r="K387" s="182" t="s">
        <v>162</v>
      </c>
      <c r="L387" s="41"/>
      <c r="M387" s="187" t="s">
        <v>19</v>
      </c>
      <c r="N387" s="188" t="s">
        <v>43</v>
      </c>
      <c r="O387" s="66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300</v>
      </c>
      <c r="AT387" s="191" t="s">
        <v>158</v>
      </c>
      <c r="AU387" s="191" t="s">
        <v>82</v>
      </c>
      <c r="AY387" s="19" t="s">
        <v>155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300</v>
      </c>
      <c r="BM387" s="191" t="s">
        <v>3292</v>
      </c>
    </row>
    <row r="388" spans="1:65" s="2" customFormat="1" ht="29.25">
      <c r="A388" s="36"/>
      <c r="B388" s="37"/>
      <c r="C388" s="38"/>
      <c r="D388" s="193" t="s">
        <v>165</v>
      </c>
      <c r="E388" s="38"/>
      <c r="F388" s="194" t="s">
        <v>3293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165</v>
      </c>
      <c r="AU388" s="19" t="s">
        <v>82</v>
      </c>
    </row>
    <row r="389" spans="1:65" s="2" customFormat="1">
      <c r="A389" s="36"/>
      <c r="B389" s="37"/>
      <c r="C389" s="38"/>
      <c r="D389" s="198" t="s">
        <v>167</v>
      </c>
      <c r="E389" s="38"/>
      <c r="F389" s="199" t="s">
        <v>3294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167</v>
      </c>
      <c r="AU389" s="19" t="s">
        <v>82</v>
      </c>
    </row>
    <row r="390" spans="1:65" s="2" customFormat="1" ht="24.2" customHeight="1">
      <c r="A390" s="36"/>
      <c r="B390" s="37"/>
      <c r="C390" s="180" t="s">
        <v>912</v>
      </c>
      <c r="D390" s="180" t="s">
        <v>158</v>
      </c>
      <c r="E390" s="181" t="s">
        <v>3295</v>
      </c>
      <c r="F390" s="182" t="s">
        <v>3296</v>
      </c>
      <c r="G390" s="183" t="s">
        <v>161</v>
      </c>
      <c r="H390" s="184">
        <v>0.66600000000000004</v>
      </c>
      <c r="I390" s="185"/>
      <c r="J390" s="186">
        <f>ROUND(I390*H390,2)</f>
        <v>0</v>
      </c>
      <c r="K390" s="182" t="s">
        <v>162</v>
      </c>
      <c r="L390" s="41"/>
      <c r="M390" s="187" t="s">
        <v>19</v>
      </c>
      <c r="N390" s="188" t="s">
        <v>43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300</v>
      </c>
      <c r="AT390" s="191" t="s">
        <v>158</v>
      </c>
      <c r="AU390" s="191" t="s">
        <v>82</v>
      </c>
      <c r="AY390" s="19" t="s">
        <v>155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300</v>
      </c>
      <c r="BM390" s="191" t="s">
        <v>3297</v>
      </c>
    </row>
    <row r="391" spans="1:65" s="2" customFormat="1" ht="29.25">
      <c r="A391" s="36"/>
      <c r="B391" s="37"/>
      <c r="C391" s="38"/>
      <c r="D391" s="193" t="s">
        <v>165</v>
      </c>
      <c r="E391" s="38"/>
      <c r="F391" s="194" t="s">
        <v>3298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165</v>
      </c>
      <c r="AU391" s="19" t="s">
        <v>82</v>
      </c>
    </row>
    <row r="392" spans="1:65" s="2" customFormat="1">
      <c r="A392" s="36"/>
      <c r="B392" s="37"/>
      <c r="C392" s="38"/>
      <c r="D392" s="198" t="s">
        <v>167</v>
      </c>
      <c r="E392" s="38"/>
      <c r="F392" s="199" t="s">
        <v>3299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167</v>
      </c>
      <c r="AU392" s="19" t="s">
        <v>82</v>
      </c>
    </row>
    <row r="393" spans="1:65" s="12" customFormat="1" ht="22.9" customHeight="1">
      <c r="B393" s="164"/>
      <c r="C393" s="165"/>
      <c r="D393" s="166" t="s">
        <v>71</v>
      </c>
      <c r="E393" s="178" t="s">
        <v>1190</v>
      </c>
      <c r="F393" s="178" t="s">
        <v>1191</v>
      </c>
      <c r="G393" s="165"/>
      <c r="H393" s="165"/>
      <c r="I393" s="168"/>
      <c r="J393" s="179">
        <f>BK393</f>
        <v>0</v>
      </c>
      <c r="K393" s="165"/>
      <c r="L393" s="170"/>
      <c r="M393" s="171"/>
      <c r="N393" s="172"/>
      <c r="O393" s="172"/>
      <c r="P393" s="173">
        <f>SUM(P394:P402)</f>
        <v>0</v>
      </c>
      <c r="Q393" s="172"/>
      <c r="R393" s="173">
        <f>SUM(R394:R402)</f>
        <v>1.5300000000000001E-2</v>
      </c>
      <c r="S393" s="172"/>
      <c r="T393" s="174">
        <f>SUM(T394:T402)</f>
        <v>0</v>
      </c>
      <c r="AR393" s="175" t="s">
        <v>82</v>
      </c>
      <c r="AT393" s="176" t="s">
        <v>71</v>
      </c>
      <c r="AU393" s="176" t="s">
        <v>80</v>
      </c>
      <c r="AY393" s="175" t="s">
        <v>155</v>
      </c>
      <c r="BK393" s="177">
        <f>SUM(BK394:BK402)</f>
        <v>0</v>
      </c>
    </row>
    <row r="394" spans="1:65" s="2" customFormat="1" ht="24.2" customHeight="1">
      <c r="A394" s="36"/>
      <c r="B394" s="37"/>
      <c r="C394" s="180" t="s">
        <v>918</v>
      </c>
      <c r="D394" s="180" t="s">
        <v>158</v>
      </c>
      <c r="E394" s="181" t="s">
        <v>3300</v>
      </c>
      <c r="F394" s="182" t="s">
        <v>3301</v>
      </c>
      <c r="G394" s="183" t="s">
        <v>233</v>
      </c>
      <c r="H394" s="184">
        <v>153</v>
      </c>
      <c r="I394" s="185"/>
      <c r="J394" s="186">
        <f>ROUND(I394*H394,2)</f>
        <v>0</v>
      </c>
      <c r="K394" s="182" t="s">
        <v>162</v>
      </c>
      <c r="L394" s="41"/>
      <c r="M394" s="187" t="s">
        <v>19</v>
      </c>
      <c r="N394" s="188" t="s">
        <v>43</v>
      </c>
      <c r="O394" s="66"/>
      <c r="P394" s="189">
        <f>O394*H394</f>
        <v>0</v>
      </c>
      <c r="Q394" s="189">
        <v>2.0000000000000002E-5</v>
      </c>
      <c r="R394" s="189">
        <f>Q394*H394</f>
        <v>3.0600000000000002E-3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300</v>
      </c>
      <c r="AT394" s="191" t="s">
        <v>158</v>
      </c>
      <c r="AU394" s="191" t="s">
        <v>82</v>
      </c>
      <c r="AY394" s="19" t="s">
        <v>155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80</v>
      </c>
      <c r="BK394" s="192">
        <f>ROUND(I394*H394,2)</f>
        <v>0</v>
      </c>
      <c r="BL394" s="19" t="s">
        <v>300</v>
      </c>
      <c r="BM394" s="191" t="s">
        <v>3302</v>
      </c>
    </row>
    <row r="395" spans="1:65" s="2" customFormat="1" ht="19.5">
      <c r="A395" s="36"/>
      <c r="B395" s="37"/>
      <c r="C395" s="38"/>
      <c r="D395" s="193" t="s">
        <v>165</v>
      </c>
      <c r="E395" s="38"/>
      <c r="F395" s="194" t="s">
        <v>3303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165</v>
      </c>
      <c r="AU395" s="19" t="s">
        <v>82</v>
      </c>
    </row>
    <row r="396" spans="1:65" s="2" customFormat="1">
      <c r="A396" s="36"/>
      <c r="B396" s="37"/>
      <c r="C396" s="38"/>
      <c r="D396" s="198" t="s">
        <v>167</v>
      </c>
      <c r="E396" s="38"/>
      <c r="F396" s="199" t="s">
        <v>3304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167</v>
      </c>
      <c r="AU396" s="19" t="s">
        <v>82</v>
      </c>
    </row>
    <row r="397" spans="1:65" s="2" customFormat="1" ht="24.2" customHeight="1">
      <c r="A397" s="36"/>
      <c r="B397" s="37"/>
      <c r="C397" s="180" t="s">
        <v>926</v>
      </c>
      <c r="D397" s="180" t="s">
        <v>158</v>
      </c>
      <c r="E397" s="181" t="s">
        <v>3305</v>
      </c>
      <c r="F397" s="182" t="s">
        <v>3306</v>
      </c>
      <c r="G397" s="183" t="s">
        <v>233</v>
      </c>
      <c r="H397" s="184">
        <v>153</v>
      </c>
      <c r="I397" s="185"/>
      <c r="J397" s="186">
        <f>ROUND(I397*H397,2)</f>
        <v>0</v>
      </c>
      <c r="K397" s="182" t="s">
        <v>162</v>
      </c>
      <c r="L397" s="41"/>
      <c r="M397" s="187" t="s">
        <v>19</v>
      </c>
      <c r="N397" s="188" t="s">
        <v>43</v>
      </c>
      <c r="O397" s="66"/>
      <c r="P397" s="189">
        <f>O397*H397</f>
        <v>0</v>
      </c>
      <c r="Q397" s="189">
        <v>6.0000000000000002E-5</v>
      </c>
      <c r="R397" s="189">
        <f>Q397*H397</f>
        <v>9.1800000000000007E-3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300</v>
      </c>
      <c r="AT397" s="191" t="s">
        <v>158</v>
      </c>
      <c r="AU397" s="191" t="s">
        <v>82</v>
      </c>
      <c r="AY397" s="19" t="s">
        <v>155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80</v>
      </c>
      <c r="BK397" s="192">
        <f>ROUND(I397*H397,2)</f>
        <v>0</v>
      </c>
      <c r="BL397" s="19" t="s">
        <v>300</v>
      </c>
      <c r="BM397" s="191" t="s">
        <v>3307</v>
      </c>
    </row>
    <row r="398" spans="1:65" s="2" customFormat="1" ht="19.5">
      <c r="A398" s="36"/>
      <c r="B398" s="37"/>
      <c r="C398" s="38"/>
      <c r="D398" s="193" t="s">
        <v>165</v>
      </c>
      <c r="E398" s="38"/>
      <c r="F398" s="194" t="s">
        <v>3308</v>
      </c>
      <c r="G398" s="38"/>
      <c r="H398" s="38"/>
      <c r="I398" s="195"/>
      <c r="J398" s="38"/>
      <c r="K398" s="38"/>
      <c r="L398" s="41"/>
      <c r="M398" s="196"/>
      <c r="N398" s="19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165</v>
      </c>
      <c r="AU398" s="19" t="s">
        <v>82</v>
      </c>
    </row>
    <row r="399" spans="1:65" s="2" customFormat="1">
      <c r="A399" s="36"/>
      <c r="B399" s="37"/>
      <c r="C399" s="38"/>
      <c r="D399" s="198" t="s">
        <v>167</v>
      </c>
      <c r="E399" s="38"/>
      <c r="F399" s="199" t="s">
        <v>3309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167</v>
      </c>
      <c r="AU399" s="19" t="s">
        <v>82</v>
      </c>
    </row>
    <row r="400" spans="1:65" s="2" customFormat="1" ht="24.2" customHeight="1">
      <c r="A400" s="36"/>
      <c r="B400" s="37"/>
      <c r="C400" s="180" t="s">
        <v>932</v>
      </c>
      <c r="D400" s="180" t="s">
        <v>158</v>
      </c>
      <c r="E400" s="181" t="s">
        <v>3310</v>
      </c>
      <c r="F400" s="182" t="s">
        <v>3311</v>
      </c>
      <c r="G400" s="183" t="s">
        <v>233</v>
      </c>
      <c r="H400" s="184">
        <v>153</v>
      </c>
      <c r="I400" s="185"/>
      <c r="J400" s="186">
        <f>ROUND(I400*H400,2)</f>
        <v>0</v>
      </c>
      <c r="K400" s="182" t="s">
        <v>162</v>
      </c>
      <c r="L400" s="41"/>
      <c r="M400" s="187" t="s">
        <v>19</v>
      </c>
      <c r="N400" s="188" t="s">
        <v>43</v>
      </c>
      <c r="O400" s="66"/>
      <c r="P400" s="189">
        <f>O400*H400</f>
        <v>0</v>
      </c>
      <c r="Q400" s="189">
        <v>2.0000000000000002E-5</v>
      </c>
      <c r="R400" s="189">
        <f>Q400*H400</f>
        <v>3.0600000000000002E-3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300</v>
      </c>
      <c r="AT400" s="191" t="s">
        <v>158</v>
      </c>
      <c r="AU400" s="191" t="s">
        <v>82</v>
      </c>
      <c r="AY400" s="19" t="s">
        <v>155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300</v>
      </c>
      <c r="BM400" s="191" t="s">
        <v>3312</v>
      </c>
    </row>
    <row r="401" spans="1:65" s="2" customFormat="1" ht="19.5">
      <c r="A401" s="36"/>
      <c r="B401" s="37"/>
      <c r="C401" s="38"/>
      <c r="D401" s="193" t="s">
        <v>165</v>
      </c>
      <c r="E401" s="38"/>
      <c r="F401" s="194" t="s">
        <v>3313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165</v>
      </c>
      <c r="AU401" s="19" t="s">
        <v>82</v>
      </c>
    </row>
    <row r="402" spans="1:65" s="2" customFormat="1">
      <c r="A402" s="36"/>
      <c r="B402" s="37"/>
      <c r="C402" s="38"/>
      <c r="D402" s="198" t="s">
        <v>167</v>
      </c>
      <c r="E402" s="38"/>
      <c r="F402" s="199" t="s">
        <v>3314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167</v>
      </c>
      <c r="AU402" s="19" t="s">
        <v>82</v>
      </c>
    </row>
    <row r="403" spans="1:65" s="12" customFormat="1" ht="25.9" customHeight="1">
      <c r="B403" s="164"/>
      <c r="C403" s="165"/>
      <c r="D403" s="166" t="s">
        <v>71</v>
      </c>
      <c r="E403" s="167" t="s">
        <v>179</v>
      </c>
      <c r="F403" s="167" t="s">
        <v>3315</v>
      </c>
      <c r="G403" s="165"/>
      <c r="H403" s="165"/>
      <c r="I403" s="168"/>
      <c r="J403" s="169">
        <f>BK403</f>
        <v>0</v>
      </c>
      <c r="K403" s="165"/>
      <c r="L403" s="170"/>
      <c r="M403" s="171"/>
      <c r="N403" s="172"/>
      <c r="O403" s="172"/>
      <c r="P403" s="173">
        <f>P404</f>
        <v>0</v>
      </c>
      <c r="Q403" s="172"/>
      <c r="R403" s="173">
        <f>R404</f>
        <v>0</v>
      </c>
      <c r="S403" s="172"/>
      <c r="T403" s="174">
        <f>T404</f>
        <v>0</v>
      </c>
      <c r="AR403" s="175" t="s">
        <v>156</v>
      </c>
      <c r="AT403" s="176" t="s">
        <v>71</v>
      </c>
      <c r="AU403" s="176" t="s">
        <v>72</v>
      </c>
      <c r="AY403" s="175" t="s">
        <v>155</v>
      </c>
      <c r="BK403" s="177">
        <f>BK404</f>
        <v>0</v>
      </c>
    </row>
    <row r="404" spans="1:65" s="12" customFormat="1" ht="22.9" customHeight="1">
      <c r="B404" s="164"/>
      <c r="C404" s="165"/>
      <c r="D404" s="166" t="s">
        <v>71</v>
      </c>
      <c r="E404" s="178" t="s">
        <v>3316</v>
      </c>
      <c r="F404" s="178" t="s">
        <v>3317</v>
      </c>
      <c r="G404" s="165"/>
      <c r="H404" s="165"/>
      <c r="I404" s="168"/>
      <c r="J404" s="179">
        <f>BK404</f>
        <v>0</v>
      </c>
      <c r="K404" s="165"/>
      <c r="L404" s="170"/>
      <c r="M404" s="171"/>
      <c r="N404" s="172"/>
      <c r="O404" s="172"/>
      <c r="P404" s="173">
        <f>SUM(P405:P407)</f>
        <v>0</v>
      </c>
      <c r="Q404" s="172"/>
      <c r="R404" s="173">
        <f>SUM(R405:R407)</f>
        <v>0</v>
      </c>
      <c r="S404" s="172"/>
      <c r="T404" s="174">
        <f>SUM(T405:T407)</f>
        <v>0</v>
      </c>
      <c r="AR404" s="175" t="s">
        <v>156</v>
      </c>
      <c r="AT404" s="176" t="s">
        <v>71</v>
      </c>
      <c r="AU404" s="176" t="s">
        <v>80</v>
      </c>
      <c r="AY404" s="175" t="s">
        <v>155</v>
      </c>
      <c r="BK404" s="177">
        <f>SUM(BK405:BK407)</f>
        <v>0</v>
      </c>
    </row>
    <row r="405" spans="1:65" s="2" customFormat="1" ht="24.2" customHeight="1">
      <c r="A405" s="36"/>
      <c r="B405" s="37"/>
      <c r="C405" s="180" t="s">
        <v>937</v>
      </c>
      <c r="D405" s="180" t="s">
        <v>158</v>
      </c>
      <c r="E405" s="181" t="s">
        <v>3318</v>
      </c>
      <c r="F405" s="182" t="s">
        <v>3319</v>
      </c>
      <c r="G405" s="183" t="s">
        <v>233</v>
      </c>
      <c r="H405" s="184">
        <v>153</v>
      </c>
      <c r="I405" s="185"/>
      <c r="J405" s="186">
        <f>ROUND(I405*H405,2)</f>
        <v>0</v>
      </c>
      <c r="K405" s="182" t="s">
        <v>162</v>
      </c>
      <c r="L405" s="41"/>
      <c r="M405" s="187" t="s">
        <v>19</v>
      </c>
      <c r="N405" s="188" t="s">
        <v>43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682</v>
      </c>
      <c r="AT405" s="191" t="s">
        <v>158</v>
      </c>
      <c r="AU405" s="191" t="s">
        <v>82</v>
      </c>
      <c r="AY405" s="19" t="s">
        <v>155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80</v>
      </c>
      <c r="BK405" s="192">
        <f>ROUND(I405*H405,2)</f>
        <v>0</v>
      </c>
      <c r="BL405" s="19" t="s">
        <v>682</v>
      </c>
      <c r="BM405" s="191" t="s">
        <v>3320</v>
      </c>
    </row>
    <row r="406" spans="1:65" s="2" customFormat="1">
      <c r="A406" s="36"/>
      <c r="B406" s="37"/>
      <c r="C406" s="38"/>
      <c r="D406" s="193" t="s">
        <v>165</v>
      </c>
      <c r="E406" s="38"/>
      <c r="F406" s="194" t="s">
        <v>3319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165</v>
      </c>
      <c r="AU406" s="19" t="s">
        <v>82</v>
      </c>
    </row>
    <row r="407" spans="1:65" s="2" customFormat="1">
      <c r="A407" s="36"/>
      <c r="B407" s="37"/>
      <c r="C407" s="38"/>
      <c r="D407" s="198" t="s">
        <v>167</v>
      </c>
      <c r="E407" s="38"/>
      <c r="F407" s="199" t="s">
        <v>3321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167</v>
      </c>
      <c r="AU407" s="19" t="s">
        <v>82</v>
      </c>
    </row>
    <row r="408" spans="1:65" s="12" customFormat="1" ht="25.9" customHeight="1">
      <c r="B408" s="164"/>
      <c r="C408" s="165"/>
      <c r="D408" s="166" t="s">
        <v>71</v>
      </c>
      <c r="E408" s="167" t="s">
        <v>3322</v>
      </c>
      <c r="F408" s="167" t="s">
        <v>3323</v>
      </c>
      <c r="G408" s="165"/>
      <c r="H408" s="165"/>
      <c r="I408" s="168"/>
      <c r="J408" s="169">
        <f>BK408</f>
        <v>0</v>
      </c>
      <c r="K408" s="165"/>
      <c r="L408" s="170"/>
      <c r="M408" s="171"/>
      <c r="N408" s="172"/>
      <c r="O408" s="172"/>
      <c r="P408" s="173">
        <f>P409</f>
        <v>0</v>
      </c>
      <c r="Q408" s="172"/>
      <c r="R408" s="173">
        <f>R409</f>
        <v>0</v>
      </c>
      <c r="S408" s="172"/>
      <c r="T408" s="174">
        <f>T409</f>
        <v>0</v>
      </c>
      <c r="AR408" s="175" t="s">
        <v>195</v>
      </c>
      <c r="AT408" s="176" t="s">
        <v>71</v>
      </c>
      <c r="AU408" s="176" t="s">
        <v>72</v>
      </c>
      <c r="AY408" s="175" t="s">
        <v>155</v>
      </c>
      <c r="BK408" s="177">
        <f>BK409</f>
        <v>0</v>
      </c>
    </row>
    <row r="409" spans="1:65" s="12" customFormat="1" ht="22.9" customHeight="1">
      <c r="B409" s="164"/>
      <c r="C409" s="165"/>
      <c r="D409" s="166" t="s">
        <v>71</v>
      </c>
      <c r="E409" s="178" t="s">
        <v>3324</v>
      </c>
      <c r="F409" s="178" t="s">
        <v>3325</v>
      </c>
      <c r="G409" s="165"/>
      <c r="H409" s="165"/>
      <c r="I409" s="168"/>
      <c r="J409" s="179">
        <f>BK409</f>
        <v>0</v>
      </c>
      <c r="K409" s="165"/>
      <c r="L409" s="170"/>
      <c r="M409" s="171"/>
      <c r="N409" s="172"/>
      <c r="O409" s="172"/>
      <c r="P409" s="173">
        <f>SUM(P410:P414)</f>
        <v>0</v>
      </c>
      <c r="Q409" s="172"/>
      <c r="R409" s="173">
        <f>SUM(R410:R414)</f>
        <v>0</v>
      </c>
      <c r="S409" s="172"/>
      <c r="T409" s="174">
        <f>SUM(T410:T414)</f>
        <v>0</v>
      </c>
      <c r="AR409" s="175" t="s">
        <v>195</v>
      </c>
      <c r="AT409" s="176" t="s">
        <v>71</v>
      </c>
      <c r="AU409" s="176" t="s">
        <v>80</v>
      </c>
      <c r="AY409" s="175" t="s">
        <v>155</v>
      </c>
      <c r="BK409" s="177">
        <f>SUM(BK410:BK414)</f>
        <v>0</v>
      </c>
    </row>
    <row r="410" spans="1:65" s="2" customFormat="1" ht="16.5" customHeight="1">
      <c r="A410" s="36"/>
      <c r="B410" s="37"/>
      <c r="C410" s="180" t="s">
        <v>941</v>
      </c>
      <c r="D410" s="180" t="s">
        <v>158</v>
      </c>
      <c r="E410" s="181" t="s">
        <v>3326</v>
      </c>
      <c r="F410" s="182" t="s">
        <v>3327</v>
      </c>
      <c r="G410" s="183" t="s">
        <v>2489</v>
      </c>
      <c r="H410" s="184">
        <v>1</v>
      </c>
      <c r="I410" s="185"/>
      <c r="J410" s="186">
        <f>ROUND(I410*H410,2)</f>
        <v>0</v>
      </c>
      <c r="K410" s="182" t="s">
        <v>162</v>
      </c>
      <c r="L410" s="41"/>
      <c r="M410" s="187" t="s">
        <v>19</v>
      </c>
      <c r="N410" s="188" t="s">
        <v>43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3328</v>
      </c>
      <c r="AT410" s="191" t="s">
        <v>158</v>
      </c>
      <c r="AU410" s="191" t="s">
        <v>82</v>
      </c>
      <c r="AY410" s="19" t="s">
        <v>155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3328</v>
      </c>
      <c r="BM410" s="191" t="s">
        <v>3329</v>
      </c>
    </row>
    <row r="411" spans="1:65" s="2" customFormat="1">
      <c r="A411" s="36"/>
      <c r="B411" s="37"/>
      <c r="C411" s="38"/>
      <c r="D411" s="193" t="s">
        <v>165</v>
      </c>
      <c r="E411" s="38"/>
      <c r="F411" s="194" t="s">
        <v>3327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165</v>
      </c>
      <c r="AU411" s="19" t="s">
        <v>82</v>
      </c>
    </row>
    <row r="412" spans="1:65" s="2" customFormat="1">
      <c r="A412" s="36"/>
      <c r="B412" s="37"/>
      <c r="C412" s="38"/>
      <c r="D412" s="198" t="s">
        <v>167</v>
      </c>
      <c r="E412" s="38"/>
      <c r="F412" s="199" t="s">
        <v>3330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167</v>
      </c>
      <c r="AU412" s="19" t="s">
        <v>82</v>
      </c>
    </row>
    <row r="413" spans="1:65" s="15" customFormat="1">
      <c r="B413" s="232"/>
      <c r="C413" s="233"/>
      <c r="D413" s="193" t="s">
        <v>169</v>
      </c>
      <c r="E413" s="234" t="s">
        <v>19</v>
      </c>
      <c r="F413" s="235" t="s">
        <v>3331</v>
      </c>
      <c r="G413" s="233"/>
      <c r="H413" s="234" t="s">
        <v>19</v>
      </c>
      <c r="I413" s="236"/>
      <c r="J413" s="233"/>
      <c r="K413" s="233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169</v>
      </c>
      <c r="AU413" s="241" t="s">
        <v>82</v>
      </c>
      <c r="AV413" s="15" t="s">
        <v>80</v>
      </c>
      <c r="AW413" s="15" t="s">
        <v>33</v>
      </c>
      <c r="AX413" s="15" t="s">
        <v>72</v>
      </c>
      <c r="AY413" s="241" t="s">
        <v>155</v>
      </c>
    </row>
    <row r="414" spans="1:65" s="13" customFormat="1">
      <c r="B414" s="200"/>
      <c r="C414" s="201"/>
      <c r="D414" s="193" t="s">
        <v>169</v>
      </c>
      <c r="E414" s="202" t="s">
        <v>19</v>
      </c>
      <c r="F414" s="203" t="s">
        <v>80</v>
      </c>
      <c r="G414" s="201"/>
      <c r="H414" s="204">
        <v>1</v>
      </c>
      <c r="I414" s="205"/>
      <c r="J414" s="201"/>
      <c r="K414" s="201"/>
      <c r="L414" s="206"/>
      <c r="M414" s="257"/>
      <c r="N414" s="258"/>
      <c r="O414" s="258"/>
      <c r="P414" s="258"/>
      <c r="Q414" s="258"/>
      <c r="R414" s="258"/>
      <c r="S414" s="258"/>
      <c r="T414" s="259"/>
      <c r="AT414" s="210" t="s">
        <v>169</v>
      </c>
      <c r="AU414" s="210" t="s">
        <v>82</v>
      </c>
      <c r="AV414" s="13" t="s">
        <v>82</v>
      </c>
      <c r="AW414" s="13" t="s">
        <v>33</v>
      </c>
      <c r="AX414" s="13" t="s">
        <v>80</v>
      </c>
      <c r="AY414" s="210" t="s">
        <v>155</v>
      </c>
    </row>
    <row r="415" spans="1:65" s="2" customFormat="1" ht="6.95" customHeight="1">
      <c r="A415" s="36"/>
      <c r="B415" s="49"/>
      <c r="C415" s="50"/>
      <c r="D415" s="50"/>
      <c r="E415" s="50"/>
      <c r="F415" s="50"/>
      <c r="G415" s="50"/>
      <c r="H415" s="50"/>
      <c r="I415" s="50"/>
      <c r="J415" s="50"/>
      <c r="K415" s="50"/>
      <c r="L415" s="41"/>
      <c r="M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</row>
  </sheetData>
  <sheetProtection algorithmName="SHA-512" hashValue="YEq16hj6LUkIrB3vQb5G97fOWLleIsERvwx4Fxugj0xmm2YIMS6qWVIKMI3/6AJyJKFkrIQP9suhwrE/XKwnkg==" saltValue="bSWsPsO6x3J1OKLl0owTyxmQiJHSExv9ok+sl7bJiOpD8EJBNrLGCMgNZ1g5Re+0wQwa/jx986NqcWKLTlVWoQ==" spinCount="100000" sheet="1" objects="1" scenarios="1" formatColumns="0" formatRows="0" autoFilter="0"/>
  <autoFilter ref="C94:K414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8" r:id="rId3"/>
    <hyperlink ref="F111" r:id="rId4"/>
    <hyperlink ref="F114" r:id="rId5"/>
    <hyperlink ref="F118" r:id="rId6"/>
    <hyperlink ref="F122" r:id="rId7"/>
    <hyperlink ref="F127" r:id="rId8"/>
    <hyperlink ref="F130" r:id="rId9"/>
    <hyperlink ref="F171" r:id="rId10"/>
    <hyperlink ref="F178" r:id="rId11"/>
    <hyperlink ref="F181" r:id="rId12"/>
    <hyperlink ref="F190" r:id="rId13"/>
    <hyperlink ref="F193" r:id="rId14"/>
    <hyperlink ref="F196" r:id="rId15"/>
    <hyperlink ref="F199" r:id="rId16"/>
    <hyperlink ref="F202" r:id="rId17"/>
    <hyperlink ref="F205" r:id="rId18"/>
    <hyperlink ref="F208" r:id="rId19"/>
    <hyperlink ref="F223" r:id="rId20"/>
    <hyperlink ref="F226" r:id="rId21"/>
    <hyperlink ref="F229" r:id="rId22"/>
    <hyperlink ref="F232" r:id="rId23"/>
    <hyperlink ref="F235" r:id="rId24"/>
    <hyperlink ref="F238" r:id="rId25"/>
    <hyperlink ref="F241" r:id="rId26"/>
    <hyperlink ref="F246" r:id="rId27"/>
    <hyperlink ref="F249" r:id="rId28"/>
    <hyperlink ref="F252" r:id="rId29"/>
    <hyperlink ref="F255" r:id="rId30"/>
    <hyperlink ref="F258" r:id="rId31"/>
    <hyperlink ref="F261" r:id="rId32"/>
    <hyperlink ref="F264" r:id="rId33"/>
    <hyperlink ref="F268" r:id="rId34"/>
    <hyperlink ref="F271" r:id="rId35"/>
    <hyperlink ref="F274" r:id="rId36"/>
    <hyperlink ref="F283" r:id="rId37"/>
    <hyperlink ref="F290" r:id="rId38"/>
    <hyperlink ref="F293" r:id="rId39"/>
    <hyperlink ref="F296" r:id="rId40"/>
    <hyperlink ref="F305" r:id="rId41"/>
    <hyperlink ref="F312" r:id="rId42"/>
    <hyperlink ref="F315" r:id="rId43"/>
    <hyperlink ref="F318" r:id="rId44"/>
    <hyperlink ref="F328" r:id="rId45"/>
    <hyperlink ref="F331" r:id="rId46"/>
    <hyperlink ref="F334" r:id="rId47"/>
    <hyperlink ref="F337" r:id="rId48"/>
    <hyperlink ref="F340" r:id="rId49"/>
    <hyperlink ref="F343" r:id="rId50"/>
    <hyperlink ref="F346" r:id="rId51"/>
    <hyperlink ref="F349" r:id="rId52"/>
    <hyperlink ref="F352" r:id="rId53"/>
    <hyperlink ref="F355" r:id="rId54"/>
    <hyperlink ref="F358" r:id="rId55"/>
    <hyperlink ref="F361" r:id="rId56"/>
    <hyperlink ref="F364" r:id="rId57"/>
    <hyperlink ref="F371" r:id="rId58"/>
    <hyperlink ref="F374" r:id="rId59"/>
    <hyperlink ref="F377" r:id="rId60"/>
    <hyperlink ref="F380" r:id="rId61"/>
    <hyperlink ref="F383" r:id="rId62"/>
    <hyperlink ref="F386" r:id="rId63"/>
    <hyperlink ref="F389" r:id="rId64"/>
    <hyperlink ref="F392" r:id="rId65"/>
    <hyperlink ref="F396" r:id="rId66"/>
    <hyperlink ref="F399" r:id="rId67"/>
    <hyperlink ref="F402" r:id="rId68"/>
    <hyperlink ref="F407" r:id="rId69"/>
    <hyperlink ref="F412" r:id="rId7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5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3332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22. 3. 2022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ROUND(J82,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ROUND((SUM(BE82:BE549)),  2)</f>
        <v>0</v>
      </c>
      <c r="G33" s="36"/>
      <c r="H33" s="36"/>
      <c r="I33" s="126">
        <v>0.21</v>
      </c>
      <c r="J33" s="125">
        <f>ROUND(((SUM(BE82:BE549))*I33),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ROUND((SUM(BF82:BF549)),  2)</f>
        <v>0</v>
      </c>
      <c r="G34" s="36"/>
      <c r="H34" s="36"/>
      <c r="I34" s="126">
        <v>0.15</v>
      </c>
      <c r="J34" s="125">
        <f>ROUND(((SUM(BF82:BF549))*I34),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ROUND((SUM(BG82:BG549)),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ROUND((SUM(BH82:BH549)),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ROUND((SUM(BI82:BI549)),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6" t="str">
        <f>E7</f>
        <v>Stavební úpravy části objektu školy - ZŠ Závodu míru 339, Karlovy Vary - Stará Role</v>
      </c>
      <c r="F48" s="387"/>
      <c r="G48" s="387"/>
      <c r="H48" s="387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E9</f>
        <v>04 - Vzduchotechnika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Závodu míru 339/144, Karlovy Vary</v>
      </c>
      <c r="G52" s="38"/>
      <c r="H52" s="38"/>
      <c r="I52" s="31" t="s">
        <v>23</v>
      </c>
      <c r="J52" s="61" t="str">
        <f>IF(J12="","",J12)</f>
        <v>22. 3. 2022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a střední škola Karlovy Vary,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121</v>
      </c>
      <c r="D57" s="139"/>
      <c r="E57" s="139"/>
      <c r="F57" s="139"/>
      <c r="G57" s="139"/>
      <c r="H57" s="139"/>
      <c r="I57" s="139"/>
      <c r="J57" s="140" t="s">
        <v>122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42"/>
      <c r="C60" s="143"/>
      <c r="D60" s="144" t="s">
        <v>131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3333</v>
      </c>
      <c r="E61" s="150"/>
      <c r="F61" s="150"/>
      <c r="G61" s="150"/>
      <c r="H61" s="150"/>
      <c r="I61" s="150"/>
      <c r="J61" s="151">
        <f>J84</f>
        <v>0</v>
      </c>
      <c r="K61" s="99"/>
      <c r="L61" s="152"/>
    </row>
    <row r="62" spans="1:47" s="9" customFormat="1" ht="24.95" customHeight="1">
      <c r="B62" s="142"/>
      <c r="C62" s="143"/>
      <c r="D62" s="144" t="s">
        <v>1936</v>
      </c>
      <c r="E62" s="145"/>
      <c r="F62" s="145"/>
      <c r="G62" s="145"/>
      <c r="H62" s="145"/>
      <c r="I62" s="145"/>
      <c r="J62" s="146">
        <f>J546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140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386" t="str">
        <f>E7</f>
        <v>Stavební úpravy části objektu školy - ZŠ Závodu míru 339, Karlovy Vary - Stará Role</v>
      </c>
      <c r="F72" s="387"/>
      <c r="G72" s="387"/>
      <c r="H72" s="387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118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8" t="str">
        <f>E9</f>
        <v>04 - Vzduchotechnika</v>
      </c>
      <c r="F74" s="385"/>
      <c r="G74" s="385"/>
      <c r="H74" s="385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Závodu míru 339/144, Karlovy Vary</v>
      </c>
      <c r="G76" s="38"/>
      <c r="H76" s="38"/>
      <c r="I76" s="31" t="s">
        <v>23</v>
      </c>
      <c r="J76" s="61" t="str">
        <f>IF(J12="","",J12)</f>
        <v>22. 3. 2022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Základní škola a střední škola Karlovy Vary, p.o.</v>
      </c>
      <c r="G78" s="38"/>
      <c r="H78" s="38"/>
      <c r="I78" s="31" t="s">
        <v>31</v>
      </c>
      <c r="J78" s="34" t="str">
        <f>E21</f>
        <v>Ing. Karel Drahokoupil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>Bc. Martin Frous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3"/>
      <c r="B81" s="154"/>
      <c r="C81" s="155" t="s">
        <v>141</v>
      </c>
      <c r="D81" s="156" t="s">
        <v>57</v>
      </c>
      <c r="E81" s="156" t="s">
        <v>53</v>
      </c>
      <c r="F81" s="156" t="s">
        <v>54</v>
      </c>
      <c r="G81" s="156" t="s">
        <v>142</v>
      </c>
      <c r="H81" s="156" t="s">
        <v>143</v>
      </c>
      <c r="I81" s="156" t="s">
        <v>144</v>
      </c>
      <c r="J81" s="156" t="s">
        <v>122</v>
      </c>
      <c r="K81" s="157" t="s">
        <v>145</v>
      </c>
      <c r="L81" s="158"/>
      <c r="M81" s="70" t="s">
        <v>19</v>
      </c>
      <c r="N81" s="71" t="s">
        <v>42</v>
      </c>
      <c r="O81" s="71" t="s">
        <v>146</v>
      </c>
      <c r="P81" s="71" t="s">
        <v>147</v>
      </c>
      <c r="Q81" s="71" t="s">
        <v>148</v>
      </c>
      <c r="R81" s="71" t="s">
        <v>149</v>
      </c>
      <c r="S81" s="71" t="s">
        <v>150</v>
      </c>
      <c r="T81" s="72" t="s">
        <v>151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>
      <c r="A82" s="36"/>
      <c r="B82" s="37"/>
      <c r="C82" s="77" t="s">
        <v>152</v>
      </c>
      <c r="D82" s="38"/>
      <c r="E82" s="38"/>
      <c r="F82" s="38"/>
      <c r="G82" s="38"/>
      <c r="H82" s="38"/>
      <c r="I82" s="38"/>
      <c r="J82" s="159">
        <f>BK82</f>
        <v>0</v>
      </c>
      <c r="K82" s="38"/>
      <c r="L82" s="41"/>
      <c r="M82" s="73"/>
      <c r="N82" s="160"/>
      <c r="O82" s="74"/>
      <c r="P82" s="161">
        <f>P83+P546</f>
        <v>0</v>
      </c>
      <c r="Q82" s="74"/>
      <c r="R82" s="161">
        <f>R83+R546</f>
        <v>0.39837499999999998</v>
      </c>
      <c r="S82" s="74"/>
      <c r="T82" s="162">
        <f>T83+T546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123</v>
      </c>
      <c r="BK82" s="163">
        <f>BK83+BK546</f>
        <v>0</v>
      </c>
    </row>
    <row r="83" spans="1:65" s="12" customFormat="1" ht="25.9" customHeight="1">
      <c r="B83" s="164"/>
      <c r="C83" s="165"/>
      <c r="D83" s="166" t="s">
        <v>71</v>
      </c>
      <c r="E83" s="167" t="s">
        <v>636</v>
      </c>
      <c r="F83" s="167" t="s">
        <v>637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0.39837499999999998</v>
      </c>
      <c r="S83" s="172"/>
      <c r="T83" s="174">
        <f>T84</f>
        <v>0</v>
      </c>
      <c r="AR83" s="175" t="s">
        <v>82</v>
      </c>
      <c r="AT83" s="176" t="s">
        <v>71</v>
      </c>
      <c r="AU83" s="176" t="s">
        <v>72</v>
      </c>
      <c r="AY83" s="175" t="s">
        <v>155</v>
      </c>
      <c r="BK83" s="177">
        <f>BK84</f>
        <v>0</v>
      </c>
    </row>
    <row r="84" spans="1:65" s="12" customFormat="1" ht="22.9" customHeight="1">
      <c r="B84" s="164"/>
      <c r="C84" s="165"/>
      <c r="D84" s="166" t="s">
        <v>71</v>
      </c>
      <c r="E84" s="178" t="s">
        <v>3334</v>
      </c>
      <c r="F84" s="178" t="s">
        <v>93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SUM(P85:P545)</f>
        <v>0</v>
      </c>
      <c r="Q84" s="172"/>
      <c r="R84" s="173">
        <f>SUM(R85:R545)</f>
        <v>0.39837499999999998</v>
      </c>
      <c r="S84" s="172"/>
      <c r="T84" s="174">
        <f>SUM(T85:T545)</f>
        <v>0</v>
      </c>
      <c r="AR84" s="175" t="s">
        <v>82</v>
      </c>
      <c r="AT84" s="176" t="s">
        <v>71</v>
      </c>
      <c r="AU84" s="176" t="s">
        <v>80</v>
      </c>
      <c r="AY84" s="175" t="s">
        <v>155</v>
      </c>
      <c r="BK84" s="177">
        <f>SUM(BK85:BK545)</f>
        <v>0</v>
      </c>
    </row>
    <row r="85" spans="1:65" s="2" customFormat="1" ht="24.2" customHeight="1">
      <c r="A85" s="36"/>
      <c r="B85" s="37"/>
      <c r="C85" s="180" t="s">
        <v>80</v>
      </c>
      <c r="D85" s="180" t="s">
        <v>158</v>
      </c>
      <c r="E85" s="181" t="s">
        <v>3335</v>
      </c>
      <c r="F85" s="182" t="s">
        <v>3336</v>
      </c>
      <c r="G85" s="183" t="s">
        <v>425</v>
      </c>
      <c r="H85" s="184">
        <v>1</v>
      </c>
      <c r="I85" s="185"/>
      <c r="J85" s="186">
        <f>ROUND(I85*H85,2)</f>
        <v>0</v>
      </c>
      <c r="K85" s="182" t="s">
        <v>162</v>
      </c>
      <c r="L85" s="41"/>
      <c r="M85" s="187" t="s">
        <v>19</v>
      </c>
      <c r="N85" s="188" t="s">
        <v>43</v>
      </c>
      <c r="O85" s="66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300</v>
      </c>
      <c r="AT85" s="191" t="s">
        <v>158</v>
      </c>
      <c r="AU85" s="191" t="s">
        <v>82</v>
      </c>
      <c r="AY85" s="19" t="s">
        <v>155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9" t="s">
        <v>80</v>
      </c>
      <c r="BK85" s="192">
        <f>ROUND(I85*H85,2)</f>
        <v>0</v>
      </c>
      <c r="BL85" s="19" t="s">
        <v>300</v>
      </c>
      <c r="BM85" s="191" t="s">
        <v>3337</v>
      </c>
    </row>
    <row r="86" spans="1:65" s="2" customFormat="1" ht="19.5">
      <c r="A86" s="36"/>
      <c r="B86" s="37"/>
      <c r="C86" s="38"/>
      <c r="D86" s="193" t="s">
        <v>165</v>
      </c>
      <c r="E86" s="38"/>
      <c r="F86" s="194" t="s">
        <v>3338</v>
      </c>
      <c r="G86" s="38"/>
      <c r="H86" s="38"/>
      <c r="I86" s="195"/>
      <c r="J86" s="38"/>
      <c r="K86" s="38"/>
      <c r="L86" s="41"/>
      <c r="M86" s="196"/>
      <c r="N86" s="19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165</v>
      </c>
      <c r="AU86" s="19" t="s">
        <v>82</v>
      </c>
    </row>
    <row r="87" spans="1:65" s="2" customFormat="1">
      <c r="A87" s="36"/>
      <c r="B87" s="37"/>
      <c r="C87" s="38"/>
      <c r="D87" s="198" t="s">
        <v>167</v>
      </c>
      <c r="E87" s="38"/>
      <c r="F87" s="199" t="s">
        <v>3339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167</v>
      </c>
      <c r="AU87" s="19" t="s">
        <v>82</v>
      </c>
    </row>
    <row r="88" spans="1:65" s="2" customFormat="1" ht="33" customHeight="1">
      <c r="A88" s="36"/>
      <c r="B88" s="37"/>
      <c r="C88" s="222" t="s">
        <v>82</v>
      </c>
      <c r="D88" s="222" t="s">
        <v>179</v>
      </c>
      <c r="E88" s="223" t="s">
        <v>3340</v>
      </c>
      <c r="F88" s="224" t="s">
        <v>3341</v>
      </c>
      <c r="G88" s="225" t="s">
        <v>425</v>
      </c>
      <c r="H88" s="226">
        <v>1</v>
      </c>
      <c r="I88" s="227"/>
      <c r="J88" s="228">
        <f>ROUND(I88*H88,2)</f>
        <v>0</v>
      </c>
      <c r="K88" s="224" t="s">
        <v>851</v>
      </c>
      <c r="L88" s="229"/>
      <c r="M88" s="230" t="s">
        <v>19</v>
      </c>
      <c r="N88" s="231" t="s">
        <v>43</v>
      </c>
      <c r="O88" s="66"/>
      <c r="P88" s="189">
        <f>O88*H88</f>
        <v>0</v>
      </c>
      <c r="Q88" s="189">
        <v>2.4199999999999998E-3</v>
      </c>
      <c r="R88" s="189">
        <f>Q88*H88</f>
        <v>2.4199999999999998E-3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438</v>
      </c>
      <c r="AT88" s="191" t="s">
        <v>179</v>
      </c>
      <c r="AU88" s="191" t="s">
        <v>82</v>
      </c>
      <c r="AY88" s="19" t="s">
        <v>155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80</v>
      </c>
      <c r="BK88" s="192">
        <f>ROUND(I88*H88,2)</f>
        <v>0</v>
      </c>
      <c r="BL88" s="19" t="s">
        <v>300</v>
      </c>
      <c r="BM88" s="191" t="s">
        <v>3342</v>
      </c>
    </row>
    <row r="89" spans="1:65" s="2" customFormat="1" ht="19.5">
      <c r="A89" s="36"/>
      <c r="B89" s="37"/>
      <c r="C89" s="38"/>
      <c r="D89" s="193" t="s">
        <v>165</v>
      </c>
      <c r="E89" s="38"/>
      <c r="F89" s="194" t="s">
        <v>3341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165</v>
      </c>
      <c r="AU89" s="19" t="s">
        <v>82</v>
      </c>
    </row>
    <row r="90" spans="1:65" s="15" customFormat="1">
      <c r="B90" s="232"/>
      <c r="C90" s="233"/>
      <c r="D90" s="193" t="s">
        <v>169</v>
      </c>
      <c r="E90" s="234" t="s">
        <v>19</v>
      </c>
      <c r="F90" s="235" t="s">
        <v>3343</v>
      </c>
      <c r="G90" s="233"/>
      <c r="H90" s="234" t="s">
        <v>19</v>
      </c>
      <c r="I90" s="236"/>
      <c r="J90" s="233"/>
      <c r="K90" s="233"/>
      <c r="L90" s="237"/>
      <c r="M90" s="238"/>
      <c r="N90" s="239"/>
      <c r="O90" s="239"/>
      <c r="P90" s="239"/>
      <c r="Q90" s="239"/>
      <c r="R90" s="239"/>
      <c r="S90" s="239"/>
      <c r="T90" s="240"/>
      <c r="AT90" s="241" t="s">
        <v>169</v>
      </c>
      <c r="AU90" s="241" t="s">
        <v>82</v>
      </c>
      <c r="AV90" s="15" t="s">
        <v>80</v>
      </c>
      <c r="AW90" s="15" t="s">
        <v>33</v>
      </c>
      <c r="AX90" s="15" t="s">
        <v>72</v>
      </c>
      <c r="AY90" s="241" t="s">
        <v>155</v>
      </c>
    </row>
    <row r="91" spans="1:65" s="13" customFormat="1">
      <c r="B91" s="200"/>
      <c r="C91" s="201"/>
      <c r="D91" s="193" t="s">
        <v>169</v>
      </c>
      <c r="E91" s="202" t="s">
        <v>19</v>
      </c>
      <c r="F91" s="203" t="s">
        <v>80</v>
      </c>
      <c r="G91" s="201"/>
      <c r="H91" s="204">
        <v>1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169</v>
      </c>
      <c r="AU91" s="210" t="s">
        <v>82</v>
      </c>
      <c r="AV91" s="13" t="s">
        <v>82</v>
      </c>
      <c r="AW91" s="13" t="s">
        <v>33</v>
      </c>
      <c r="AX91" s="13" t="s">
        <v>80</v>
      </c>
      <c r="AY91" s="210" t="s">
        <v>155</v>
      </c>
    </row>
    <row r="92" spans="1:65" s="2" customFormat="1" ht="37.9" customHeight="1">
      <c r="A92" s="36"/>
      <c r="B92" s="37"/>
      <c r="C92" s="180" t="s">
        <v>156</v>
      </c>
      <c r="D92" s="180" t="s">
        <v>158</v>
      </c>
      <c r="E92" s="181" t="s">
        <v>3344</v>
      </c>
      <c r="F92" s="182" t="s">
        <v>3345</v>
      </c>
      <c r="G92" s="183" t="s">
        <v>425</v>
      </c>
      <c r="H92" s="184">
        <v>12</v>
      </c>
      <c r="I92" s="185"/>
      <c r="J92" s="186">
        <f>ROUND(I92*H92,2)</f>
        <v>0</v>
      </c>
      <c r="K92" s="182" t="s">
        <v>162</v>
      </c>
      <c r="L92" s="41"/>
      <c r="M92" s="187" t="s">
        <v>19</v>
      </c>
      <c r="N92" s="188" t="s">
        <v>43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300</v>
      </c>
      <c r="AT92" s="191" t="s">
        <v>158</v>
      </c>
      <c r="AU92" s="191" t="s">
        <v>82</v>
      </c>
      <c r="AY92" s="19" t="s">
        <v>155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300</v>
      </c>
      <c r="BM92" s="191" t="s">
        <v>3346</v>
      </c>
    </row>
    <row r="93" spans="1:65" s="2" customFormat="1" ht="19.5">
      <c r="A93" s="36"/>
      <c r="B93" s="37"/>
      <c r="C93" s="38"/>
      <c r="D93" s="193" t="s">
        <v>165</v>
      </c>
      <c r="E93" s="38"/>
      <c r="F93" s="194" t="s">
        <v>3347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165</v>
      </c>
      <c r="AU93" s="19" t="s">
        <v>82</v>
      </c>
    </row>
    <row r="94" spans="1:65" s="2" customFormat="1">
      <c r="A94" s="36"/>
      <c r="B94" s="37"/>
      <c r="C94" s="38"/>
      <c r="D94" s="198" t="s">
        <v>167</v>
      </c>
      <c r="E94" s="38"/>
      <c r="F94" s="199" t="s">
        <v>3348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167</v>
      </c>
      <c r="AU94" s="19" t="s">
        <v>82</v>
      </c>
    </row>
    <row r="95" spans="1:65" s="2" customFormat="1" ht="33" customHeight="1">
      <c r="A95" s="36"/>
      <c r="B95" s="37"/>
      <c r="C95" s="222" t="s">
        <v>163</v>
      </c>
      <c r="D95" s="222" t="s">
        <v>179</v>
      </c>
      <c r="E95" s="223" t="s">
        <v>3349</v>
      </c>
      <c r="F95" s="224" t="s">
        <v>3350</v>
      </c>
      <c r="G95" s="225" t="s">
        <v>425</v>
      </c>
      <c r="H95" s="226">
        <v>1</v>
      </c>
      <c r="I95" s="227"/>
      <c r="J95" s="228">
        <f>ROUND(I95*H95,2)</f>
        <v>0</v>
      </c>
      <c r="K95" s="224" t="s">
        <v>851</v>
      </c>
      <c r="L95" s="229"/>
      <c r="M95" s="230" t="s">
        <v>19</v>
      </c>
      <c r="N95" s="231" t="s">
        <v>43</v>
      </c>
      <c r="O95" s="66"/>
      <c r="P95" s="189">
        <f>O95*H95</f>
        <v>0</v>
      </c>
      <c r="Q95" s="189">
        <v>1.9E-3</v>
      </c>
      <c r="R95" s="189">
        <f>Q95*H95</f>
        <v>1.9E-3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438</v>
      </c>
      <c r="AT95" s="191" t="s">
        <v>179</v>
      </c>
      <c r="AU95" s="191" t="s">
        <v>82</v>
      </c>
      <c r="AY95" s="19" t="s">
        <v>155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300</v>
      </c>
      <c r="BM95" s="191" t="s">
        <v>3351</v>
      </c>
    </row>
    <row r="96" spans="1:65" s="2" customFormat="1" ht="19.5">
      <c r="A96" s="36"/>
      <c r="B96" s="37"/>
      <c r="C96" s="38"/>
      <c r="D96" s="193" t="s">
        <v>165</v>
      </c>
      <c r="E96" s="38"/>
      <c r="F96" s="194" t="s">
        <v>3350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165</v>
      </c>
      <c r="AU96" s="19" t="s">
        <v>82</v>
      </c>
    </row>
    <row r="97" spans="1:65" s="15" customFormat="1">
      <c r="B97" s="232"/>
      <c r="C97" s="233"/>
      <c r="D97" s="193" t="s">
        <v>169</v>
      </c>
      <c r="E97" s="234" t="s">
        <v>19</v>
      </c>
      <c r="F97" s="235" t="s">
        <v>3352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169</v>
      </c>
      <c r="AU97" s="241" t="s">
        <v>82</v>
      </c>
      <c r="AV97" s="15" t="s">
        <v>80</v>
      </c>
      <c r="AW97" s="15" t="s">
        <v>33</v>
      </c>
      <c r="AX97" s="15" t="s">
        <v>72</v>
      </c>
      <c r="AY97" s="241" t="s">
        <v>155</v>
      </c>
    </row>
    <row r="98" spans="1:65" s="13" customFormat="1">
      <c r="B98" s="200"/>
      <c r="C98" s="201"/>
      <c r="D98" s="193" t="s">
        <v>169</v>
      </c>
      <c r="E98" s="202" t="s">
        <v>19</v>
      </c>
      <c r="F98" s="203" t="s">
        <v>80</v>
      </c>
      <c r="G98" s="201"/>
      <c r="H98" s="204">
        <v>1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169</v>
      </c>
      <c r="AU98" s="210" t="s">
        <v>82</v>
      </c>
      <c r="AV98" s="13" t="s">
        <v>82</v>
      </c>
      <c r="AW98" s="13" t="s">
        <v>33</v>
      </c>
      <c r="AX98" s="13" t="s">
        <v>80</v>
      </c>
      <c r="AY98" s="210" t="s">
        <v>155</v>
      </c>
    </row>
    <row r="99" spans="1:65" s="2" customFormat="1" ht="33" customHeight="1">
      <c r="A99" s="36"/>
      <c r="B99" s="37"/>
      <c r="C99" s="222" t="s">
        <v>195</v>
      </c>
      <c r="D99" s="222" t="s">
        <v>179</v>
      </c>
      <c r="E99" s="223" t="s">
        <v>3353</v>
      </c>
      <c r="F99" s="224" t="s">
        <v>3354</v>
      </c>
      <c r="G99" s="225" t="s">
        <v>425</v>
      </c>
      <c r="H99" s="226">
        <v>1</v>
      </c>
      <c r="I99" s="227"/>
      <c r="J99" s="228">
        <f>ROUND(I99*H99,2)</f>
        <v>0</v>
      </c>
      <c r="K99" s="224" t="s">
        <v>851</v>
      </c>
      <c r="L99" s="229"/>
      <c r="M99" s="230" t="s">
        <v>19</v>
      </c>
      <c r="N99" s="231" t="s">
        <v>43</v>
      </c>
      <c r="O99" s="66"/>
      <c r="P99" s="189">
        <f>O99*H99</f>
        <v>0</v>
      </c>
      <c r="Q99" s="189">
        <v>3.0000000000000001E-3</v>
      </c>
      <c r="R99" s="189">
        <f>Q99*H99</f>
        <v>3.0000000000000001E-3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438</v>
      </c>
      <c r="AT99" s="191" t="s">
        <v>179</v>
      </c>
      <c r="AU99" s="191" t="s">
        <v>82</v>
      </c>
      <c r="AY99" s="19" t="s">
        <v>155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300</v>
      </c>
      <c r="BM99" s="191" t="s">
        <v>3355</v>
      </c>
    </row>
    <row r="100" spans="1:65" s="2" customFormat="1" ht="19.5">
      <c r="A100" s="36"/>
      <c r="B100" s="37"/>
      <c r="C100" s="38"/>
      <c r="D100" s="193" t="s">
        <v>165</v>
      </c>
      <c r="E100" s="38"/>
      <c r="F100" s="194" t="s">
        <v>3354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165</v>
      </c>
      <c r="AU100" s="19" t="s">
        <v>82</v>
      </c>
    </row>
    <row r="101" spans="1:65" s="15" customFormat="1">
      <c r="B101" s="232"/>
      <c r="C101" s="233"/>
      <c r="D101" s="193" t="s">
        <v>169</v>
      </c>
      <c r="E101" s="234" t="s">
        <v>19</v>
      </c>
      <c r="F101" s="235" t="s">
        <v>3356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169</v>
      </c>
      <c r="AU101" s="241" t="s">
        <v>82</v>
      </c>
      <c r="AV101" s="15" t="s">
        <v>80</v>
      </c>
      <c r="AW101" s="15" t="s">
        <v>33</v>
      </c>
      <c r="AX101" s="15" t="s">
        <v>72</v>
      </c>
      <c r="AY101" s="241" t="s">
        <v>155</v>
      </c>
    </row>
    <row r="102" spans="1:65" s="13" customFormat="1">
      <c r="B102" s="200"/>
      <c r="C102" s="201"/>
      <c r="D102" s="193" t="s">
        <v>169</v>
      </c>
      <c r="E102" s="202" t="s">
        <v>19</v>
      </c>
      <c r="F102" s="203" t="s">
        <v>80</v>
      </c>
      <c r="G102" s="201"/>
      <c r="H102" s="204">
        <v>1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169</v>
      </c>
      <c r="AU102" s="210" t="s">
        <v>82</v>
      </c>
      <c r="AV102" s="13" t="s">
        <v>82</v>
      </c>
      <c r="AW102" s="13" t="s">
        <v>33</v>
      </c>
      <c r="AX102" s="13" t="s">
        <v>80</v>
      </c>
      <c r="AY102" s="210" t="s">
        <v>155</v>
      </c>
    </row>
    <row r="103" spans="1:65" s="2" customFormat="1" ht="33" customHeight="1">
      <c r="A103" s="36"/>
      <c r="B103" s="37"/>
      <c r="C103" s="222" t="s">
        <v>199</v>
      </c>
      <c r="D103" s="222" t="s">
        <v>179</v>
      </c>
      <c r="E103" s="223" t="s">
        <v>3357</v>
      </c>
      <c r="F103" s="224" t="s">
        <v>3358</v>
      </c>
      <c r="G103" s="225" t="s">
        <v>425</v>
      </c>
      <c r="H103" s="226">
        <v>1</v>
      </c>
      <c r="I103" s="227"/>
      <c r="J103" s="228">
        <f>ROUND(I103*H103,2)</f>
        <v>0</v>
      </c>
      <c r="K103" s="224" t="s">
        <v>851</v>
      </c>
      <c r="L103" s="229"/>
      <c r="M103" s="230" t="s">
        <v>19</v>
      </c>
      <c r="N103" s="231" t="s">
        <v>43</v>
      </c>
      <c r="O103" s="66"/>
      <c r="P103" s="189">
        <f>O103*H103</f>
        <v>0</v>
      </c>
      <c r="Q103" s="189">
        <v>4.0000000000000001E-3</v>
      </c>
      <c r="R103" s="189">
        <f>Q103*H103</f>
        <v>4.0000000000000001E-3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438</v>
      </c>
      <c r="AT103" s="191" t="s">
        <v>179</v>
      </c>
      <c r="AU103" s="191" t="s">
        <v>82</v>
      </c>
      <c r="AY103" s="19" t="s">
        <v>155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300</v>
      </c>
      <c r="BM103" s="191" t="s">
        <v>3359</v>
      </c>
    </row>
    <row r="104" spans="1:65" s="2" customFormat="1" ht="19.5">
      <c r="A104" s="36"/>
      <c r="B104" s="37"/>
      <c r="C104" s="38"/>
      <c r="D104" s="193" t="s">
        <v>165</v>
      </c>
      <c r="E104" s="38"/>
      <c r="F104" s="194" t="s">
        <v>3358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165</v>
      </c>
      <c r="AU104" s="19" t="s">
        <v>82</v>
      </c>
    </row>
    <row r="105" spans="1:65" s="15" customFormat="1">
      <c r="B105" s="232"/>
      <c r="C105" s="233"/>
      <c r="D105" s="193" t="s">
        <v>169</v>
      </c>
      <c r="E105" s="234" t="s">
        <v>19</v>
      </c>
      <c r="F105" s="235" t="s">
        <v>3360</v>
      </c>
      <c r="G105" s="233"/>
      <c r="H105" s="234" t="s">
        <v>19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169</v>
      </c>
      <c r="AU105" s="241" t="s">
        <v>82</v>
      </c>
      <c r="AV105" s="15" t="s">
        <v>80</v>
      </c>
      <c r="AW105" s="15" t="s">
        <v>33</v>
      </c>
      <c r="AX105" s="15" t="s">
        <v>72</v>
      </c>
      <c r="AY105" s="241" t="s">
        <v>155</v>
      </c>
    </row>
    <row r="106" spans="1:65" s="13" customFormat="1">
      <c r="B106" s="200"/>
      <c r="C106" s="201"/>
      <c r="D106" s="193" t="s">
        <v>169</v>
      </c>
      <c r="E106" s="202" t="s">
        <v>19</v>
      </c>
      <c r="F106" s="203" t="s">
        <v>80</v>
      </c>
      <c r="G106" s="201"/>
      <c r="H106" s="204">
        <v>1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169</v>
      </c>
      <c r="AU106" s="210" t="s">
        <v>82</v>
      </c>
      <c r="AV106" s="13" t="s">
        <v>82</v>
      </c>
      <c r="AW106" s="13" t="s">
        <v>33</v>
      </c>
      <c r="AX106" s="13" t="s">
        <v>80</v>
      </c>
      <c r="AY106" s="210" t="s">
        <v>155</v>
      </c>
    </row>
    <row r="107" spans="1:65" s="2" customFormat="1" ht="33" customHeight="1">
      <c r="A107" s="36"/>
      <c r="B107" s="37"/>
      <c r="C107" s="222" t="s">
        <v>222</v>
      </c>
      <c r="D107" s="222" t="s">
        <v>179</v>
      </c>
      <c r="E107" s="223" t="s">
        <v>3361</v>
      </c>
      <c r="F107" s="224" t="s">
        <v>3362</v>
      </c>
      <c r="G107" s="225" t="s">
        <v>425</v>
      </c>
      <c r="H107" s="226">
        <v>1</v>
      </c>
      <c r="I107" s="227"/>
      <c r="J107" s="228">
        <f>ROUND(I107*H107,2)</f>
        <v>0</v>
      </c>
      <c r="K107" s="224" t="s">
        <v>851</v>
      </c>
      <c r="L107" s="229"/>
      <c r="M107" s="230" t="s">
        <v>19</v>
      </c>
      <c r="N107" s="231" t="s">
        <v>43</v>
      </c>
      <c r="O107" s="66"/>
      <c r="P107" s="189">
        <f>O107*H107</f>
        <v>0</v>
      </c>
      <c r="Q107" s="189">
        <v>5.0000000000000001E-3</v>
      </c>
      <c r="R107" s="189">
        <f>Q107*H107</f>
        <v>5.0000000000000001E-3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438</v>
      </c>
      <c r="AT107" s="191" t="s">
        <v>179</v>
      </c>
      <c r="AU107" s="191" t="s">
        <v>82</v>
      </c>
      <c r="AY107" s="19" t="s">
        <v>155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300</v>
      </c>
      <c r="BM107" s="191" t="s">
        <v>3363</v>
      </c>
    </row>
    <row r="108" spans="1:65" s="2" customFormat="1" ht="19.5">
      <c r="A108" s="36"/>
      <c r="B108" s="37"/>
      <c r="C108" s="38"/>
      <c r="D108" s="193" t="s">
        <v>165</v>
      </c>
      <c r="E108" s="38"/>
      <c r="F108" s="194" t="s">
        <v>3362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165</v>
      </c>
      <c r="AU108" s="19" t="s">
        <v>82</v>
      </c>
    </row>
    <row r="109" spans="1:65" s="15" customFormat="1">
      <c r="B109" s="232"/>
      <c r="C109" s="233"/>
      <c r="D109" s="193" t="s">
        <v>169</v>
      </c>
      <c r="E109" s="234" t="s">
        <v>19</v>
      </c>
      <c r="F109" s="235" t="s">
        <v>3364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169</v>
      </c>
      <c r="AU109" s="241" t="s">
        <v>82</v>
      </c>
      <c r="AV109" s="15" t="s">
        <v>80</v>
      </c>
      <c r="AW109" s="15" t="s">
        <v>33</v>
      </c>
      <c r="AX109" s="15" t="s">
        <v>72</v>
      </c>
      <c r="AY109" s="241" t="s">
        <v>155</v>
      </c>
    </row>
    <row r="110" spans="1:65" s="13" customFormat="1">
      <c r="B110" s="200"/>
      <c r="C110" s="201"/>
      <c r="D110" s="193" t="s">
        <v>169</v>
      </c>
      <c r="E110" s="202" t="s">
        <v>19</v>
      </c>
      <c r="F110" s="203" t="s">
        <v>80</v>
      </c>
      <c r="G110" s="201"/>
      <c r="H110" s="204">
        <v>1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169</v>
      </c>
      <c r="AU110" s="210" t="s">
        <v>82</v>
      </c>
      <c r="AV110" s="13" t="s">
        <v>82</v>
      </c>
      <c r="AW110" s="13" t="s">
        <v>33</v>
      </c>
      <c r="AX110" s="13" t="s">
        <v>80</v>
      </c>
      <c r="AY110" s="210" t="s">
        <v>155</v>
      </c>
    </row>
    <row r="111" spans="1:65" s="2" customFormat="1" ht="33" customHeight="1">
      <c r="A111" s="36"/>
      <c r="B111" s="37"/>
      <c r="C111" s="222" t="s">
        <v>182</v>
      </c>
      <c r="D111" s="222" t="s">
        <v>179</v>
      </c>
      <c r="E111" s="223" t="s">
        <v>3365</v>
      </c>
      <c r="F111" s="224" t="s">
        <v>3366</v>
      </c>
      <c r="G111" s="225" t="s">
        <v>425</v>
      </c>
      <c r="H111" s="226">
        <v>2</v>
      </c>
      <c r="I111" s="227"/>
      <c r="J111" s="228">
        <f>ROUND(I111*H111,2)</f>
        <v>0</v>
      </c>
      <c r="K111" s="224" t="s">
        <v>851</v>
      </c>
      <c r="L111" s="229"/>
      <c r="M111" s="230" t="s">
        <v>19</v>
      </c>
      <c r="N111" s="231" t="s">
        <v>43</v>
      </c>
      <c r="O111" s="66"/>
      <c r="P111" s="189">
        <f>O111*H111</f>
        <v>0</v>
      </c>
      <c r="Q111" s="189">
        <v>2.5999999999999999E-3</v>
      </c>
      <c r="R111" s="189">
        <f>Q111*H111</f>
        <v>5.1999999999999998E-3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438</v>
      </c>
      <c r="AT111" s="191" t="s">
        <v>179</v>
      </c>
      <c r="AU111" s="191" t="s">
        <v>82</v>
      </c>
      <c r="AY111" s="19" t="s">
        <v>155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300</v>
      </c>
      <c r="BM111" s="191" t="s">
        <v>3367</v>
      </c>
    </row>
    <row r="112" spans="1:65" s="2" customFormat="1" ht="19.5">
      <c r="A112" s="36"/>
      <c r="B112" s="37"/>
      <c r="C112" s="38"/>
      <c r="D112" s="193" t="s">
        <v>165</v>
      </c>
      <c r="E112" s="38"/>
      <c r="F112" s="194" t="s">
        <v>3366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165</v>
      </c>
      <c r="AU112" s="19" t="s">
        <v>82</v>
      </c>
    </row>
    <row r="113" spans="1:65" s="15" customFormat="1">
      <c r="B113" s="232"/>
      <c r="C113" s="233"/>
      <c r="D113" s="193" t="s">
        <v>169</v>
      </c>
      <c r="E113" s="234" t="s">
        <v>19</v>
      </c>
      <c r="F113" s="235" t="s">
        <v>3368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169</v>
      </c>
      <c r="AU113" s="241" t="s">
        <v>82</v>
      </c>
      <c r="AV113" s="15" t="s">
        <v>80</v>
      </c>
      <c r="AW113" s="15" t="s">
        <v>33</v>
      </c>
      <c r="AX113" s="15" t="s">
        <v>72</v>
      </c>
      <c r="AY113" s="241" t="s">
        <v>155</v>
      </c>
    </row>
    <row r="114" spans="1:65" s="13" customFormat="1">
      <c r="B114" s="200"/>
      <c r="C114" s="201"/>
      <c r="D114" s="193" t="s">
        <v>169</v>
      </c>
      <c r="E114" s="202" t="s">
        <v>19</v>
      </c>
      <c r="F114" s="203" t="s">
        <v>80</v>
      </c>
      <c r="G114" s="201"/>
      <c r="H114" s="204">
        <v>1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169</v>
      </c>
      <c r="AU114" s="210" t="s">
        <v>82</v>
      </c>
      <c r="AV114" s="13" t="s">
        <v>82</v>
      </c>
      <c r="AW114" s="13" t="s">
        <v>33</v>
      </c>
      <c r="AX114" s="13" t="s">
        <v>72</v>
      </c>
      <c r="AY114" s="210" t="s">
        <v>155</v>
      </c>
    </row>
    <row r="115" spans="1:65" s="15" customFormat="1">
      <c r="B115" s="232"/>
      <c r="C115" s="233"/>
      <c r="D115" s="193" t="s">
        <v>169</v>
      </c>
      <c r="E115" s="234" t="s">
        <v>19</v>
      </c>
      <c r="F115" s="235" t="s">
        <v>3369</v>
      </c>
      <c r="G115" s="233"/>
      <c r="H115" s="234" t="s">
        <v>19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169</v>
      </c>
      <c r="AU115" s="241" t="s">
        <v>82</v>
      </c>
      <c r="AV115" s="15" t="s">
        <v>80</v>
      </c>
      <c r="AW115" s="15" t="s">
        <v>33</v>
      </c>
      <c r="AX115" s="15" t="s">
        <v>72</v>
      </c>
      <c r="AY115" s="241" t="s">
        <v>155</v>
      </c>
    </row>
    <row r="116" spans="1:65" s="13" customFormat="1">
      <c r="B116" s="200"/>
      <c r="C116" s="201"/>
      <c r="D116" s="193" t="s">
        <v>169</v>
      </c>
      <c r="E116" s="202" t="s">
        <v>19</v>
      </c>
      <c r="F116" s="203" t="s">
        <v>80</v>
      </c>
      <c r="G116" s="201"/>
      <c r="H116" s="204">
        <v>1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169</v>
      </c>
      <c r="AU116" s="210" t="s">
        <v>82</v>
      </c>
      <c r="AV116" s="13" t="s">
        <v>82</v>
      </c>
      <c r="AW116" s="13" t="s">
        <v>33</v>
      </c>
      <c r="AX116" s="13" t="s">
        <v>72</v>
      </c>
      <c r="AY116" s="210" t="s">
        <v>155</v>
      </c>
    </row>
    <row r="117" spans="1:65" s="14" customFormat="1">
      <c r="B117" s="211"/>
      <c r="C117" s="212"/>
      <c r="D117" s="193" t="s">
        <v>169</v>
      </c>
      <c r="E117" s="213" t="s">
        <v>19</v>
      </c>
      <c r="F117" s="214" t="s">
        <v>178</v>
      </c>
      <c r="G117" s="212"/>
      <c r="H117" s="215">
        <v>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169</v>
      </c>
      <c r="AU117" s="221" t="s">
        <v>82</v>
      </c>
      <c r="AV117" s="14" t="s">
        <v>163</v>
      </c>
      <c r="AW117" s="14" t="s">
        <v>33</v>
      </c>
      <c r="AX117" s="14" t="s">
        <v>80</v>
      </c>
      <c r="AY117" s="221" t="s">
        <v>155</v>
      </c>
    </row>
    <row r="118" spans="1:65" s="2" customFormat="1" ht="33" customHeight="1">
      <c r="A118" s="36"/>
      <c r="B118" s="37"/>
      <c r="C118" s="222" t="s">
        <v>243</v>
      </c>
      <c r="D118" s="222" t="s">
        <v>179</v>
      </c>
      <c r="E118" s="223" t="s">
        <v>3370</v>
      </c>
      <c r="F118" s="224" t="s">
        <v>3371</v>
      </c>
      <c r="G118" s="225" t="s">
        <v>425</v>
      </c>
      <c r="H118" s="226">
        <v>1</v>
      </c>
      <c r="I118" s="227"/>
      <c r="J118" s="228">
        <f>ROUND(I118*H118,2)</f>
        <v>0</v>
      </c>
      <c r="K118" s="224" t="s">
        <v>851</v>
      </c>
      <c r="L118" s="229"/>
      <c r="M118" s="230" t="s">
        <v>19</v>
      </c>
      <c r="N118" s="231" t="s">
        <v>43</v>
      </c>
      <c r="O118" s="66"/>
      <c r="P118" s="189">
        <f>O118*H118</f>
        <v>0</v>
      </c>
      <c r="Q118" s="189">
        <v>4.0000000000000001E-3</v>
      </c>
      <c r="R118" s="189">
        <f>Q118*H118</f>
        <v>4.0000000000000001E-3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438</v>
      </c>
      <c r="AT118" s="191" t="s">
        <v>179</v>
      </c>
      <c r="AU118" s="191" t="s">
        <v>82</v>
      </c>
      <c r="AY118" s="19" t="s">
        <v>155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300</v>
      </c>
      <c r="BM118" s="191" t="s">
        <v>3372</v>
      </c>
    </row>
    <row r="119" spans="1:65" s="2" customFormat="1" ht="19.5">
      <c r="A119" s="36"/>
      <c r="B119" s="37"/>
      <c r="C119" s="38"/>
      <c r="D119" s="193" t="s">
        <v>165</v>
      </c>
      <c r="E119" s="38"/>
      <c r="F119" s="194" t="s">
        <v>3371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165</v>
      </c>
      <c r="AU119" s="19" t="s">
        <v>82</v>
      </c>
    </row>
    <row r="120" spans="1:65" s="15" customFormat="1">
      <c r="B120" s="232"/>
      <c r="C120" s="233"/>
      <c r="D120" s="193" t="s">
        <v>169</v>
      </c>
      <c r="E120" s="234" t="s">
        <v>19</v>
      </c>
      <c r="F120" s="235" t="s">
        <v>3373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169</v>
      </c>
      <c r="AU120" s="241" t="s">
        <v>82</v>
      </c>
      <c r="AV120" s="15" t="s">
        <v>80</v>
      </c>
      <c r="AW120" s="15" t="s">
        <v>33</v>
      </c>
      <c r="AX120" s="15" t="s">
        <v>72</v>
      </c>
      <c r="AY120" s="241" t="s">
        <v>155</v>
      </c>
    </row>
    <row r="121" spans="1:65" s="13" customFormat="1">
      <c r="B121" s="200"/>
      <c r="C121" s="201"/>
      <c r="D121" s="193" t="s">
        <v>169</v>
      </c>
      <c r="E121" s="202" t="s">
        <v>19</v>
      </c>
      <c r="F121" s="203" t="s">
        <v>80</v>
      </c>
      <c r="G121" s="201"/>
      <c r="H121" s="204">
        <v>1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169</v>
      </c>
      <c r="AU121" s="210" t="s">
        <v>82</v>
      </c>
      <c r="AV121" s="13" t="s">
        <v>82</v>
      </c>
      <c r="AW121" s="13" t="s">
        <v>33</v>
      </c>
      <c r="AX121" s="13" t="s">
        <v>80</v>
      </c>
      <c r="AY121" s="210" t="s">
        <v>155</v>
      </c>
    </row>
    <row r="122" spans="1:65" s="2" customFormat="1" ht="33" customHeight="1">
      <c r="A122" s="36"/>
      <c r="B122" s="37"/>
      <c r="C122" s="222" t="s">
        <v>251</v>
      </c>
      <c r="D122" s="222" t="s">
        <v>179</v>
      </c>
      <c r="E122" s="223" t="s">
        <v>3374</v>
      </c>
      <c r="F122" s="224" t="s">
        <v>3375</v>
      </c>
      <c r="G122" s="225" t="s">
        <v>425</v>
      </c>
      <c r="H122" s="226">
        <v>3</v>
      </c>
      <c r="I122" s="227"/>
      <c r="J122" s="228">
        <f>ROUND(I122*H122,2)</f>
        <v>0</v>
      </c>
      <c r="K122" s="224" t="s">
        <v>851</v>
      </c>
      <c r="L122" s="229"/>
      <c r="M122" s="230" t="s">
        <v>19</v>
      </c>
      <c r="N122" s="231" t="s">
        <v>43</v>
      </c>
      <c r="O122" s="66"/>
      <c r="P122" s="189">
        <f>O122*H122</f>
        <v>0</v>
      </c>
      <c r="Q122" s="189">
        <v>2.8E-3</v>
      </c>
      <c r="R122" s="189">
        <f>Q122*H122</f>
        <v>8.3999999999999995E-3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438</v>
      </c>
      <c r="AT122" s="191" t="s">
        <v>179</v>
      </c>
      <c r="AU122" s="191" t="s">
        <v>82</v>
      </c>
      <c r="AY122" s="19" t="s">
        <v>155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300</v>
      </c>
      <c r="BM122" s="191" t="s">
        <v>3376</v>
      </c>
    </row>
    <row r="123" spans="1:65" s="2" customFormat="1" ht="19.5">
      <c r="A123" s="36"/>
      <c r="B123" s="37"/>
      <c r="C123" s="38"/>
      <c r="D123" s="193" t="s">
        <v>165</v>
      </c>
      <c r="E123" s="38"/>
      <c r="F123" s="194" t="s">
        <v>3375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165</v>
      </c>
      <c r="AU123" s="19" t="s">
        <v>82</v>
      </c>
    </row>
    <row r="124" spans="1:65" s="15" customFormat="1">
      <c r="B124" s="232"/>
      <c r="C124" s="233"/>
      <c r="D124" s="193" t="s">
        <v>169</v>
      </c>
      <c r="E124" s="234" t="s">
        <v>19</v>
      </c>
      <c r="F124" s="235" t="s">
        <v>3377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169</v>
      </c>
      <c r="AU124" s="241" t="s">
        <v>82</v>
      </c>
      <c r="AV124" s="15" t="s">
        <v>80</v>
      </c>
      <c r="AW124" s="15" t="s">
        <v>33</v>
      </c>
      <c r="AX124" s="15" t="s">
        <v>72</v>
      </c>
      <c r="AY124" s="241" t="s">
        <v>155</v>
      </c>
    </row>
    <row r="125" spans="1:65" s="13" customFormat="1">
      <c r="B125" s="200"/>
      <c r="C125" s="201"/>
      <c r="D125" s="193" t="s">
        <v>169</v>
      </c>
      <c r="E125" s="202" t="s">
        <v>19</v>
      </c>
      <c r="F125" s="203" t="s">
        <v>80</v>
      </c>
      <c r="G125" s="201"/>
      <c r="H125" s="204">
        <v>1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169</v>
      </c>
      <c r="AU125" s="210" t="s">
        <v>82</v>
      </c>
      <c r="AV125" s="13" t="s">
        <v>82</v>
      </c>
      <c r="AW125" s="13" t="s">
        <v>33</v>
      </c>
      <c r="AX125" s="13" t="s">
        <v>72</v>
      </c>
      <c r="AY125" s="210" t="s">
        <v>155</v>
      </c>
    </row>
    <row r="126" spans="1:65" s="15" customFormat="1">
      <c r="B126" s="232"/>
      <c r="C126" s="233"/>
      <c r="D126" s="193" t="s">
        <v>169</v>
      </c>
      <c r="E126" s="234" t="s">
        <v>19</v>
      </c>
      <c r="F126" s="235" t="s">
        <v>3378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169</v>
      </c>
      <c r="AU126" s="241" t="s">
        <v>82</v>
      </c>
      <c r="AV126" s="15" t="s">
        <v>80</v>
      </c>
      <c r="AW126" s="15" t="s">
        <v>33</v>
      </c>
      <c r="AX126" s="15" t="s">
        <v>72</v>
      </c>
      <c r="AY126" s="241" t="s">
        <v>155</v>
      </c>
    </row>
    <row r="127" spans="1:65" s="13" customFormat="1">
      <c r="B127" s="200"/>
      <c r="C127" s="201"/>
      <c r="D127" s="193" t="s">
        <v>169</v>
      </c>
      <c r="E127" s="202" t="s">
        <v>19</v>
      </c>
      <c r="F127" s="203" t="s">
        <v>80</v>
      </c>
      <c r="G127" s="201"/>
      <c r="H127" s="204">
        <v>1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169</v>
      </c>
      <c r="AU127" s="210" t="s">
        <v>82</v>
      </c>
      <c r="AV127" s="13" t="s">
        <v>82</v>
      </c>
      <c r="AW127" s="13" t="s">
        <v>33</v>
      </c>
      <c r="AX127" s="13" t="s">
        <v>72</v>
      </c>
      <c r="AY127" s="210" t="s">
        <v>155</v>
      </c>
    </row>
    <row r="128" spans="1:65" s="15" customFormat="1">
      <c r="B128" s="232"/>
      <c r="C128" s="233"/>
      <c r="D128" s="193" t="s">
        <v>169</v>
      </c>
      <c r="E128" s="234" t="s">
        <v>19</v>
      </c>
      <c r="F128" s="235" t="s">
        <v>3379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169</v>
      </c>
      <c r="AU128" s="241" t="s">
        <v>82</v>
      </c>
      <c r="AV128" s="15" t="s">
        <v>80</v>
      </c>
      <c r="AW128" s="15" t="s">
        <v>33</v>
      </c>
      <c r="AX128" s="15" t="s">
        <v>72</v>
      </c>
      <c r="AY128" s="241" t="s">
        <v>155</v>
      </c>
    </row>
    <row r="129" spans="1:65" s="13" customFormat="1">
      <c r="B129" s="200"/>
      <c r="C129" s="201"/>
      <c r="D129" s="193" t="s">
        <v>169</v>
      </c>
      <c r="E129" s="202" t="s">
        <v>19</v>
      </c>
      <c r="F129" s="203" t="s">
        <v>80</v>
      </c>
      <c r="G129" s="201"/>
      <c r="H129" s="204">
        <v>1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169</v>
      </c>
      <c r="AU129" s="210" t="s">
        <v>82</v>
      </c>
      <c r="AV129" s="13" t="s">
        <v>82</v>
      </c>
      <c r="AW129" s="13" t="s">
        <v>33</v>
      </c>
      <c r="AX129" s="13" t="s">
        <v>72</v>
      </c>
      <c r="AY129" s="210" t="s">
        <v>155</v>
      </c>
    </row>
    <row r="130" spans="1:65" s="14" customFormat="1">
      <c r="B130" s="211"/>
      <c r="C130" s="212"/>
      <c r="D130" s="193" t="s">
        <v>169</v>
      </c>
      <c r="E130" s="213" t="s">
        <v>19</v>
      </c>
      <c r="F130" s="214" t="s">
        <v>178</v>
      </c>
      <c r="G130" s="212"/>
      <c r="H130" s="215">
        <v>3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169</v>
      </c>
      <c r="AU130" s="221" t="s">
        <v>82</v>
      </c>
      <c r="AV130" s="14" t="s">
        <v>163</v>
      </c>
      <c r="AW130" s="14" t="s">
        <v>33</v>
      </c>
      <c r="AX130" s="14" t="s">
        <v>80</v>
      </c>
      <c r="AY130" s="221" t="s">
        <v>155</v>
      </c>
    </row>
    <row r="131" spans="1:65" s="2" customFormat="1" ht="33" customHeight="1">
      <c r="A131" s="36"/>
      <c r="B131" s="37"/>
      <c r="C131" s="222" t="s">
        <v>261</v>
      </c>
      <c r="D131" s="222" t="s">
        <v>179</v>
      </c>
      <c r="E131" s="223" t="s">
        <v>3380</v>
      </c>
      <c r="F131" s="224" t="s">
        <v>3381</v>
      </c>
      <c r="G131" s="225" t="s">
        <v>425</v>
      </c>
      <c r="H131" s="226">
        <v>2</v>
      </c>
      <c r="I131" s="227"/>
      <c r="J131" s="228">
        <f>ROUND(I131*H131,2)</f>
        <v>0</v>
      </c>
      <c r="K131" s="224" t="s">
        <v>851</v>
      </c>
      <c r="L131" s="229"/>
      <c r="M131" s="230" t="s">
        <v>19</v>
      </c>
      <c r="N131" s="231" t="s">
        <v>43</v>
      </c>
      <c r="O131" s="66"/>
      <c r="P131" s="189">
        <f>O131*H131</f>
        <v>0</v>
      </c>
      <c r="Q131" s="189">
        <v>3.5000000000000001E-3</v>
      </c>
      <c r="R131" s="189">
        <f>Q131*H131</f>
        <v>7.0000000000000001E-3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438</v>
      </c>
      <c r="AT131" s="191" t="s">
        <v>179</v>
      </c>
      <c r="AU131" s="191" t="s">
        <v>82</v>
      </c>
      <c r="AY131" s="19" t="s">
        <v>155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300</v>
      </c>
      <c r="BM131" s="191" t="s">
        <v>3382</v>
      </c>
    </row>
    <row r="132" spans="1:65" s="2" customFormat="1" ht="19.5">
      <c r="A132" s="36"/>
      <c r="B132" s="37"/>
      <c r="C132" s="38"/>
      <c r="D132" s="193" t="s">
        <v>165</v>
      </c>
      <c r="E132" s="38"/>
      <c r="F132" s="194" t="s">
        <v>3381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165</v>
      </c>
      <c r="AU132" s="19" t="s">
        <v>82</v>
      </c>
    </row>
    <row r="133" spans="1:65" s="15" customFormat="1">
      <c r="B133" s="232"/>
      <c r="C133" s="233"/>
      <c r="D133" s="193" t="s">
        <v>169</v>
      </c>
      <c r="E133" s="234" t="s">
        <v>19</v>
      </c>
      <c r="F133" s="235" t="s">
        <v>3383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169</v>
      </c>
      <c r="AU133" s="241" t="s">
        <v>82</v>
      </c>
      <c r="AV133" s="15" t="s">
        <v>80</v>
      </c>
      <c r="AW133" s="15" t="s">
        <v>33</v>
      </c>
      <c r="AX133" s="15" t="s">
        <v>72</v>
      </c>
      <c r="AY133" s="241" t="s">
        <v>155</v>
      </c>
    </row>
    <row r="134" spans="1:65" s="13" customFormat="1">
      <c r="B134" s="200"/>
      <c r="C134" s="201"/>
      <c r="D134" s="193" t="s">
        <v>169</v>
      </c>
      <c r="E134" s="202" t="s">
        <v>19</v>
      </c>
      <c r="F134" s="203" t="s">
        <v>80</v>
      </c>
      <c r="G134" s="201"/>
      <c r="H134" s="204">
        <v>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169</v>
      </c>
      <c r="AU134" s="210" t="s">
        <v>82</v>
      </c>
      <c r="AV134" s="13" t="s">
        <v>82</v>
      </c>
      <c r="AW134" s="13" t="s">
        <v>33</v>
      </c>
      <c r="AX134" s="13" t="s">
        <v>72</v>
      </c>
      <c r="AY134" s="210" t="s">
        <v>155</v>
      </c>
    </row>
    <row r="135" spans="1:65" s="15" customFormat="1">
      <c r="B135" s="232"/>
      <c r="C135" s="233"/>
      <c r="D135" s="193" t="s">
        <v>169</v>
      </c>
      <c r="E135" s="234" t="s">
        <v>19</v>
      </c>
      <c r="F135" s="235" t="s">
        <v>3384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169</v>
      </c>
      <c r="AU135" s="241" t="s">
        <v>82</v>
      </c>
      <c r="AV135" s="15" t="s">
        <v>80</v>
      </c>
      <c r="AW135" s="15" t="s">
        <v>33</v>
      </c>
      <c r="AX135" s="15" t="s">
        <v>72</v>
      </c>
      <c r="AY135" s="241" t="s">
        <v>155</v>
      </c>
    </row>
    <row r="136" spans="1:65" s="13" customFormat="1">
      <c r="B136" s="200"/>
      <c r="C136" s="201"/>
      <c r="D136" s="193" t="s">
        <v>169</v>
      </c>
      <c r="E136" s="202" t="s">
        <v>19</v>
      </c>
      <c r="F136" s="203" t="s">
        <v>80</v>
      </c>
      <c r="G136" s="201"/>
      <c r="H136" s="204">
        <v>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169</v>
      </c>
      <c r="AU136" s="210" t="s">
        <v>82</v>
      </c>
      <c r="AV136" s="13" t="s">
        <v>82</v>
      </c>
      <c r="AW136" s="13" t="s">
        <v>33</v>
      </c>
      <c r="AX136" s="13" t="s">
        <v>72</v>
      </c>
      <c r="AY136" s="210" t="s">
        <v>155</v>
      </c>
    </row>
    <row r="137" spans="1:65" s="14" customFormat="1">
      <c r="B137" s="211"/>
      <c r="C137" s="212"/>
      <c r="D137" s="193" t="s">
        <v>169</v>
      </c>
      <c r="E137" s="213" t="s">
        <v>19</v>
      </c>
      <c r="F137" s="214" t="s">
        <v>178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169</v>
      </c>
      <c r="AU137" s="221" t="s">
        <v>82</v>
      </c>
      <c r="AV137" s="14" t="s">
        <v>163</v>
      </c>
      <c r="AW137" s="14" t="s">
        <v>33</v>
      </c>
      <c r="AX137" s="14" t="s">
        <v>80</v>
      </c>
      <c r="AY137" s="221" t="s">
        <v>155</v>
      </c>
    </row>
    <row r="138" spans="1:65" s="2" customFormat="1" ht="16.5" customHeight="1">
      <c r="A138" s="36"/>
      <c r="B138" s="37"/>
      <c r="C138" s="222" t="s">
        <v>271</v>
      </c>
      <c r="D138" s="222" t="s">
        <v>179</v>
      </c>
      <c r="E138" s="223" t="s">
        <v>3385</v>
      </c>
      <c r="F138" s="224" t="s">
        <v>3386</v>
      </c>
      <c r="G138" s="225" t="s">
        <v>425</v>
      </c>
      <c r="H138" s="226">
        <v>8</v>
      </c>
      <c r="I138" s="227"/>
      <c r="J138" s="228">
        <f>ROUND(I138*H138,2)</f>
        <v>0</v>
      </c>
      <c r="K138" s="224" t="s">
        <v>162</v>
      </c>
      <c r="L138" s="229"/>
      <c r="M138" s="230" t="s">
        <v>19</v>
      </c>
      <c r="N138" s="231" t="s">
        <v>43</v>
      </c>
      <c r="O138" s="66"/>
      <c r="P138" s="189">
        <f>O138*H138</f>
        <v>0</v>
      </c>
      <c r="Q138" s="189">
        <v>1E-4</v>
      </c>
      <c r="R138" s="189">
        <f>Q138*H138</f>
        <v>8.0000000000000004E-4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438</v>
      </c>
      <c r="AT138" s="191" t="s">
        <v>179</v>
      </c>
      <c r="AU138" s="191" t="s">
        <v>82</v>
      </c>
      <c r="AY138" s="19" t="s">
        <v>155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300</v>
      </c>
      <c r="BM138" s="191" t="s">
        <v>3387</v>
      </c>
    </row>
    <row r="139" spans="1:65" s="2" customFormat="1">
      <c r="A139" s="36"/>
      <c r="B139" s="37"/>
      <c r="C139" s="38"/>
      <c r="D139" s="193" t="s">
        <v>165</v>
      </c>
      <c r="E139" s="38"/>
      <c r="F139" s="194" t="s">
        <v>3386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165</v>
      </c>
      <c r="AU139" s="19" t="s">
        <v>82</v>
      </c>
    </row>
    <row r="140" spans="1:65" s="15" customFormat="1">
      <c r="B140" s="232"/>
      <c r="C140" s="233"/>
      <c r="D140" s="193" t="s">
        <v>169</v>
      </c>
      <c r="E140" s="234" t="s">
        <v>19</v>
      </c>
      <c r="F140" s="235" t="s">
        <v>3352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169</v>
      </c>
      <c r="AU140" s="241" t="s">
        <v>82</v>
      </c>
      <c r="AV140" s="15" t="s">
        <v>80</v>
      </c>
      <c r="AW140" s="15" t="s">
        <v>33</v>
      </c>
      <c r="AX140" s="15" t="s">
        <v>72</v>
      </c>
      <c r="AY140" s="241" t="s">
        <v>155</v>
      </c>
    </row>
    <row r="141" spans="1:65" s="13" customFormat="1">
      <c r="B141" s="200"/>
      <c r="C141" s="201"/>
      <c r="D141" s="193" t="s">
        <v>169</v>
      </c>
      <c r="E141" s="202" t="s">
        <v>19</v>
      </c>
      <c r="F141" s="203" t="s">
        <v>82</v>
      </c>
      <c r="G141" s="201"/>
      <c r="H141" s="204">
        <v>2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169</v>
      </c>
      <c r="AU141" s="210" t="s">
        <v>82</v>
      </c>
      <c r="AV141" s="13" t="s">
        <v>82</v>
      </c>
      <c r="AW141" s="13" t="s">
        <v>33</v>
      </c>
      <c r="AX141" s="13" t="s">
        <v>72</v>
      </c>
      <c r="AY141" s="210" t="s">
        <v>155</v>
      </c>
    </row>
    <row r="142" spans="1:65" s="15" customFormat="1">
      <c r="B142" s="232"/>
      <c r="C142" s="233"/>
      <c r="D142" s="193" t="s">
        <v>169</v>
      </c>
      <c r="E142" s="234" t="s">
        <v>19</v>
      </c>
      <c r="F142" s="235" t="s">
        <v>3360</v>
      </c>
      <c r="G142" s="233"/>
      <c r="H142" s="234" t="s">
        <v>19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169</v>
      </c>
      <c r="AU142" s="241" t="s">
        <v>82</v>
      </c>
      <c r="AV142" s="15" t="s">
        <v>80</v>
      </c>
      <c r="AW142" s="15" t="s">
        <v>33</v>
      </c>
      <c r="AX142" s="15" t="s">
        <v>72</v>
      </c>
      <c r="AY142" s="241" t="s">
        <v>155</v>
      </c>
    </row>
    <row r="143" spans="1:65" s="13" customFormat="1">
      <c r="B143" s="200"/>
      <c r="C143" s="201"/>
      <c r="D143" s="193" t="s">
        <v>169</v>
      </c>
      <c r="E143" s="202" t="s">
        <v>19</v>
      </c>
      <c r="F143" s="203" t="s">
        <v>82</v>
      </c>
      <c r="G143" s="201"/>
      <c r="H143" s="204">
        <v>2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169</v>
      </c>
      <c r="AU143" s="210" t="s">
        <v>82</v>
      </c>
      <c r="AV143" s="13" t="s">
        <v>82</v>
      </c>
      <c r="AW143" s="13" t="s">
        <v>33</v>
      </c>
      <c r="AX143" s="13" t="s">
        <v>72</v>
      </c>
      <c r="AY143" s="210" t="s">
        <v>155</v>
      </c>
    </row>
    <row r="144" spans="1:65" s="15" customFormat="1">
      <c r="B144" s="232"/>
      <c r="C144" s="233"/>
      <c r="D144" s="193" t="s">
        <v>169</v>
      </c>
      <c r="E144" s="234" t="s">
        <v>19</v>
      </c>
      <c r="F144" s="235" t="s">
        <v>3364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169</v>
      </c>
      <c r="AU144" s="241" t="s">
        <v>82</v>
      </c>
      <c r="AV144" s="15" t="s">
        <v>80</v>
      </c>
      <c r="AW144" s="15" t="s">
        <v>33</v>
      </c>
      <c r="AX144" s="15" t="s">
        <v>72</v>
      </c>
      <c r="AY144" s="241" t="s">
        <v>155</v>
      </c>
    </row>
    <row r="145" spans="1:65" s="13" customFormat="1">
      <c r="B145" s="200"/>
      <c r="C145" s="201"/>
      <c r="D145" s="193" t="s">
        <v>169</v>
      </c>
      <c r="E145" s="202" t="s">
        <v>19</v>
      </c>
      <c r="F145" s="203" t="s">
        <v>82</v>
      </c>
      <c r="G145" s="201"/>
      <c r="H145" s="204">
        <v>2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169</v>
      </c>
      <c r="AU145" s="210" t="s">
        <v>82</v>
      </c>
      <c r="AV145" s="13" t="s">
        <v>82</v>
      </c>
      <c r="AW145" s="13" t="s">
        <v>33</v>
      </c>
      <c r="AX145" s="13" t="s">
        <v>72</v>
      </c>
      <c r="AY145" s="210" t="s">
        <v>155</v>
      </c>
    </row>
    <row r="146" spans="1:65" s="15" customFormat="1">
      <c r="B146" s="232"/>
      <c r="C146" s="233"/>
      <c r="D146" s="193" t="s">
        <v>169</v>
      </c>
      <c r="E146" s="234" t="s">
        <v>19</v>
      </c>
      <c r="F146" s="235" t="s">
        <v>3356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169</v>
      </c>
      <c r="AU146" s="241" t="s">
        <v>82</v>
      </c>
      <c r="AV146" s="15" t="s">
        <v>80</v>
      </c>
      <c r="AW146" s="15" t="s">
        <v>33</v>
      </c>
      <c r="AX146" s="15" t="s">
        <v>72</v>
      </c>
      <c r="AY146" s="241" t="s">
        <v>155</v>
      </c>
    </row>
    <row r="147" spans="1:65" s="13" customFormat="1">
      <c r="B147" s="200"/>
      <c r="C147" s="201"/>
      <c r="D147" s="193" t="s">
        <v>169</v>
      </c>
      <c r="E147" s="202" t="s">
        <v>19</v>
      </c>
      <c r="F147" s="203" t="s">
        <v>82</v>
      </c>
      <c r="G147" s="201"/>
      <c r="H147" s="204">
        <v>2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169</v>
      </c>
      <c r="AU147" s="210" t="s">
        <v>82</v>
      </c>
      <c r="AV147" s="13" t="s">
        <v>82</v>
      </c>
      <c r="AW147" s="13" t="s">
        <v>33</v>
      </c>
      <c r="AX147" s="13" t="s">
        <v>72</v>
      </c>
      <c r="AY147" s="210" t="s">
        <v>155</v>
      </c>
    </row>
    <row r="148" spans="1:65" s="14" customFormat="1">
      <c r="B148" s="211"/>
      <c r="C148" s="212"/>
      <c r="D148" s="193" t="s">
        <v>169</v>
      </c>
      <c r="E148" s="213" t="s">
        <v>19</v>
      </c>
      <c r="F148" s="214" t="s">
        <v>178</v>
      </c>
      <c r="G148" s="212"/>
      <c r="H148" s="215">
        <v>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169</v>
      </c>
      <c r="AU148" s="221" t="s">
        <v>82</v>
      </c>
      <c r="AV148" s="14" t="s">
        <v>163</v>
      </c>
      <c r="AW148" s="14" t="s">
        <v>33</v>
      </c>
      <c r="AX148" s="14" t="s">
        <v>80</v>
      </c>
      <c r="AY148" s="221" t="s">
        <v>155</v>
      </c>
    </row>
    <row r="149" spans="1:65" s="2" customFormat="1" ht="16.5" customHeight="1">
      <c r="A149" s="36"/>
      <c r="B149" s="37"/>
      <c r="C149" s="222" t="s">
        <v>279</v>
      </c>
      <c r="D149" s="222" t="s">
        <v>179</v>
      </c>
      <c r="E149" s="223" t="s">
        <v>3388</v>
      </c>
      <c r="F149" s="224" t="s">
        <v>3389</v>
      </c>
      <c r="G149" s="225" t="s">
        <v>425</v>
      </c>
      <c r="H149" s="226">
        <v>16</v>
      </c>
      <c r="I149" s="227"/>
      <c r="J149" s="228">
        <f>ROUND(I149*H149,2)</f>
        <v>0</v>
      </c>
      <c r="K149" s="224" t="s">
        <v>162</v>
      </c>
      <c r="L149" s="229"/>
      <c r="M149" s="230" t="s">
        <v>19</v>
      </c>
      <c r="N149" s="231" t="s">
        <v>43</v>
      </c>
      <c r="O149" s="66"/>
      <c r="P149" s="189">
        <f>O149*H149</f>
        <v>0</v>
      </c>
      <c r="Q149" s="189">
        <v>1E-4</v>
      </c>
      <c r="R149" s="189">
        <f>Q149*H149</f>
        <v>1.6000000000000001E-3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438</v>
      </c>
      <c r="AT149" s="191" t="s">
        <v>179</v>
      </c>
      <c r="AU149" s="191" t="s">
        <v>82</v>
      </c>
      <c r="AY149" s="19" t="s">
        <v>155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300</v>
      </c>
      <c r="BM149" s="191" t="s">
        <v>3390</v>
      </c>
    </row>
    <row r="150" spans="1:65" s="2" customFormat="1">
      <c r="A150" s="36"/>
      <c r="B150" s="37"/>
      <c r="C150" s="38"/>
      <c r="D150" s="193" t="s">
        <v>165</v>
      </c>
      <c r="E150" s="38"/>
      <c r="F150" s="194" t="s">
        <v>3389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165</v>
      </c>
      <c r="AU150" s="19" t="s">
        <v>82</v>
      </c>
    </row>
    <row r="151" spans="1:65" s="15" customFormat="1">
      <c r="B151" s="232"/>
      <c r="C151" s="233"/>
      <c r="D151" s="193" t="s">
        <v>169</v>
      </c>
      <c r="E151" s="234" t="s">
        <v>19</v>
      </c>
      <c r="F151" s="235" t="s">
        <v>3383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169</v>
      </c>
      <c r="AU151" s="241" t="s">
        <v>82</v>
      </c>
      <c r="AV151" s="15" t="s">
        <v>80</v>
      </c>
      <c r="AW151" s="15" t="s">
        <v>33</v>
      </c>
      <c r="AX151" s="15" t="s">
        <v>72</v>
      </c>
      <c r="AY151" s="241" t="s">
        <v>155</v>
      </c>
    </row>
    <row r="152" spans="1:65" s="13" customFormat="1">
      <c r="B152" s="200"/>
      <c r="C152" s="201"/>
      <c r="D152" s="193" t="s">
        <v>169</v>
      </c>
      <c r="E152" s="202" t="s">
        <v>19</v>
      </c>
      <c r="F152" s="203" t="s">
        <v>82</v>
      </c>
      <c r="G152" s="201"/>
      <c r="H152" s="204">
        <v>2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169</v>
      </c>
      <c r="AU152" s="210" t="s">
        <v>82</v>
      </c>
      <c r="AV152" s="13" t="s">
        <v>82</v>
      </c>
      <c r="AW152" s="13" t="s">
        <v>33</v>
      </c>
      <c r="AX152" s="13" t="s">
        <v>72</v>
      </c>
      <c r="AY152" s="210" t="s">
        <v>155</v>
      </c>
    </row>
    <row r="153" spans="1:65" s="15" customFormat="1">
      <c r="B153" s="232"/>
      <c r="C153" s="233"/>
      <c r="D153" s="193" t="s">
        <v>169</v>
      </c>
      <c r="E153" s="234" t="s">
        <v>19</v>
      </c>
      <c r="F153" s="235" t="s">
        <v>3377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169</v>
      </c>
      <c r="AU153" s="241" t="s">
        <v>82</v>
      </c>
      <c r="AV153" s="15" t="s">
        <v>80</v>
      </c>
      <c r="AW153" s="15" t="s">
        <v>33</v>
      </c>
      <c r="AX153" s="15" t="s">
        <v>72</v>
      </c>
      <c r="AY153" s="241" t="s">
        <v>155</v>
      </c>
    </row>
    <row r="154" spans="1:65" s="13" customFormat="1">
      <c r="B154" s="200"/>
      <c r="C154" s="201"/>
      <c r="D154" s="193" t="s">
        <v>169</v>
      </c>
      <c r="E154" s="202" t="s">
        <v>19</v>
      </c>
      <c r="F154" s="203" t="s">
        <v>82</v>
      </c>
      <c r="G154" s="201"/>
      <c r="H154" s="204">
        <v>2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169</v>
      </c>
      <c r="AU154" s="210" t="s">
        <v>82</v>
      </c>
      <c r="AV154" s="13" t="s">
        <v>82</v>
      </c>
      <c r="AW154" s="13" t="s">
        <v>33</v>
      </c>
      <c r="AX154" s="13" t="s">
        <v>72</v>
      </c>
      <c r="AY154" s="210" t="s">
        <v>155</v>
      </c>
    </row>
    <row r="155" spans="1:65" s="15" customFormat="1">
      <c r="B155" s="232"/>
      <c r="C155" s="233"/>
      <c r="D155" s="193" t="s">
        <v>169</v>
      </c>
      <c r="E155" s="234" t="s">
        <v>19</v>
      </c>
      <c r="F155" s="235" t="s">
        <v>3368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169</v>
      </c>
      <c r="AU155" s="241" t="s">
        <v>82</v>
      </c>
      <c r="AV155" s="15" t="s">
        <v>80</v>
      </c>
      <c r="AW155" s="15" t="s">
        <v>33</v>
      </c>
      <c r="AX155" s="15" t="s">
        <v>72</v>
      </c>
      <c r="AY155" s="241" t="s">
        <v>155</v>
      </c>
    </row>
    <row r="156" spans="1:65" s="13" customFormat="1">
      <c r="B156" s="200"/>
      <c r="C156" s="201"/>
      <c r="D156" s="193" t="s">
        <v>169</v>
      </c>
      <c r="E156" s="202" t="s">
        <v>19</v>
      </c>
      <c r="F156" s="203" t="s">
        <v>82</v>
      </c>
      <c r="G156" s="201"/>
      <c r="H156" s="204">
        <v>2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169</v>
      </c>
      <c r="AU156" s="210" t="s">
        <v>82</v>
      </c>
      <c r="AV156" s="13" t="s">
        <v>82</v>
      </c>
      <c r="AW156" s="13" t="s">
        <v>33</v>
      </c>
      <c r="AX156" s="13" t="s">
        <v>72</v>
      </c>
      <c r="AY156" s="210" t="s">
        <v>155</v>
      </c>
    </row>
    <row r="157" spans="1:65" s="15" customFormat="1">
      <c r="B157" s="232"/>
      <c r="C157" s="233"/>
      <c r="D157" s="193" t="s">
        <v>169</v>
      </c>
      <c r="E157" s="234" t="s">
        <v>19</v>
      </c>
      <c r="F157" s="235" t="s">
        <v>3373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169</v>
      </c>
      <c r="AU157" s="241" t="s">
        <v>82</v>
      </c>
      <c r="AV157" s="15" t="s">
        <v>80</v>
      </c>
      <c r="AW157" s="15" t="s">
        <v>33</v>
      </c>
      <c r="AX157" s="15" t="s">
        <v>72</v>
      </c>
      <c r="AY157" s="241" t="s">
        <v>155</v>
      </c>
    </row>
    <row r="158" spans="1:65" s="13" customFormat="1">
      <c r="B158" s="200"/>
      <c r="C158" s="201"/>
      <c r="D158" s="193" t="s">
        <v>169</v>
      </c>
      <c r="E158" s="202" t="s">
        <v>19</v>
      </c>
      <c r="F158" s="203" t="s">
        <v>82</v>
      </c>
      <c r="G158" s="201"/>
      <c r="H158" s="204">
        <v>2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169</v>
      </c>
      <c r="AU158" s="210" t="s">
        <v>82</v>
      </c>
      <c r="AV158" s="13" t="s">
        <v>82</v>
      </c>
      <c r="AW158" s="13" t="s">
        <v>33</v>
      </c>
      <c r="AX158" s="13" t="s">
        <v>72</v>
      </c>
      <c r="AY158" s="210" t="s">
        <v>155</v>
      </c>
    </row>
    <row r="159" spans="1:65" s="15" customFormat="1">
      <c r="B159" s="232"/>
      <c r="C159" s="233"/>
      <c r="D159" s="193" t="s">
        <v>169</v>
      </c>
      <c r="E159" s="234" t="s">
        <v>19</v>
      </c>
      <c r="F159" s="235" t="s">
        <v>3378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169</v>
      </c>
      <c r="AU159" s="241" t="s">
        <v>82</v>
      </c>
      <c r="AV159" s="15" t="s">
        <v>80</v>
      </c>
      <c r="AW159" s="15" t="s">
        <v>33</v>
      </c>
      <c r="AX159" s="15" t="s">
        <v>72</v>
      </c>
      <c r="AY159" s="241" t="s">
        <v>155</v>
      </c>
    </row>
    <row r="160" spans="1:65" s="13" customFormat="1">
      <c r="B160" s="200"/>
      <c r="C160" s="201"/>
      <c r="D160" s="193" t="s">
        <v>169</v>
      </c>
      <c r="E160" s="202" t="s">
        <v>19</v>
      </c>
      <c r="F160" s="203" t="s">
        <v>82</v>
      </c>
      <c r="G160" s="201"/>
      <c r="H160" s="204">
        <v>2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169</v>
      </c>
      <c r="AU160" s="210" t="s">
        <v>82</v>
      </c>
      <c r="AV160" s="13" t="s">
        <v>82</v>
      </c>
      <c r="AW160" s="13" t="s">
        <v>33</v>
      </c>
      <c r="AX160" s="13" t="s">
        <v>72</v>
      </c>
      <c r="AY160" s="210" t="s">
        <v>155</v>
      </c>
    </row>
    <row r="161" spans="1:65" s="15" customFormat="1">
      <c r="B161" s="232"/>
      <c r="C161" s="233"/>
      <c r="D161" s="193" t="s">
        <v>169</v>
      </c>
      <c r="E161" s="234" t="s">
        <v>19</v>
      </c>
      <c r="F161" s="235" t="s">
        <v>3369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169</v>
      </c>
      <c r="AU161" s="241" t="s">
        <v>82</v>
      </c>
      <c r="AV161" s="15" t="s">
        <v>80</v>
      </c>
      <c r="AW161" s="15" t="s">
        <v>33</v>
      </c>
      <c r="AX161" s="15" t="s">
        <v>72</v>
      </c>
      <c r="AY161" s="241" t="s">
        <v>155</v>
      </c>
    </row>
    <row r="162" spans="1:65" s="13" customFormat="1">
      <c r="B162" s="200"/>
      <c r="C162" s="201"/>
      <c r="D162" s="193" t="s">
        <v>169</v>
      </c>
      <c r="E162" s="202" t="s">
        <v>19</v>
      </c>
      <c r="F162" s="203" t="s">
        <v>82</v>
      </c>
      <c r="G162" s="201"/>
      <c r="H162" s="204">
        <v>2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169</v>
      </c>
      <c r="AU162" s="210" t="s">
        <v>82</v>
      </c>
      <c r="AV162" s="13" t="s">
        <v>82</v>
      </c>
      <c r="AW162" s="13" t="s">
        <v>33</v>
      </c>
      <c r="AX162" s="13" t="s">
        <v>72</v>
      </c>
      <c r="AY162" s="210" t="s">
        <v>155</v>
      </c>
    </row>
    <row r="163" spans="1:65" s="15" customFormat="1">
      <c r="B163" s="232"/>
      <c r="C163" s="233"/>
      <c r="D163" s="193" t="s">
        <v>169</v>
      </c>
      <c r="E163" s="234" t="s">
        <v>19</v>
      </c>
      <c r="F163" s="235" t="s">
        <v>3384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169</v>
      </c>
      <c r="AU163" s="241" t="s">
        <v>82</v>
      </c>
      <c r="AV163" s="15" t="s">
        <v>80</v>
      </c>
      <c r="AW163" s="15" t="s">
        <v>33</v>
      </c>
      <c r="AX163" s="15" t="s">
        <v>72</v>
      </c>
      <c r="AY163" s="241" t="s">
        <v>155</v>
      </c>
    </row>
    <row r="164" spans="1:65" s="13" customFormat="1">
      <c r="B164" s="200"/>
      <c r="C164" s="201"/>
      <c r="D164" s="193" t="s">
        <v>169</v>
      </c>
      <c r="E164" s="202" t="s">
        <v>19</v>
      </c>
      <c r="F164" s="203" t="s">
        <v>82</v>
      </c>
      <c r="G164" s="201"/>
      <c r="H164" s="204">
        <v>2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169</v>
      </c>
      <c r="AU164" s="210" t="s">
        <v>82</v>
      </c>
      <c r="AV164" s="13" t="s">
        <v>82</v>
      </c>
      <c r="AW164" s="13" t="s">
        <v>33</v>
      </c>
      <c r="AX164" s="13" t="s">
        <v>72</v>
      </c>
      <c r="AY164" s="210" t="s">
        <v>155</v>
      </c>
    </row>
    <row r="165" spans="1:65" s="15" customFormat="1">
      <c r="B165" s="232"/>
      <c r="C165" s="233"/>
      <c r="D165" s="193" t="s">
        <v>169</v>
      </c>
      <c r="E165" s="234" t="s">
        <v>19</v>
      </c>
      <c r="F165" s="235" t="s">
        <v>3379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169</v>
      </c>
      <c r="AU165" s="241" t="s">
        <v>82</v>
      </c>
      <c r="AV165" s="15" t="s">
        <v>80</v>
      </c>
      <c r="AW165" s="15" t="s">
        <v>33</v>
      </c>
      <c r="AX165" s="15" t="s">
        <v>72</v>
      </c>
      <c r="AY165" s="241" t="s">
        <v>155</v>
      </c>
    </row>
    <row r="166" spans="1:65" s="13" customFormat="1">
      <c r="B166" s="200"/>
      <c r="C166" s="201"/>
      <c r="D166" s="193" t="s">
        <v>169</v>
      </c>
      <c r="E166" s="202" t="s">
        <v>19</v>
      </c>
      <c r="F166" s="203" t="s">
        <v>82</v>
      </c>
      <c r="G166" s="201"/>
      <c r="H166" s="204">
        <v>2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169</v>
      </c>
      <c r="AU166" s="210" t="s">
        <v>82</v>
      </c>
      <c r="AV166" s="13" t="s">
        <v>82</v>
      </c>
      <c r="AW166" s="13" t="s">
        <v>33</v>
      </c>
      <c r="AX166" s="13" t="s">
        <v>72</v>
      </c>
      <c r="AY166" s="210" t="s">
        <v>155</v>
      </c>
    </row>
    <row r="167" spans="1:65" s="14" customFormat="1">
      <c r="B167" s="211"/>
      <c r="C167" s="212"/>
      <c r="D167" s="193" t="s">
        <v>169</v>
      </c>
      <c r="E167" s="213" t="s">
        <v>19</v>
      </c>
      <c r="F167" s="214" t="s">
        <v>178</v>
      </c>
      <c r="G167" s="212"/>
      <c r="H167" s="215">
        <v>16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169</v>
      </c>
      <c r="AU167" s="221" t="s">
        <v>82</v>
      </c>
      <c r="AV167" s="14" t="s">
        <v>163</v>
      </c>
      <c r="AW167" s="14" t="s">
        <v>33</v>
      </c>
      <c r="AX167" s="14" t="s">
        <v>80</v>
      </c>
      <c r="AY167" s="221" t="s">
        <v>155</v>
      </c>
    </row>
    <row r="168" spans="1:65" s="2" customFormat="1" ht="21.75" customHeight="1">
      <c r="A168" s="36"/>
      <c r="B168" s="37"/>
      <c r="C168" s="180" t="s">
        <v>286</v>
      </c>
      <c r="D168" s="180" t="s">
        <v>158</v>
      </c>
      <c r="E168" s="181" t="s">
        <v>3391</v>
      </c>
      <c r="F168" s="182" t="s">
        <v>3392</v>
      </c>
      <c r="G168" s="183" t="s">
        <v>425</v>
      </c>
      <c r="H168" s="184">
        <v>45</v>
      </c>
      <c r="I168" s="185"/>
      <c r="J168" s="186">
        <f>ROUND(I168*H168,2)</f>
        <v>0</v>
      </c>
      <c r="K168" s="182" t="s">
        <v>162</v>
      </c>
      <c r="L168" s="41"/>
      <c r="M168" s="187" t="s">
        <v>19</v>
      </c>
      <c r="N168" s="188" t="s">
        <v>43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300</v>
      </c>
      <c r="AT168" s="191" t="s">
        <v>158</v>
      </c>
      <c r="AU168" s="191" t="s">
        <v>82</v>
      </c>
      <c r="AY168" s="19" t="s">
        <v>155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300</v>
      </c>
      <c r="BM168" s="191" t="s">
        <v>3393</v>
      </c>
    </row>
    <row r="169" spans="1:65" s="2" customFormat="1" ht="19.5">
      <c r="A169" s="36"/>
      <c r="B169" s="37"/>
      <c r="C169" s="38"/>
      <c r="D169" s="193" t="s">
        <v>165</v>
      </c>
      <c r="E169" s="38"/>
      <c r="F169" s="194" t="s">
        <v>3394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165</v>
      </c>
      <c r="AU169" s="19" t="s">
        <v>82</v>
      </c>
    </row>
    <row r="170" spans="1:65" s="2" customFormat="1">
      <c r="A170" s="36"/>
      <c r="B170" s="37"/>
      <c r="C170" s="38"/>
      <c r="D170" s="198" t="s">
        <v>167</v>
      </c>
      <c r="E170" s="38"/>
      <c r="F170" s="199" t="s">
        <v>3395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167</v>
      </c>
      <c r="AU170" s="19" t="s">
        <v>82</v>
      </c>
    </row>
    <row r="171" spans="1:65" s="2" customFormat="1" ht="21.75" customHeight="1">
      <c r="A171" s="36"/>
      <c r="B171" s="37"/>
      <c r="C171" s="222" t="s">
        <v>8</v>
      </c>
      <c r="D171" s="222" t="s">
        <v>179</v>
      </c>
      <c r="E171" s="223" t="s">
        <v>3396</v>
      </c>
      <c r="F171" s="224" t="s">
        <v>3397</v>
      </c>
      <c r="G171" s="225" t="s">
        <v>425</v>
      </c>
      <c r="H171" s="226">
        <v>38</v>
      </c>
      <c r="I171" s="227"/>
      <c r="J171" s="228">
        <f>ROUND(I171*H171,2)</f>
        <v>0</v>
      </c>
      <c r="K171" s="224" t="s">
        <v>851</v>
      </c>
      <c r="L171" s="229"/>
      <c r="M171" s="230" t="s">
        <v>19</v>
      </c>
      <c r="N171" s="231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438</v>
      </c>
      <c r="AT171" s="191" t="s">
        <v>179</v>
      </c>
      <c r="AU171" s="191" t="s">
        <v>82</v>
      </c>
      <c r="AY171" s="19" t="s">
        <v>155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300</v>
      </c>
      <c r="BM171" s="191" t="s">
        <v>3398</v>
      </c>
    </row>
    <row r="172" spans="1:65" s="2" customFormat="1">
      <c r="A172" s="36"/>
      <c r="B172" s="37"/>
      <c r="C172" s="38"/>
      <c r="D172" s="193" t="s">
        <v>165</v>
      </c>
      <c r="E172" s="38"/>
      <c r="F172" s="194" t="s">
        <v>3397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165</v>
      </c>
      <c r="AU172" s="19" t="s">
        <v>82</v>
      </c>
    </row>
    <row r="173" spans="1:65" s="15" customFormat="1">
      <c r="B173" s="232"/>
      <c r="C173" s="233"/>
      <c r="D173" s="193" t="s">
        <v>169</v>
      </c>
      <c r="E173" s="234" t="s">
        <v>19</v>
      </c>
      <c r="F173" s="235" t="s">
        <v>3352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169</v>
      </c>
      <c r="AU173" s="241" t="s">
        <v>82</v>
      </c>
      <c r="AV173" s="15" t="s">
        <v>80</v>
      </c>
      <c r="AW173" s="15" t="s">
        <v>33</v>
      </c>
      <c r="AX173" s="15" t="s">
        <v>72</v>
      </c>
      <c r="AY173" s="241" t="s">
        <v>155</v>
      </c>
    </row>
    <row r="174" spans="1:65" s="13" customFormat="1">
      <c r="B174" s="200"/>
      <c r="C174" s="201"/>
      <c r="D174" s="193" t="s">
        <v>169</v>
      </c>
      <c r="E174" s="202" t="s">
        <v>19</v>
      </c>
      <c r="F174" s="203" t="s">
        <v>82</v>
      </c>
      <c r="G174" s="201"/>
      <c r="H174" s="204">
        <v>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169</v>
      </c>
      <c r="AU174" s="210" t="s">
        <v>82</v>
      </c>
      <c r="AV174" s="13" t="s">
        <v>82</v>
      </c>
      <c r="AW174" s="13" t="s">
        <v>33</v>
      </c>
      <c r="AX174" s="13" t="s">
        <v>72</v>
      </c>
      <c r="AY174" s="210" t="s">
        <v>155</v>
      </c>
    </row>
    <row r="175" spans="1:65" s="15" customFormat="1">
      <c r="B175" s="232"/>
      <c r="C175" s="233"/>
      <c r="D175" s="193" t="s">
        <v>169</v>
      </c>
      <c r="E175" s="234" t="s">
        <v>19</v>
      </c>
      <c r="F175" s="235" t="s">
        <v>3360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169</v>
      </c>
      <c r="AU175" s="241" t="s">
        <v>82</v>
      </c>
      <c r="AV175" s="15" t="s">
        <v>80</v>
      </c>
      <c r="AW175" s="15" t="s">
        <v>33</v>
      </c>
      <c r="AX175" s="15" t="s">
        <v>72</v>
      </c>
      <c r="AY175" s="241" t="s">
        <v>155</v>
      </c>
    </row>
    <row r="176" spans="1:65" s="13" customFormat="1">
      <c r="B176" s="200"/>
      <c r="C176" s="201"/>
      <c r="D176" s="193" t="s">
        <v>169</v>
      </c>
      <c r="E176" s="202" t="s">
        <v>19</v>
      </c>
      <c r="F176" s="203" t="s">
        <v>156</v>
      </c>
      <c r="G176" s="201"/>
      <c r="H176" s="204">
        <v>3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169</v>
      </c>
      <c r="AU176" s="210" t="s">
        <v>82</v>
      </c>
      <c r="AV176" s="13" t="s">
        <v>82</v>
      </c>
      <c r="AW176" s="13" t="s">
        <v>33</v>
      </c>
      <c r="AX176" s="13" t="s">
        <v>72</v>
      </c>
      <c r="AY176" s="210" t="s">
        <v>155</v>
      </c>
    </row>
    <row r="177" spans="2:51" s="15" customFormat="1">
      <c r="B177" s="232"/>
      <c r="C177" s="233"/>
      <c r="D177" s="193" t="s">
        <v>169</v>
      </c>
      <c r="E177" s="234" t="s">
        <v>19</v>
      </c>
      <c r="F177" s="235" t="s">
        <v>3364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169</v>
      </c>
      <c r="AU177" s="241" t="s">
        <v>82</v>
      </c>
      <c r="AV177" s="15" t="s">
        <v>80</v>
      </c>
      <c r="AW177" s="15" t="s">
        <v>33</v>
      </c>
      <c r="AX177" s="15" t="s">
        <v>72</v>
      </c>
      <c r="AY177" s="241" t="s">
        <v>155</v>
      </c>
    </row>
    <row r="178" spans="2:51" s="13" customFormat="1">
      <c r="B178" s="200"/>
      <c r="C178" s="201"/>
      <c r="D178" s="193" t="s">
        <v>169</v>
      </c>
      <c r="E178" s="202" t="s">
        <v>19</v>
      </c>
      <c r="F178" s="203" t="s">
        <v>82</v>
      </c>
      <c r="G178" s="201"/>
      <c r="H178" s="204">
        <v>2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169</v>
      </c>
      <c r="AU178" s="210" t="s">
        <v>82</v>
      </c>
      <c r="AV178" s="13" t="s">
        <v>82</v>
      </c>
      <c r="AW178" s="13" t="s">
        <v>33</v>
      </c>
      <c r="AX178" s="13" t="s">
        <v>72</v>
      </c>
      <c r="AY178" s="210" t="s">
        <v>155</v>
      </c>
    </row>
    <row r="179" spans="2:51" s="15" customFormat="1">
      <c r="B179" s="232"/>
      <c r="C179" s="233"/>
      <c r="D179" s="193" t="s">
        <v>169</v>
      </c>
      <c r="E179" s="234" t="s">
        <v>19</v>
      </c>
      <c r="F179" s="235" t="s">
        <v>3356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169</v>
      </c>
      <c r="AU179" s="241" t="s">
        <v>82</v>
      </c>
      <c r="AV179" s="15" t="s">
        <v>80</v>
      </c>
      <c r="AW179" s="15" t="s">
        <v>33</v>
      </c>
      <c r="AX179" s="15" t="s">
        <v>72</v>
      </c>
      <c r="AY179" s="241" t="s">
        <v>155</v>
      </c>
    </row>
    <row r="180" spans="2:51" s="13" customFormat="1">
      <c r="B180" s="200"/>
      <c r="C180" s="201"/>
      <c r="D180" s="193" t="s">
        <v>169</v>
      </c>
      <c r="E180" s="202" t="s">
        <v>19</v>
      </c>
      <c r="F180" s="203" t="s">
        <v>163</v>
      </c>
      <c r="G180" s="201"/>
      <c r="H180" s="204">
        <v>4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169</v>
      </c>
      <c r="AU180" s="210" t="s">
        <v>82</v>
      </c>
      <c r="AV180" s="13" t="s">
        <v>82</v>
      </c>
      <c r="AW180" s="13" t="s">
        <v>33</v>
      </c>
      <c r="AX180" s="13" t="s">
        <v>72</v>
      </c>
      <c r="AY180" s="210" t="s">
        <v>155</v>
      </c>
    </row>
    <row r="181" spans="2:51" s="15" customFormat="1">
      <c r="B181" s="232"/>
      <c r="C181" s="233"/>
      <c r="D181" s="193" t="s">
        <v>169</v>
      </c>
      <c r="E181" s="234" t="s">
        <v>19</v>
      </c>
      <c r="F181" s="235" t="s">
        <v>3383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169</v>
      </c>
      <c r="AU181" s="241" t="s">
        <v>82</v>
      </c>
      <c r="AV181" s="15" t="s">
        <v>80</v>
      </c>
      <c r="AW181" s="15" t="s">
        <v>33</v>
      </c>
      <c r="AX181" s="15" t="s">
        <v>72</v>
      </c>
      <c r="AY181" s="241" t="s">
        <v>155</v>
      </c>
    </row>
    <row r="182" spans="2:51" s="13" customFormat="1">
      <c r="B182" s="200"/>
      <c r="C182" s="201"/>
      <c r="D182" s="193" t="s">
        <v>169</v>
      </c>
      <c r="E182" s="202" t="s">
        <v>19</v>
      </c>
      <c r="F182" s="203" t="s">
        <v>156</v>
      </c>
      <c r="G182" s="201"/>
      <c r="H182" s="204">
        <v>3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169</v>
      </c>
      <c r="AU182" s="210" t="s">
        <v>82</v>
      </c>
      <c r="AV182" s="13" t="s">
        <v>82</v>
      </c>
      <c r="AW182" s="13" t="s">
        <v>33</v>
      </c>
      <c r="AX182" s="13" t="s">
        <v>72</v>
      </c>
      <c r="AY182" s="210" t="s">
        <v>155</v>
      </c>
    </row>
    <row r="183" spans="2:51" s="15" customFormat="1">
      <c r="B183" s="232"/>
      <c r="C183" s="233"/>
      <c r="D183" s="193" t="s">
        <v>169</v>
      </c>
      <c r="E183" s="234" t="s">
        <v>19</v>
      </c>
      <c r="F183" s="235" t="s">
        <v>3377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169</v>
      </c>
      <c r="AU183" s="241" t="s">
        <v>82</v>
      </c>
      <c r="AV183" s="15" t="s">
        <v>80</v>
      </c>
      <c r="AW183" s="15" t="s">
        <v>33</v>
      </c>
      <c r="AX183" s="15" t="s">
        <v>72</v>
      </c>
      <c r="AY183" s="241" t="s">
        <v>155</v>
      </c>
    </row>
    <row r="184" spans="2:51" s="13" customFormat="1">
      <c r="B184" s="200"/>
      <c r="C184" s="201"/>
      <c r="D184" s="193" t="s">
        <v>169</v>
      </c>
      <c r="E184" s="202" t="s">
        <v>19</v>
      </c>
      <c r="F184" s="203" t="s">
        <v>163</v>
      </c>
      <c r="G184" s="201"/>
      <c r="H184" s="204">
        <v>4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169</v>
      </c>
      <c r="AU184" s="210" t="s">
        <v>82</v>
      </c>
      <c r="AV184" s="13" t="s">
        <v>82</v>
      </c>
      <c r="AW184" s="13" t="s">
        <v>33</v>
      </c>
      <c r="AX184" s="13" t="s">
        <v>72</v>
      </c>
      <c r="AY184" s="210" t="s">
        <v>155</v>
      </c>
    </row>
    <row r="185" spans="2:51" s="15" customFormat="1">
      <c r="B185" s="232"/>
      <c r="C185" s="233"/>
      <c r="D185" s="193" t="s">
        <v>169</v>
      </c>
      <c r="E185" s="234" t="s">
        <v>19</v>
      </c>
      <c r="F185" s="235" t="s">
        <v>3368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169</v>
      </c>
      <c r="AU185" s="241" t="s">
        <v>82</v>
      </c>
      <c r="AV185" s="15" t="s">
        <v>80</v>
      </c>
      <c r="AW185" s="15" t="s">
        <v>33</v>
      </c>
      <c r="AX185" s="15" t="s">
        <v>72</v>
      </c>
      <c r="AY185" s="241" t="s">
        <v>155</v>
      </c>
    </row>
    <row r="186" spans="2:51" s="13" customFormat="1">
      <c r="B186" s="200"/>
      <c r="C186" s="201"/>
      <c r="D186" s="193" t="s">
        <v>169</v>
      </c>
      <c r="E186" s="202" t="s">
        <v>19</v>
      </c>
      <c r="F186" s="203" t="s">
        <v>156</v>
      </c>
      <c r="G186" s="201"/>
      <c r="H186" s="204">
        <v>3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169</v>
      </c>
      <c r="AU186" s="210" t="s">
        <v>82</v>
      </c>
      <c r="AV186" s="13" t="s">
        <v>82</v>
      </c>
      <c r="AW186" s="13" t="s">
        <v>33</v>
      </c>
      <c r="AX186" s="13" t="s">
        <v>72</v>
      </c>
      <c r="AY186" s="210" t="s">
        <v>155</v>
      </c>
    </row>
    <row r="187" spans="2:51" s="15" customFormat="1">
      <c r="B187" s="232"/>
      <c r="C187" s="233"/>
      <c r="D187" s="193" t="s">
        <v>169</v>
      </c>
      <c r="E187" s="234" t="s">
        <v>19</v>
      </c>
      <c r="F187" s="235" t="s">
        <v>3373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169</v>
      </c>
      <c r="AU187" s="241" t="s">
        <v>82</v>
      </c>
      <c r="AV187" s="15" t="s">
        <v>80</v>
      </c>
      <c r="AW187" s="15" t="s">
        <v>33</v>
      </c>
      <c r="AX187" s="15" t="s">
        <v>72</v>
      </c>
      <c r="AY187" s="241" t="s">
        <v>155</v>
      </c>
    </row>
    <row r="188" spans="2:51" s="13" customFormat="1">
      <c r="B188" s="200"/>
      <c r="C188" s="201"/>
      <c r="D188" s="193" t="s">
        <v>169</v>
      </c>
      <c r="E188" s="202" t="s">
        <v>19</v>
      </c>
      <c r="F188" s="203" t="s">
        <v>156</v>
      </c>
      <c r="G188" s="201"/>
      <c r="H188" s="204">
        <v>3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169</v>
      </c>
      <c r="AU188" s="210" t="s">
        <v>82</v>
      </c>
      <c r="AV188" s="13" t="s">
        <v>82</v>
      </c>
      <c r="AW188" s="13" t="s">
        <v>33</v>
      </c>
      <c r="AX188" s="13" t="s">
        <v>72</v>
      </c>
      <c r="AY188" s="210" t="s">
        <v>155</v>
      </c>
    </row>
    <row r="189" spans="2:51" s="15" customFormat="1">
      <c r="B189" s="232"/>
      <c r="C189" s="233"/>
      <c r="D189" s="193" t="s">
        <v>169</v>
      </c>
      <c r="E189" s="234" t="s">
        <v>19</v>
      </c>
      <c r="F189" s="235" t="s">
        <v>3378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169</v>
      </c>
      <c r="AU189" s="241" t="s">
        <v>82</v>
      </c>
      <c r="AV189" s="15" t="s">
        <v>80</v>
      </c>
      <c r="AW189" s="15" t="s">
        <v>33</v>
      </c>
      <c r="AX189" s="15" t="s">
        <v>72</v>
      </c>
      <c r="AY189" s="241" t="s">
        <v>155</v>
      </c>
    </row>
    <row r="190" spans="2:51" s="13" customFormat="1">
      <c r="B190" s="200"/>
      <c r="C190" s="201"/>
      <c r="D190" s="193" t="s">
        <v>169</v>
      </c>
      <c r="E190" s="202" t="s">
        <v>19</v>
      </c>
      <c r="F190" s="203" t="s">
        <v>163</v>
      </c>
      <c r="G190" s="201"/>
      <c r="H190" s="204">
        <v>4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169</v>
      </c>
      <c r="AU190" s="210" t="s">
        <v>82</v>
      </c>
      <c r="AV190" s="13" t="s">
        <v>82</v>
      </c>
      <c r="AW190" s="13" t="s">
        <v>33</v>
      </c>
      <c r="AX190" s="13" t="s">
        <v>72</v>
      </c>
      <c r="AY190" s="210" t="s">
        <v>155</v>
      </c>
    </row>
    <row r="191" spans="2:51" s="15" customFormat="1">
      <c r="B191" s="232"/>
      <c r="C191" s="233"/>
      <c r="D191" s="193" t="s">
        <v>169</v>
      </c>
      <c r="E191" s="234" t="s">
        <v>19</v>
      </c>
      <c r="F191" s="235" t="s">
        <v>3369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169</v>
      </c>
      <c r="AU191" s="241" t="s">
        <v>82</v>
      </c>
      <c r="AV191" s="15" t="s">
        <v>80</v>
      </c>
      <c r="AW191" s="15" t="s">
        <v>33</v>
      </c>
      <c r="AX191" s="15" t="s">
        <v>72</v>
      </c>
      <c r="AY191" s="241" t="s">
        <v>155</v>
      </c>
    </row>
    <row r="192" spans="2:51" s="13" customFormat="1">
      <c r="B192" s="200"/>
      <c r="C192" s="201"/>
      <c r="D192" s="193" t="s">
        <v>169</v>
      </c>
      <c r="E192" s="202" t="s">
        <v>19</v>
      </c>
      <c r="F192" s="203" t="s">
        <v>156</v>
      </c>
      <c r="G192" s="201"/>
      <c r="H192" s="204">
        <v>3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169</v>
      </c>
      <c r="AU192" s="210" t="s">
        <v>82</v>
      </c>
      <c r="AV192" s="13" t="s">
        <v>82</v>
      </c>
      <c r="AW192" s="13" t="s">
        <v>33</v>
      </c>
      <c r="AX192" s="13" t="s">
        <v>72</v>
      </c>
      <c r="AY192" s="210" t="s">
        <v>155</v>
      </c>
    </row>
    <row r="193" spans="1:65" s="15" customFormat="1">
      <c r="B193" s="232"/>
      <c r="C193" s="233"/>
      <c r="D193" s="193" t="s">
        <v>169</v>
      </c>
      <c r="E193" s="234" t="s">
        <v>19</v>
      </c>
      <c r="F193" s="235" t="s">
        <v>3384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169</v>
      </c>
      <c r="AU193" s="241" t="s">
        <v>82</v>
      </c>
      <c r="AV193" s="15" t="s">
        <v>80</v>
      </c>
      <c r="AW193" s="15" t="s">
        <v>33</v>
      </c>
      <c r="AX193" s="15" t="s">
        <v>72</v>
      </c>
      <c r="AY193" s="241" t="s">
        <v>155</v>
      </c>
    </row>
    <row r="194" spans="1:65" s="13" customFormat="1">
      <c r="B194" s="200"/>
      <c r="C194" s="201"/>
      <c r="D194" s="193" t="s">
        <v>169</v>
      </c>
      <c r="E194" s="202" t="s">
        <v>19</v>
      </c>
      <c r="F194" s="203" t="s">
        <v>156</v>
      </c>
      <c r="G194" s="201"/>
      <c r="H194" s="204">
        <v>3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169</v>
      </c>
      <c r="AU194" s="210" t="s">
        <v>82</v>
      </c>
      <c r="AV194" s="13" t="s">
        <v>82</v>
      </c>
      <c r="AW194" s="13" t="s">
        <v>33</v>
      </c>
      <c r="AX194" s="13" t="s">
        <v>72</v>
      </c>
      <c r="AY194" s="210" t="s">
        <v>155</v>
      </c>
    </row>
    <row r="195" spans="1:65" s="15" customFormat="1">
      <c r="B195" s="232"/>
      <c r="C195" s="233"/>
      <c r="D195" s="193" t="s">
        <v>169</v>
      </c>
      <c r="E195" s="234" t="s">
        <v>19</v>
      </c>
      <c r="F195" s="235" t="s">
        <v>3379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169</v>
      </c>
      <c r="AU195" s="241" t="s">
        <v>82</v>
      </c>
      <c r="AV195" s="15" t="s">
        <v>80</v>
      </c>
      <c r="AW195" s="15" t="s">
        <v>33</v>
      </c>
      <c r="AX195" s="15" t="s">
        <v>72</v>
      </c>
      <c r="AY195" s="241" t="s">
        <v>155</v>
      </c>
    </row>
    <row r="196" spans="1:65" s="13" customFormat="1">
      <c r="B196" s="200"/>
      <c r="C196" s="201"/>
      <c r="D196" s="193" t="s">
        <v>169</v>
      </c>
      <c r="E196" s="202" t="s">
        <v>19</v>
      </c>
      <c r="F196" s="203" t="s">
        <v>163</v>
      </c>
      <c r="G196" s="201"/>
      <c r="H196" s="204">
        <v>4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169</v>
      </c>
      <c r="AU196" s="210" t="s">
        <v>82</v>
      </c>
      <c r="AV196" s="13" t="s">
        <v>82</v>
      </c>
      <c r="AW196" s="13" t="s">
        <v>33</v>
      </c>
      <c r="AX196" s="13" t="s">
        <v>72</v>
      </c>
      <c r="AY196" s="210" t="s">
        <v>155</v>
      </c>
    </row>
    <row r="197" spans="1:65" s="14" customFormat="1">
      <c r="B197" s="211"/>
      <c r="C197" s="212"/>
      <c r="D197" s="193" t="s">
        <v>169</v>
      </c>
      <c r="E197" s="213" t="s">
        <v>19</v>
      </c>
      <c r="F197" s="214" t="s">
        <v>178</v>
      </c>
      <c r="G197" s="212"/>
      <c r="H197" s="215">
        <v>38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169</v>
      </c>
      <c r="AU197" s="221" t="s">
        <v>82</v>
      </c>
      <c r="AV197" s="14" t="s">
        <v>163</v>
      </c>
      <c r="AW197" s="14" t="s">
        <v>33</v>
      </c>
      <c r="AX197" s="14" t="s">
        <v>80</v>
      </c>
      <c r="AY197" s="221" t="s">
        <v>155</v>
      </c>
    </row>
    <row r="198" spans="1:65" s="2" customFormat="1" ht="21.75" customHeight="1">
      <c r="A198" s="36"/>
      <c r="B198" s="37"/>
      <c r="C198" s="222" t="s">
        <v>300</v>
      </c>
      <c r="D198" s="222" t="s">
        <v>179</v>
      </c>
      <c r="E198" s="223" t="s">
        <v>3399</v>
      </c>
      <c r="F198" s="224" t="s">
        <v>3400</v>
      </c>
      <c r="G198" s="225" t="s">
        <v>425</v>
      </c>
      <c r="H198" s="226">
        <v>7</v>
      </c>
      <c r="I198" s="227"/>
      <c r="J198" s="228">
        <f>ROUND(I198*H198,2)</f>
        <v>0</v>
      </c>
      <c r="K198" s="224" t="s">
        <v>851</v>
      </c>
      <c r="L198" s="229"/>
      <c r="M198" s="230" t="s">
        <v>19</v>
      </c>
      <c r="N198" s="231" t="s">
        <v>43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438</v>
      </c>
      <c r="AT198" s="191" t="s">
        <v>179</v>
      </c>
      <c r="AU198" s="191" t="s">
        <v>82</v>
      </c>
      <c r="AY198" s="19" t="s">
        <v>155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300</v>
      </c>
      <c r="BM198" s="191" t="s">
        <v>3401</v>
      </c>
    </row>
    <row r="199" spans="1:65" s="2" customFormat="1">
      <c r="A199" s="36"/>
      <c r="B199" s="37"/>
      <c r="C199" s="38"/>
      <c r="D199" s="193" t="s">
        <v>165</v>
      </c>
      <c r="E199" s="38"/>
      <c r="F199" s="194" t="s">
        <v>3400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165</v>
      </c>
      <c r="AU199" s="19" t="s">
        <v>82</v>
      </c>
    </row>
    <row r="200" spans="1:65" s="15" customFormat="1">
      <c r="B200" s="232"/>
      <c r="C200" s="233"/>
      <c r="D200" s="193" t="s">
        <v>169</v>
      </c>
      <c r="E200" s="234" t="s">
        <v>19</v>
      </c>
      <c r="F200" s="235" t="s">
        <v>3352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169</v>
      </c>
      <c r="AU200" s="241" t="s">
        <v>82</v>
      </c>
      <c r="AV200" s="15" t="s">
        <v>80</v>
      </c>
      <c r="AW200" s="15" t="s">
        <v>33</v>
      </c>
      <c r="AX200" s="15" t="s">
        <v>72</v>
      </c>
      <c r="AY200" s="241" t="s">
        <v>155</v>
      </c>
    </row>
    <row r="201" spans="1:65" s="13" customFormat="1">
      <c r="B201" s="200"/>
      <c r="C201" s="201"/>
      <c r="D201" s="193" t="s">
        <v>169</v>
      </c>
      <c r="E201" s="202" t="s">
        <v>19</v>
      </c>
      <c r="F201" s="203" t="s">
        <v>80</v>
      </c>
      <c r="G201" s="201"/>
      <c r="H201" s="204">
        <v>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169</v>
      </c>
      <c r="AU201" s="210" t="s">
        <v>82</v>
      </c>
      <c r="AV201" s="13" t="s">
        <v>82</v>
      </c>
      <c r="AW201" s="13" t="s">
        <v>33</v>
      </c>
      <c r="AX201" s="13" t="s">
        <v>72</v>
      </c>
      <c r="AY201" s="210" t="s">
        <v>155</v>
      </c>
    </row>
    <row r="202" spans="1:65" s="15" customFormat="1">
      <c r="B202" s="232"/>
      <c r="C202" s="233"/>
      <c r="D202" s="193" t="s">
        <v>169</v>
      </c>
      <c r="E202" s="234" t="s">
        <v>19</v>
      </c>
      <c r="F202" s="235" t="s">
        <v>3360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169</v>
      </c>
      <c r="AU202" s="241" t="s">
        <v>82</v>
      </c>
      <c r="AV202" s="15" t="s">
        <v>80</v>
      </c>
      <c r="AW202" s="15" t="s">
        <v>33</v>
      </c>
      <c r="AX202" s="15" t="s">
        <v>72</v>
      </c>
      <c r="AY202" s="241" t="s">
        <v>155</v>
      </c>
    </row>
    <row r="203" spans="1:65" s="13" customFormat="1">
      <c r="B203" s="200"/>
      <c r="C203" s="201"/>
      <c r="D203" s="193" t="s">
        <v>169</v>
      </c>
      <c r="E203" s="202" t="s">
        <v>19</v>
      </c>
      <c r="F203" s="203" t="s">
        <v>80</v>
      </c>
      <c r="G203" s="201"/>
      <c r="H203" s="204">
        <v>1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169</v>
      </c>
      <c r="AU203" s="210" t="s">
        <v>82</v>
      </c>
      <c r="AV203" s="13" t="s">
        <v>82</v>
      </c>
      <c r="AW203" s="13" t="s">
        <v>33</v>
      </c>
      <c r="AX203" s="13" t="s">
        <v>72</v>
      </c>
      <c r="AY203" s="210" t="s">
        <v>155</v>
      </c>
    </row>
    <row r="204" spans="1:65" s="15" customFormat="1">
      <c r="B204" s="232"/>
      <c r="C204" s="233"/>
      <c r="D204" s="193" t="s">
        <v>169</v>
      </c>
      <c r="E204" s="234" t="s">
        <v>19</v>
      </c>
      <c r="F204" s="235" t="s">
        <v>3364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169</v>
      </c>
      <c r="AU204" s="241" t="s">
        <v>82</v>
      </c>
      <c r="AV204" s="15" t="s">
        <v>80</v>
      </c>
      <c r="AW204" s="15" t="s">
        <v>33</v>
      </c>
      <c r="AX204" s="15" t="s">
        <v>72</v>
      </c>
      <c r="AY204" s="241" t="s">
        <v>155</v>
      </c>
    </row>
    <row r="205" spans="1:65" s="13" customFormat="1">
      <c r="B205" s="200"/>
      <c r="C205" s="201"/>
      <c r="D205" s="193" t="s">
        <v>169</v>
      </c>
      <c r="E205" s="202" t="s">
        <v>19</v>
      </c>
      <c r="F205" s="203" t="s">
        <v>80</v>
      </c>
      <c r="G205" s="201"/>
      <c r="H205" s="204">
        <v>1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169</v>
      </c>
      <c r="AU205" s="210" t="s">
        <v>82</v>
      </c>
      <c r="AV205" s="13" t="s">
        <v>82</v>
      </c>
      <c r="AW205" s="13" t="s">
        <v>33</v>
      </c>
      <c r="AX205" s="13" t="s">
        <v>72</v>
      </c>
      <c r="AY205" s="210" t="s">
        <v>155</v>
      </c>
    </row>
    <row r="206" spans="1:65" s="15" customFormat="1">
      <c r="B206" s="232"/>
      <c r="C206" s="233"/>
      <c r="D206" s="193" t="s">
        <v>169</v>
      </c>
      <c r="E206" s="234" t="s">
        <v>19</v>
      </c>
      <c r="F206" s="235" t="s">
        <v>3383</v>
      </c>
      <c r="G206" s="233"/>
      <c r="H206" s="234" t="s">
        <v>19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169</v>
      </c>
      <c r="AU206" s="241" t="s">
        <v>82</v>
      </c>
      <c r="AV206" s="15" t="s">
        <v>80</v>
      </c>
      <c r="AW206" s="15" t="s">
        <v>33</v>
      </c>
      <c r="AX206" s="15" t="s">
        <v>72</v>
      </c>
      <c r="AY206" s="241" t="s">
        <v>155</v>
      </c>
    </row>
    <row r="207" spans="1:65" s="13" customFormat="1">
      <c r="B207" s="200"/>
      <c r="C207" s="201"/>
      <c r="D207" s="193" t="s">
        <v>169</v>
      </c>
      <c r="E207" s="202" t="s">
        <v>19</v>
      </c>
      <c r="F207" s="203" t="s">
        <v>80</v>
      </c>
      <c r="G207" s="201"/>
      <c r="H207" s="204">
        <v>1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169</v>
      </c>
      <c r="AU207" s="210" t="s">
        <v>82</v>
      </c>
      <c r="AV207" s="13" t="s">
        <v>82</v>
      </c>
      <c r="AW207" s="13" t="s">
        <v>33</v>
      </c>
      <c r="AX207" s="13" t="s">
        <v>72</v>
      </c>
      <c r="AY207" s="210" t="s">
        <v>155</v>
      </c>
    </row>
    <row r="208" spans="1:65" s="15" customFormat="1">
      <c r="B208" s="232"/>
      <c r="C208" s="233"/>
      <c r="D208" s="193" t="s">
        <v>169</v>
      </c>
      <c r="E208" s="234" t="s">
        <v>19</v>
      </c>
      <c r="F208" s="235" t="s">
        <v>3368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169</v>
      </c>
      <c r="AU208" s="241" t="s">
        <v>82</v>
      </c>
      <c r="AV208" s="15" t="s">
        <v>80</v>
      </c>
      <c r="AW208" s="15" t="s">
        <v>33</v>
      </c>
      <c r="AX208" s="15" t="s">
        <v>72</v>
      </c>
      <c r="AY208" s="241" t="s">
        <v>155</v>
      </c>
    </row>
    <row r="209" spans="1:65" s="13" customFormat="1">
      <c r="B209" s="200"/>
      <c r="C209" s="201"/>
      <c r="D209" s="193" t="s">
        <v>169</v>
      </c>
      <c r="E209" s="202" t="s">
        <v>19</v>
      </c>
      <c r="F209" s="203" t="s">
        <v>80</v>
      </c>
      <c r="G209" s="201"/>
      <c r="H209" s="204">
        <v>1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169</v>
      </c>
      <c r="AU209" s="210" t="s">
        <v>82</v>
      </c>
      <c r="AV209" s="13" t="s">
        <v>82</v>
      </c>
      <c r="AW209" s="13" t="s">
        <v>33</v>
      </c>
      <c r="AX209" s="13" t="s">
        <v>72</v>
      </c>
      <c r="AY209" s="210" t="s">
        <v>155</v>
      </c>
    </row>
    <row r="210" spans="1:65" s="15" customFormat="1">
      <c r="B210" s="232"/>
      <c r="C210" s="233"/>
      <c r="D210" s="193" t="s">
        <v>169</v>
      </c>
      <c r="E210" s="234" t="s">
        <v>19</v>
      </c>
      <c r="F210" s="235" t="s">
        <v>3369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169</v>
      </c>
      <c r="AU210" s="241" t="s">
        <v>82</v>
      </c>
      <c r="AV210" s="15" t="s">
        <v>80</v>
      </c>
      <c r="AW210" s="15" t="s">
        <v>33</v>
      </c>
      <c r="AX210" s="15" t="s">
        <v>72</v>
      </c>
      <c r="AY210" s="241" t="s">
        <v>155</v>
      </c>
    </row>
    <row r="211" spans="1:65" s="13" customFormat="1">
      <c r="B211" s="200"/>
      <c r="C211" s="201"/>
      <c r="D211" s="193" t="s">
        <v>169</v>
      </c>
      <c r="E211" s="202" t="s">
        <v>19</v>
      </c>
      <c r="F211" s="203" t="s">
        <v>80</v>
      </c>
      <c r="G211" s="201"/>
      <c r="H211" s="204">
        <v>1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169</v>
      </c>
      <c r="AU211" s="210" t="s">
        <v>82</v>
      </c>
      <c r="AV211" s="13" t="s">
        <v>82</v>
      </c>
      <c r="AW211" s="13" t="s">
        <v>33</v>
      </c>
      <c r="AX211" s="13" t="s">
        <v>72</v>
      </c>
      <c r="AY211" s="210" t="s">
        <v>155</v>
      </c>
    </row>
    <row r="212" spans="1:65" s="15" customFormat="1">
      <c r="B212" s="232"/>
      <c r="C212" s="233"/>
      <c r="D212" s="193" t="s">
        <v>169</v>
      </c>
      <c r="E212" s="234" t="s">
        <v>19</v>
      </c>
      <c r="F212" s="235" t="s">
        <v>3384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169</v>
      </c>
      <c r="AU212" s="241" t="s">
        <v>82</v>
      </c>
      <c r="AV212" s="15" t="s">
        <v>80</v>
      </c>
      <c r="AW212" s="15" t="s">
        <v>33</v>
      </c>
      <c r="AX212" s="15" t="s">
        <v>72</v>
      </c>
      <c r="AY212" s="241" t="s">
        <v>155</v>
      </c>
    </row>
    <row r="213" spans="1:65" s="13" customFormat="1">
      <c r="B213" s="200"/>
      <c r="C213" s="201"/>
      <c r="D213" s="193" t="s">
        <v>169</v>
      </c>
      <c r="E213" s="202" t="s">
        <v>19</v>
      </c>
      <c r="F213" s="203" t="s">
        <v>80</v>
      </c>
      <c r="G213" s="201"/>
      <c r="H213" s="204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169</v>
      </c>
      <c r="AU213" s="210" t="s">
        <v>82</v>
      </c>
      <c r="AV213" s="13" t="s">
        <v>82</v>
      </c>
      <c r="AW213" s="13" t="s">
        <v>33</v>
      </c>
      <c r="AX213" s="13" t="s">
        <v>72</v>
      </c>
      <c r="AY213" s="210" t="s">
        <v>155</v>
      </c>
    </row>
    <row r="214" spans="1:65" s="14" customFormat="1">
      <c r="B214" s="211"/>
      <c r="C214" s="212"/>
      <c r="D214" s="193" t="s">
        <v>169</v>
      </c>
      <c r="E214" s="213" t="s">
        <v>19</v>
      </c>
      <c r="F214" s="214" t="s">
        <v>178</v>
      </c>
      <c r="G214" s="212"/>
      <c r="H214" s="215">
        <v>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169</v>
      </c>
      <c r="AU214" s="221" t="s">
        <v>82</v>
      </c>
      <c r="AV214" s="14" t="s">
        <v>163</v>
      </c>
      <c r="AW214" s="14" t="s">
        <v>33</v>
      </c>
      <c r="AX214" s="14" t="s">
        <v>80</v>
      </c>
      <c r="AY214" s="221" t="s">
        <v>155</v>
      </c>
    </row>
    <row r="215" spans="1:65" s="2" customFormat="1" ht="24.2" customHeight="1">
      <c r="A215" s="36"/>
      <c r="B215" s="37"/>
      <c r="C215" s="180" t="s">
        <v>308</v>
      </c>
      <c r="D215" s="180" t="s">
        <v>158</v>
      </c>
      <c r="E215" s="181" t="s">
        <v>3402</v>
      </c>
      <c r="F215" s="182" t="s">
        <v>3403</v>
      </c>
      <c r="G215" s="183" t="s">
        <v>425</v>
      </c>
      <c r="H215" s="184">
        <v>24</v>
      </c>
      <c r="I215" s="185"/>
      <c r="J215" s="186">
        <f>ROUND(I215*H215,2)</f>
        <v>0</v>
      </c>
      <c r="K215" s="182" t="s">
        <v>162</v>
      </c>
      <c r="L215" s="41"/>
      <c r="M215" s="187" t="s">
        <v>19</v>
      </c>
      <c r="N215" s="188" t="s">
        <v>43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300</v>
      </c>
      <c r="AT215" s="191" t="s">
        <v>158</v>
      </c>
      <c r="AU215" s="191" t="s">
        <v>82</v>
      </c>
      <c r="AY215" s="19" t="s">
        <v>155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300</v>
      </c>
      <c r="BM215" s="191" t="s">
        <v>3404</v>
      </c>
    </row>
    <row r="216" spans="1:65" s="2" customFormat="1" ht="19.5">
      <c r="A216" s="36"/>
      <c r="B216" s="37"/>
      <c r="C216" s="38"/>
      <c r="D216" s="193" t="s">
        <v>165</v>
      </c>
      <c r="E216" s="38"/>
      <c r="F216" s="194" t="s">
        <v>3405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165</v>
      </c>
      <c r="AU216" s="19" t="s">
        <v>82</v>
      </c>
    </row>
    <row r="217" spans="1:65" s="2" customFormat="1">
      <c r="A217" s="36"/>
      <c r="B217" s="37"/>
      <c r="C217" s="38"/>
      <c r="D217" s="198" t="s">
        <v>167</v>
      </c>
      <c r="E217" s="38"/>
      <c r="F217" s="199" t="s">
        <v>3406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167</v>
      </c>
      <c r="AU217" s="19" t="s">
        <v>82</v>
      </c>
    </row>
    <row r="218" spans="1:65" s="2" customFormat="1" ht="16.5" customHeight="1">
      <c r="A218" s="36"/>
      <c r="B218" s="37"/>
      <c r="C218" s="222" t="s">
        <v>314</v>
      </c>
      <c r="D218" s="222" t="s">
        <v>179</v>
      </c>
      <c r="E218" s="223" t="s">
        <v>3407</v>
      </c>
      <c r="F218" s="224" t="s">
        <v>3408</v>
      </c>
      <c r="G218" s="225" t="s">
        <v>425</v>
      </c>
      <c r="H218" s="226">
        <v>5</v>
      </c>
      <c r="I218" s="227"/>
      <c r="J218" s="228">
        <f>ROUND(I218*H218,2)</f>
        <v>0</v>
      </c>
      <c r="K218" s="224" t="s">
        <v>162</v>
      </c>
      <c r="L218" s="229"/>
      <c r="M218" s="230" t="s">
        <v>19</v>
      </c>
      <c r="N218" s="231" t="s">
        <v>43</v>
      </c>
      <c r="O218" s="66"/>
      <c r="P218" s="189">
        <f>O218*H218</f>
        <v>0</v>
      </c>
      <c r="Q218" s="189">
        <v>2.8E-3</v>
      </c>
      <c r="R218" s="189">
        <f>Q218*H218</f>
        <v>1.4E-2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438</v>
      </c>
      <c r="AT218" s="191" t="s">
        <v>179</v>
      </c>
      <c r="AU218" s="191" t="s">
        <v>82</v>
      </c>
      <c r="AY218" s="19" t="s">
        <v>155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300</v>
      </c>
      <c r="BM218" s="191" t="s">
        <v>3409</v>
      </c>
    </row>
    <row r="219" spans="1:65" s="2" customFormat="1">
      <c r="A219" s="36"/>
      <c r="B219" s="37"/>
      <c r="C219" s="38"/>
      <c r="D219" s="193" t="s">
        <v>165</v>
      </c>
      <c r="E219" s="38"/>
      <c r="F219" s="194" t="s">
        <v>3408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165</v>
      </c>
      <c r="AU219" s="19" t="s">
        <v>82</v>
      </c>
    </row>
    <row r="220" spans="1:65" s="15" customFormat="1">
      <c r="B220" s="232"/>
      <c r="C220" s="233"/>
      <c r="D220" s="193" t="s">
        <v>169</v>
      </c>
      <c r="E220" s="234" t="s">
        <v>19</v>
      </c>
      <c r="F220" s="235" t="s">
        <v>3352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169</v>
      </c>
      <c r="AU220" s="241" t="s">
        <v>82</v>
      </c>
      <c r="AV220" s="15" t="s">
        <v>80</v>
      </c>
      <c r="AW220" s="15" t="s">
        <v>33</v>
      </c>
      <c r="AX220" s="15" t="s">
        <v>72</v>
      </c>
      <c r="AY220" s="241" t="s">
        <v>155</v>
      </c>
    </row>
    <row r="221" spans="1:65" s="13" customFormat="1">
      <c r="B221" s="200"/>
      <c r="C221" s="201"/>
      <c r="D221" s="193" t="s">
        <v>169</v>
      </c>
      <c r="E221" s="202" t="s">
        <v>19</v>
      </c>
      <c r="F221" s="203" t="s">
        <v>80</v>
      </c>
      <c r="G221" s="201"/>
      <c r="H221" s="204">
        <v>1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169</v>
      </c>
      <c r="AU221" s="210" t="s">
        <v>82</v>
      </c>
      <c r="AV221" s="13" t="s">
        <v>82</v>
      </c>
      <c r="AW221" s="13" t="s">
        <v>33</v>
      </c>
      <c r="AX221" s="13" t="s">
        <v>72</v>
      </c>
      <c r="AY221" s="210" t="s">
        <v>155</v>
      </c>
    </row>
    <row r="222" spans="1:65" s="15" customFormat="1">
      <c r="B222" s="232"/>
      <c r="C222" s="233"/>
      <c r="D222" s="193" t="s">
        <v>169</v>
      </c>
      <c r="E222" s="234" t="s">
        <v>19</v>
      </c>
      <c r="F222" s="235" t="s">
        <v>3360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169</v>
      </c>
      <c r="AU222" s="241" t="s">
        <v>82</v>
      </c>
      <c r="AV222" s="15" t="s">
        <v>80</v>
      </c>
      <c r="AW222" s="15" t="s">
        <v>33</v>
      </c>
      <c r="AX222" s="15" t="s">
        <v>72</v>
      </c>
      <c r="AY222" s="241" t="s">
        <v>155</v>
      </c>
    </row>
    <row r="223" spans="1:65" s="13" customFormat="1">
      <c r="B223" s="200"/>
      <c r="C223" s="201"/>
      <c r="D223" s="193" t="s">
        <v>169</v>
      </c>
      <c r="E223" s="202" t="s">
        <v>19</v>
      </c>
      <c r="F223" s="203" t="s">
        <v>80</v>
      </c>
      <c r="G223" s="201"/>
      <c r="H223" s="204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169</v>
      </c>
      <c r="AU223" s="210" t="s">
        <v>82</v>
      </c>
      <c r="AV223" s="13" t="s">
        <v>82</v>
      </c>
      <c r="AW223" s="13" t="s">
        <v>33</v>
      </c>
      <c r="AX223" s="13" t="s">
        <v>72</v>
      </c>
      <c r="AY223" s="210" t="s">
        <v>155</v>
      </c>
    </row>
    <row r="224" spans="1:65" s="15" customFormat="1">
      <c r="B224" s="232"/>
      <c r="C224" s="233"/>
      <c r="D224" s="193" t="s">
        <v>169</v>
      </c>
      <c r="E224" s="234" t="s">
        <v>19</v>
      </c>
      <c r="F224" s="235" t="s">
        <v>3364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169</v>
      </c>
      <c r="AU224" s="241" t="s">
        <v>82</v>
      </c>
      <c r="AV224" s="15" t="s">
        <v>80</v>
      </c>
      <c r="AW224" s="15" t="s">
        <v>33</v>
      </c>
      <c r="AX224" s="15" t="s">
        <v>72</v>
      </c>
      <c r="AY224" s="241" t="s">
        <v>155</v>
      </c>
    </row>
    <row r="225" spans="1:65" s="13" customFormat="1">
      <c r="B225" s="200"/>
      <c r="C225" s="201"/>
      <c r="D225" s="193" t="s">
        <v>169</v>
      </c>
      <c r="E225" s="202" t="s">
        <v>19</v>
      </c>
      <c r="F225" s="203" t="s">
        <v>82</v>
      </c>
      <c r="G225" s="201"/>
      <c r="H225" s="204">
        <v>2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169</v>
      </c>
      <c r="AU225" s="210" t="s">
        <v>82</v>
      </c>
      <c r="AV225" s="13" t="s">
        <v>82</v>
      </c>
      <c r="AW225" s="13" t="s">
        <v>33</v>
      </c>
      <c r="AX225" s="13" t="s">
        <v>72</v>
      </c>
      <c r="AY225" s="210" t="s">
        <v>155</v>
      </c>
    </row>
    <row r="226" spans="1:65" s="15" customFormat="1">
      <c r="B226" s="232"/>
      <c r="C226" s="233"/>
      <c r="D226" s="193" t="s">
        <v>169</v>
      </c>
      <c r="E226" s="234" t="s">
        <v>19</v>
      </c>
      <c r="F226" s="235" t="s">
        <v>3356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169</v>
      </c>
      <c r="AU226" s="241" t="s">
        <v>82</v>
      </c>
      <c r="AV226" s="15" t="s">
        <v>80</v>
      </c>
      <c r="AW226" s="15" t="s">
        <v>33</v>
      </c>
      <c r="AX226" s="15" t="s">
        <v>72</v>
      </c>
      <c r="AY226" s="241" t="s">
        <v>155</v>
      </c>
    </row>
    <row r="227" spans="1:65" s="13" customFormat="1">
      <c r="B227" s="200"/>
      <c r="C227" s="201"/>
      <c r="D227" s="193" t="s">
        <v>169</v>
      </c>
      <c r="E227" s="202" t="s">
        <v>19</v>
      </c>
      <c r="F227" s="203" t="s">
        <v>80</v>
      </c>
      <c r="G227" s="201"/>
      <c r="H227" s="204">
        <v>1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169</v>
      </c>
      <c r="AU227" s="210" t="s">
        <v>82</v>
      </c>
      <c r="AV227" s="13" t="s">
        <v>82</v>
      </c>
      <c r="AW227" s="13" t="s">
        <v>33</v>
      </c>
      <c r="AX227" s="13" t="s">
        <v>72</v>
      </c>
      <c r="AY227" s="210" t="s">
        <v>155</v>
      </c>
    </row>
    <row r="228" spans="1:65" s="14" customFormat="1">
      <c r="B228" s="211"/>
      <c r="C228" s="212"/>
      <c r="D228" s="193" t="s">
        <v>169</v>
      </c>
      <c r="E228" s="213" t="s">
        <v>19</v>
      </c>
      <c r="F228" s="214" t="s">
        <v>178</v>
      </c>
      <c r="G228" s="212"/>
      <c r="H228" s="215">
        <v>5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169</v>
      </c>
      <c r="AU228" s="221" t="s">
        <v>82</v>
      </c>
      <c r="AV228" s="14" t="s">
        <v>163</v>
      </c>
      <c r="AW228" s="14" t="s">
        <v>33</v>
      </c>
      <c r="AX228" s="14" t="s">
        <v>80</v>
      </c>
      <c r="AY228" s="221" t="s">
        <v>155</v>
      </c>
    </row>
    <row r="229" spans="1:65" s="2" customFormat="1" ht="16.5" customHeight="1">
      <c r="A229" s="36"/>
      <c r="B229" s="37"/>
      <c r="C229" s="222" t="s">
        <v>320</v>
      </c>
      <c r="D229" s="222" t="s">
        <v>179</v>
      </c>
      <c r="E229" s="223" t="s">
        <v>3410</v>
      </c>
      <c r="F229" s="224" t="s">
        <v>3411</v>
      </c>
      <c r="G229" s="225" t="s">
        <v>425</v>
      </c>
      <c r="H229" s="226">
        <v>3</v>
      </c>
      <c r="I229" s="227"/>
      <c r="J229" s="228">
        <f>ROUND(I229*H229,2)</f>
        <v>0</v>
      </c>
      <c r="K229" s="224" t="s">
        <v>162</v>
      </c>
      <c r="L229" s="229"/>
      <c r="M229" s="230" t="s">
        <v>19</v>
      </c>
      <c r="N229" s="231" t="s">
        <v>43</v>
      </c>
      <c r="O229" s="66"/>
      <c r="P229" s="189">
        <f>O229*H229</f>
        <v>0</v>
      </c>
      <c r="Q229" s="189">
        <v>1.9E-3</v>
      </c>
      <c r="R229" s="189">
        <f>Q229*H229</f>
        <v>5.7000000000000002E-3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438</v>
      </c>
      <c r="AT229" s="191" t="s">
        <v>179</v>
      </c>
      <c r="AU229" s="191" t="s">
        <v>82</v>
      </c>
      <c r="AY229" s="19" t="s">
        <v>155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300</v>
      </c>
      <c r="BM229" s="191" t="s">
        <v>3412</v>
      </c>
    </row>
    <row r="230" spans="1:65" s="2" customFormat="1">
      <c r="A230" s="36"/>
      <c r="B230" s="37"/>
      <c r="C230" s="38"/>
      <c r="D230" s="193" t="s">
        <v>165</v>
      </c>
      <c r="E230" s="38"/>
      <c r="F230" s="194" t="s">
        <v>3411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165</v>
      </c>
      <c r="AU230" s="19" t="s">
        <v>82</v>
      </c>
    </row>
    <row r="231" spans="1:65" s="15" customFormat="1">
      <c r="B231" s="232"/>
      <c r="C231" s="233"/>
      <c r="D231" s="193" t="s">
        <v>169</v>
      </c>
      <c r="E231" s="234" t="s">
        <v>19</v>
      </c>
      <c r="F231" s="235" t="s">
        <v>3352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169</v>
      </c>
      <c r="AU231" s="241" t="s">
        <v>82</v>
      </c>
      <c r="AV231" s="15" t="s">
        <v>80</v>
      </c>
      <c r="AW231" s="15" t="s">
        <v>33</v>
      </c>
      <c r="AX231" s="15" t="s">
        <v>72</v>
      </c>
      <c r="AY231" s="241" t="s">
        <v>155</v>
      </c>
    </row>
    <row r="232" spans="1:65" s="13" customFormat="1">
      <c r="B232" s="200"/>
      <c r="C232" s="201"/>
      <c r="D232" s="193" t="s">
        <v>169</v>
      </c>
      <c r="E232" s="202" t="s">
        <v>19</v>
      </c>
      <c r="F232" s="203" t="s">
        <v>80</v>
      </c>
      <c r="G232" s="201"/>
      <c r="H232" s="204">
        <v>1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169</v>
      </c>
      <c r="AU232" s="210" t="s">
        <v>82</v>
      </c>
      <c r="AV232" s="13" t="s">
        <v>82</v>
      </c>
      <c r="AW232" s="13" t="s">
        <v>33</v>
      </c>
      <c r="AX232" s="13" t="s">
        <v>72</v>
      </c>
      <c r="AY232" s="210" t="s">
        <v>155</v>
      </c>
    </row>
    <row r="233" spans="1:65" s="15" customFormat="1">
      <c r="B233" s="232"/>
      <c r="C233" s="233"/>
      <c r="D233" s="193" t="s">
        <v>169</v>
      </c>
      <c r="E233" s="234" t="s">
        <v>19</v>
      </c>
      <c r="F233" s="235" t="s">
        <v>3360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169</v>
      </c>
      <c r="AU233" s="241" t="s">
        <v>82</v>
      </c>
      <c r="AV233" s="15" t="s">
        <v>80</v>
      </c>
      <c r="AW233" s="15" t="s">
        <v>33</v>
      </c>
      <c r="AX233" s="15" t="s">
        <v>72</v>
      </c>
      <c r="AY233" s="241" t="s">
        <v>155</v>
      </c>
    </row>
    <row r="234" spans="1:65" s="13" customFormat="1">
      <c r="B234" s="200"/>
      <c r="C234" s="201"/>
      <c r="D234" s="193" t="s">
        <v>169</v>
      </c>
      <c r="E234" s="202" t="s">
        <v>19</v>
      </c>
      <c r="F234" s="203" t="s">
        <v>80</v>
      </c>
      <c r="G234" s="201"/>
      <c r="H234" s="204">
        <v>1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169</v>
      </c>
      <c r="AU234" s="210" t="s">
        <v>82</v>
      </c>
      <c r="AV234" s="13" t="s">
        <v>82</v>
      </c>
      <c r="AW234" s="13" t="s">
        <v>33</v>
      </c>
      <c r="AX234" s="13" t="s">
        <v>72</v>
      </c>
      <c r="AY234" s="210" t="s">
        <v>155</v>
      </c>
    </row>
    <row r="235" spans="1:65" s="15" customFormat="1">
      <c r="B235" s="232"/>
      <c r="C235" s="233"/>
      <c r="D235" s="193" t="s">
        <v>169</v>
      </c>
      <c r="E235" s="234" t="s">
        <v>19</v>
      </c>
      <c r="F235" s="235" t="s">
        <v>3356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169</v>
      </c>
      <c r="AU235" s="241" t="s">
        <v>82</v>
      </c>
      <c r="AV235" s="15" t="s">
        <v>80</v>
      </c>
      <c r="AW235" s="15" t="s">
        <v>33</v>
      </c>
      <c r="AX235" s="15" t="s">
        <v>72</v>
      </c>
      <c r="AY235" s="241" t="s">
        <v>155</v>
      </c>
    </row>
    <row r="236" spans="1:65" s="13" customFormat="1">
      <c r="B236" s="200"/>
      <c r="C236" s="201"/>
      <c r="D236" s="193" t="s">
        <v>169</v>
      </c>
      <c r="E236" s="202" t="s">
        <v>19</v>
      </c>
      <c r="F236" s="203" t="s">
        <v>80</v>
      </c>
      <c r="G236" s="201"/>
      <c r="H236" s="204">
        <v>1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169</v>
      </c>
      <c r="AU236" s="210" t="s">
        <v>82</v>
      </c>
      <c r="AV236" s="13" t="s">
        <v>82</v>
      </c>
      <c r="AW236" s="13" t="s">
        <v>33</v>
      </c>
      <c r="AX236" s="13" t="s">
        <v>72</v>
      </c>
      <c r="AY236" s="210" t="s">
        <v>155</v>
      </c>
    </row>
    <row r="237" spans="1:65" s="14" customFormat="1">
      <c r="B237" s="211"/>
      <c r="C237" s="212"/>
      <c r="D237" s="193" t="s">
        <v>169</v>
      </c>
      <c r="E237" s="213" t="s">
        <v>19</v>
      </c>
      <c r="F237" s="214" t="s">
        <v>178</v>
      </c>
      <c r="G237" s="212"/>
      <c r="H237" s="215">
        <v>3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169</v>
      </c>
      <c r="AU237" s="221" t="s">
        <v>82</v>
      </c>
      <c r="AV237" s="14" t="s">
        <v>163</v>
      </c>
      <c r="AW237" s="14" t="s">
        <v>33</v>
      </c>
      <c r="AX237" s="14" t="s">
        <v>80</v>
      </c>
      <c r="AY237" s="221" t="s">
        <v>155</v>
      </c>
    </row>
    <row r="238" spans="1:65" s="2" customFormat="1" ht="16.5" customHeight="1">
      <c r="A238" s="36"/>
      <c r="B238" s="37"/>
      <c r="C238" s="222" t="s">
        <v>330</v>
      </c>
      <c r="D238" s="222" t="s">
        <v>179</v>
      </c>
      <c r="E238" s="223" t="s">
        <v>3413</v>
      </c>
      <c r="F238" s="224" t="s">
        <v>3414</v>
      </c>
      <c r="G238" s="225" t="s">
        <v>425</v>
      </c>
      <c r="H238" s="226">
        <v>8</v>
      </c>
      <c r="I238" s="227"/>
      <c r="J238" s="228">
        <f>ROUND(I238*H238,2)</f>
        <v>0</v>
      </c>
      <c r="K238" s="224" t="s">
        <v>162</v>
      </c>
      <c r="L238" s="229"/>
      <c r="M238" s="230" t="s">
        <v>19</v>
      </c>
      <c r="N238" s="231" t="s">
        <v>43</v>
      </c>
      <c r="O238" s="66"/>
      <c r="P238" s="189">
        <f>O238*H238</f>
        <v>0</v>
      </c>
      <c r="Q238" s="189">
        <v>2.3999999999999998E-3</v>
      </c>
      <c r="R238" s="189">
        <f>Q238*H238</f>
        <v>1.9199999999999998E-2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438</v>
      </c>
      <c r="AT238" s="191" t="s">
        <v>179</v>
      </c>
      <c r="AU238" s="191" t="s">
        <v>82</v>
      </c>
      <c r="AY238" s="19" t="s">
        <v>155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300</v>
      </c>
      <c r="BM238" s="191" t="s">
        <v>3415</v>
      </c>
    </row>
    <row r="239" spans="1:65" s="2" customFormat="1">
      <c r="A239" s="36"/>
      <c r="B239" s="37"/>
      <c r="C239" s="38"/>
      <c r="D239" s="193" t="s">
        <v>165</v>
      </c>
      <c r="E239" s="38"/>
      <c r="F239" s="194" t="s">
        <v>3414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165</v>
      </c>
      <c r="AU239" s="19" t="s">
        <v>82</v>
      </c>
    </row>
    <row r="240" spans="1:65" s="15" customFormat="1">
      <c r="B240" s="232"/>
      <c r="C240" s="233"/>
      <c r="D240" s="193" t="s">
        <v>169</v>
      </c>
      <c r="E240" s="234" t="s">
        <v>19</v>
      </c>
      <c r="F240" s="235" t="s">
        <v>3383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169</v>
      </c>
      <c r="AU240" s="241" t="s">
        <v>82</v>
      </c>
      <c r="AV240" s="15" t="s">
        <v>80</v>
      </c>
      <c r="AW240" s="15" t="s">
        <v>33</v>
      </c>
      <c r="AX240" s="15" t="s">
        <v>72</v>
      </c>
      <c r="AY240" s="241" t="s">
        <v>155</v>
      </c>
    </row>
    <row r="241" spans="2:51" s="13" customFormat="1">
      <c r="B241" s="200"/>
      <c r="C241" s="201"/>
      <c r="D241" s="193" t="s">
        <v>169</v>
      </c>
      <c r="E241" s="202" t="s">
        <v>19</v>
      </c>
      <c r="F241" s="203" t="s">
        <v>80</v>
      </c>
      <c r="G241" s="201"/>
      <c r="H241" s="204">
        <v>1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169</v>
      </c>
      <c r="AU241" s="210" t="s">
        <v>82</v>
      </c>
      <c r="AV241" s="13" t="s">
        <v>82</v>
      </c>
      <c r="AW241" s="13" t="s">
        <v>33</v>
      </c>
      <c r="AX241" s="13" t="s">
        <v>72</v>
      </c>
      <c r="AY241" s="210" t="s">
        <v>155</v>
      </c>
    </row>
    <row r="242" spans="2:51" s="15" customFormat="1">
      <c r="B242" s="232"/>
      <c r="C242" s="233"/>
      <c r="D242" s="193" t="s">
        <v>169</v>
      </c>
      <c r="E242" s="234" t="s">
        <v>19</v>
      </c>
      <c r="F242" s="235" t="s">
        <v>3377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169</v>
      </c>
      <c r="AU242" s="241" t="s">
        <v>82</v>
      </c>
      <c r="AV242" s="15" t="s">
        <v>80</v>
      </c>
      <c r="AW242" s="15" t="s">
        <v>33</v>
      </c>
      <c r="AX242" s="15" t="s">
        <v>72</v>
      </c>
      <c r="AY242" s="241" t="s">
        <v>155</v>
      </c>
    </row>
    <row r="243" spans="2:51" s="13" customFormat="1">
      <c r="B243" s="200"/>
      <c r="C243" s="201"/>
      <c r="D243" s="193" t="s">
        <v>169</v>
      </c>
      <c r="E243" s="202" t="s">
        <v>19</v>
      </c>
      <c r="F243" s="203" t="s">
        <v>80</v>
      </c>
      <c r="G243" s="201"/>
      <c r="H243" s="204">
        <v>1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169</v>
      </c>
      <c r="AU243" s="210" t="s">
        <v>82</v>
      </c>
      <c r="AV243" s="13" t="s">
        <v>82</v>
      </c>
      <c r="AW243" s="13" t="s">
        <v>33</v>
      </c>
      <c r="AX243" s="13" t="s">
        <v>72</v>
      </c>
      <c r="AY243" s="210" t="s">
        <v>155</v>
      </c>
    </row>
    <row r="244" spans="2:51" s="15" customFormat="1">
      <c r="B244" s="232"/>
      <c r="C244" s="233"/>
      <c r="D244" s="193" t="s">
        <v>169</v>
      </c>
      <c r="E244" s="234" t="s">
        <v>19</v>
      </c>
      <c r="F244" s="235" t="s">
        <v>3368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169</v>
      </c>
      <c r="AU244" s="241" t="s">
        <v>82</v>
      </c>
      <c r="AV244" s="15" t="s">
        <v>80</v>
      </c>
      <c r="AW244" s="15" t="s">
        <v>33</v>
      </c>
      <c r="AX244" s="15" t="s">
        <v>72</v>
      </c>
      <c r="AY244" s="241" t="s">
        <v>155</v>
      </c>
    </row>
    <row r="245" spans="2:51" s="13" customFormat="1">
      <c r="B245" s="200"/>
      <c r="C245" s="201"/>
      <c r="D245" s="193" t="s">
        <v>169</v>
      </c>
      <c r="E245" s="202" t="s">
        <v>19</v>
      </c>
      <c r="F245" s="203" t="s">
        <v>80</v>
      </c>
      <c r="G245" s="201"/>
      <c r="H245" s="204">
        <v>1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169</v>
      </c>
      <c r="AU245" s="210" t="s">
        <v>82</v>
      </c>
      <c r="AV245" s="13" t="s">
        <v>82</v>
      </c>
      <c r="AW245" s="13" t="s">
        <v>33</v>
      </c>
      <c r="AX245" s="13" t="s">
        <v>72</v>
      </c>
      <c r="AY245" s="210" t="s">
        <v>155</v>
      </c>
    </row>
    <row r="246" spans="2:51" s="15" customFormat="1">
      <c r="B246" s="232"/>
      <c r="C246" s="233"/>
      <c r="D246" s="193" t="s">
        <v>169</v>
      </c>
      <c r="E246" s="234" t="s">
        <v>19</v>
      </c>
      <c r="F246" s="235" t="s">
        <v>3373</v>
      </c>
      <c r="G246" s="233"/>
      <c r="H246" s="234" t="s">
        <v>19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169</v>
      </c>
      <c r="AU246" s="241" t="s">
        <v>82</v>
      </c>
      <c r="AV246" s="15" t="s">
        <v>80</v>
      </c>
      <c r="AW246" s="15" t="s">
        <v>33</v>
      </c>
      <c r="AX246" s="15" t="s">
        <v>72</v>
      </c>
      <c r="AY246" s="241" t="s">
        <v>155</v>
      </c>
    </row>
    <row r="247" spans="2:51" s="13" customFormat="1">
      <c r="B247" s="200"/>
      <c r="C247" s="201"/>
      <c r="D247" s="193" t="s">
        <v>169</v>
      </c>
      <c r="E247" s="202" t="s">
        <v>19</v>
      </c>
      <c r="F247" s="203" t="s">
        <v>80</v>
      </c>
      <c r="G247" s="201"/>
      <c r="H247" s="204">
        <v>1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169</v>
      </c>
      <c r="AU247" s="210" t="s">
        <v>82</v>
      </c>
      <c r="AV247" s="13" t="s">
        <v>82</v>
      </c>
      <c r="AW247" s="13" t="s">
        <v>33</v>
      </c>
      <c r="AX247" s="13" t="s">
        <v>72</v>
      </c>
      <c r="AY247" s="210" t="s">
        <v>155</v>
      </c>
    </row>
    <row r="248" spans="2:51" s="15" customFormat="1">
      <c r="B248" s="232"/>
      <c r="C248" s="233"/>
      <c r="D248" s="193" t="s">
        <v>169</v>
      </c>
      <c r="E248" s="234" t="s">
        <v>19</v>
      </c>
      <c r="F248" s="235" t="s">
        <v>3378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169</v>
      </c>
      <c r="AU248" s="241" t="s">
        <v>82</v>
      </c>
      <c r="AV248" s="15" t="s">
        <v>80</v>
      </c>
      <c r="AW248" s="15" t="s">
        <v>33</v>
      </c>
      <c r="AX248" s="15" t="s">
        <v>72</v>
      </c>
      <c r="AY248" s="241" t="s">
        <v>155</v>
      </c>
    </row>
    <row r="249" spans="2:51" s="13" customFormat="1">
      <c r="B249" s="200"/>
      <c r="C249" s="201"/>
      <c r="D249" s="193" t="s">
        <v>169</v>
      </c>
      <c r="E249" s="202" t="s">
        <v>19</v>
      </c>
      <c r="F249" s="203" t="s">
        <v>80</v>
      </c>
      <c r="G249" s="201"/>
      <c r="H249" s="204">
        <v>1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169</v>
      </c>
      <c r="AU249" s="210" t="s">
        <v>82</v>
      </c>
      <c r="AV249" s="13" t="s">
        <v>82</v>
      </c>
      <c r="AW249" s="13" t="s">
        <v>33</v>
      </c>
      <c r="AX249" s="13" t="s">
        <v>72</v>
      </c>
      <c r="AY249" s="210" t="s">
        <v>155</v>
      </c>
    </row>
    <row r="250" spans="2:51" s="15" customFormat="1">
      <c r="B250" s="232"/>
      <c r="C250" s="233"/>
      <c r="D250" s="193" t="s">
        <v>169</v>
      </c>
      <c r="E250" s="234" t="s">
        <v>19</v>
      </c>
      <c r="F250" s="235" t="s">
        <v>3369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169</v>
      </c>
      <c r="AU250" s="241" t="s">
        <v>82</v>
      </c>
      <c r="AV250" s="15" t="s">
        <v>80</v>
      </c>
      <c r="AW250" s="15" t="s">
        <v>33</v>
      </c>
      <c r="AX250" s="15" t="s">
        <v>72</v>
      </c>
      <c r="AY250" s="241" t="s">
        <v>155</v>
      </c>
    </row>
    <row r="251" spans="2:51" s="13" customFormat="1">
      <c r="B251" s="200"/>
      <c r="C251" s="201"/>
      <c r="D251" s="193" t="s">
        <v>169</v>
      </c>
      <c r="E251" s="202" t="s">
        <v>19</v>
      </c>
      <c r="F251" s="203" t="s">
        <v>80</v>
      </c>
      <c r="G251" s="201"/>
      <c r="H251" s="204">
        <v>1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169</v>
      </c>
      <c r="AU251" s="210" t="s">
        <v>82</v>
      </c>
      <c r="AV251" s="13" t="s">
        <v>82</v>
      </c>
      <c r="AW251" s="13" t="s">
        <v>33</v>
      </c>
      <c r="AX251" s="13" t="s">
        <v>72</v>
      </c>
      <c r="AY251" s="210" t="s">
        <v>155</v>
      </c>
    </row>
    <row r="252" spans="2:51" s="15" customFormat="1">
      <c r="B252" s="232"/>
      <c r="C252" s="233"/>
      <c r="D252" s="193" t="s">
        <v>169</v>
      </c>
      <c r="E252" s="234" t="s">
        <v>19</v>
      </c>
      <c r="F252" s="235" t="s">
        <v>3384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169</v>
      </c>
      <c r="AU252" s="241" t="s">
        <v>82</v>
      </c>
      <c r="AV252" s="15" t="s">
        <v>80</v>
      </c>
      <c r="AW252" s="15" t="s">
        <v>33</v>
      </c>
      <c r="AX252" s="15" t="s">
        <v>72</v>
      </c>
      <c r="AY252" s="241" t="s">
        <v>155</v>
      </c>
    </row>
    <row r="253" spans="2:51" s="13" customFormat="1">
      <c r="B253" s="200"/>
      <c r="C253" s="201"/>
      <c r="D253" s="193" t="s">
        <v>169</v>
      </c>
      <c r="E253" s="202" t="s">
        <v>19</v>
      </c>
      <c r="F253" s="203" t="s">
        <v>80</v>
      </c>
      <c r="G253" s="201"/>
      <c r="H253" s="204">
        <v>1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169</v>
      </c>
      <c r="AU253" s="210" t="s">
        <v>82</v>
      </c>
      <c r="AV253" s="13" t="s">
        <v>82</v>
      </c>
      <c r="AW253" s="13" t="s">
        <v>33</v>
      </c>
      <c r="AX253" s="13" t="s">
        <v>72</v>
      </c>
      <c r="AY253" s="210" t="s">
        <v>155</v>
      </c>
    </row>
    <row r="254" spans="2:51" s="15" customFormat="1">
      <c r="B254" s="232"/>
      <c r="C254" s="233"/>
      <c r="D254" s="193" t="s">
        <v>169</v>
      </c>
      <c r="E254" s="234" t="s">
        <v>19</v>
      </c>
      <c r="F254" s="235" t="s">
        <v>3379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169</v>
      </c>
      <c r="AU254" s="241" t="s">
        <v>82</v>
      </c>
      <c r="AV254" s="15" t="s">
        <v>80</v>
      </c>
      <c r="AW254" s="15" t="s">
        <v>33</v>
      </c>
      <c r="AX254" s="15" t="s">
        <v>72</v>
      </c>
      <c r="AY254" s="241" t="s">
        <v>155</v>
      </c>
    </row>
    <row r="255" spans="2:51" s="13" customFormat="1">
      <c r="B255" s="200"/>
      <c r="C255" s="201"/>
      <c r="D255" s="193" t="s">
        <v>169</v>
      </c>
      <c r="E255" s="202" t="s">
        <v>19</v>
      </c>
      <c r="F255" s="203" t="s">
        <v>80</v>
      </c>
      <c r="G255" s="201"/>
      <c r="H255" s="204">
        <v>1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169</v>
      </c>
      <c r="AU255" s="210" t="s">
        <v>82</v>
      </c>
      <c r="AV255" s="13" t="s">
        <v>82</v>
      </c>
      <c r="AW255" s="13" t="s">
        <v>33</v>
      </c>
      <c r="AX255" s="13" t="s">
        <v>72</v>
      </c>
      <c r="AY255" s="210" t="s">
        <v>155</v>
      </c>
    </row>
    <row r="256" spans="2:51" s="14" customFormat="1">
      <c r="B256" s="211"/>
      <c r="C256" s="212"/>
      <c r="D256" s="193" t="s">
        <v>169</v>
      </c>
      <c r="E256" s="213" t="s">
        <v>19</v>
      </c>
      <c r="F256" s="214" t="s">
        <v>178</v>
      </c>
      <c r="G256" s="212"/>
      <c r="H256" s="215">
        <v>8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169</v>
      </c>
      <c r="AU256" s="221" t="s">
        <v>82</v>
      </c>
      <c r="AV256" s="14" t="s">
        <v>163</v>
      </c>
      <c r="AW256" s="14" t="s">
        <v>33</v>
      </c>
      <c r="AX256" s="14" t="s">
        <v>80</v>
      </c>
      <c r="AY256" s="221" t="s">
        <v>155</v>
      </c>
    </row>
    <row r="257" spans="1:65" s="2" customFormat="1" ht="16.5" customHeight="1">
      <c r="A257" s="36"/>
      <c r="B257" s="37"/>
      <c r="C257" s="222" t="s">
        <v>7</v>
      </c>
      <c r="D257" s="222" t="s">
        <v>179</v>
      </c>
      <c r="E257" s="223" t="s">
        <v>3416</v>
      </c>
      <c r="F257" s="224" t="s">
        <v>3417</v>
      </c>
      <c r="G257" s="225" t="s">
        <v>425</v>
      </c>
      <c r="H257" s="226">
        <v>8</v>
      </c>
      <c r="I257" s="227"/>
      <c r="J257" s="228">
        <f>ROUND(I257*H257,2)</f>
        <v>0</v>
      </c>
      <c r="K257" s="224" t="s">
        <v>162</v>
      </c>
      <c r="L257" s="229"/>
      <c r="M257" s="230" t="s">
        <v>19</v>
      </c>
      <c r="N257" s="231" t="s">
        <v>43</v>
      </c>
      <c r="O257" s="66"/>
      <c r="P257" s="189">
        <f>O257*H257</f>
        <v>0</v>
      </c>
      <c r="Q257" s="189">
        <v>2.5000000000000001E-3</v>
      </c>
      <c r="R257" s="189">
        <f>Q257*H257</f>
        <v>0.02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438</v>
      </c>
      <c r="AT257" s="191" t="s">
        <v>179</v>
      </c>
      <c r="AU257" s="191" t="s">
        <v>82</v>
      </c>
      <c r="AY257" s="19" t="s">
        <v>155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300</v>
      </c>
      <c r="BM257" s="191" t="s">
        <v>3418</v>
      </c>
    </row>
    <row r="258" spans="1:65" s="2" customFormat="1">
      <c r="A258" s="36"/>
      <c r="B258" s="37"/>
      <c r="C258" s="38"/>
      <c r="D258" s="193" t="s">
        <v>165</v>
      </c>
      <c r="E258" s="38"/>
      <c r="F258" s="194" t="s">
        <v>3417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165</v>
      </c>
      <c r="AU258" s="19" t="s">
        <v>82</v>
      </c>
    </row>
    <row r="259" spans="1:65" s="15" customFormat="1">
      <c r="B259" s="232"/>
      <c r="C259" s="233"/>
      <c r="D259" s="193" t="s">
        <v>169</v>
      </c>
      <c r="E259" s="234" t="s">
        <v>19</v>
      </c>
      <c r="F259" s="235" t="s">
        <v>3383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169</v>
      </c>
      <c r="AU259" s="241" t="s">
        <v>82</v>
      </c>
      <c r="AV259" s="15" t="s">
        <v>80</v>
      </c>
      <c r="AW259" s="15" t="s">
        <v>33</v>
      </c>
      <c r="AX259" s="15" t="s">
        <v>72</v>
      </c>
      <c r="AY259" s="241" t="s">
        <v>155</v>
      </c>
    </row>
    <row r="260" spans="1:65" s="13" customFormat="1">
      <c r="B260" s="200"/>
      <c r="C260" s="201"/>
      <c r="D260" s="193" t="s">
        <v>169</v>
      </c>
      <c r="E260" s="202" t="s">
        <v>19</v>
      </c>
      <c r="F260" s="203" t="s">
        <v>80</v>
      </c>
      <c r="G260" s="201"/>
      <c r="H260" s="204">
        <v>1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169</v>
      </c>
      <c r="AU260" s="210" t="s">
        <v>82</v>
      </c>
      <c r="AV260" s="13" t="s">
        <v>82</v>
      </c>
      <c r="AW260" s="13" t="s">
        <v>33</v>
      </c>
      <c r="AX260" s="13" t="s">
        <v>72</v>
      </c>
      <c r="AY260" s="210" t="s">
        <v>155</v>
      </c>
    </row>
    <row r="261" spans="1:65" s="15" customFormat="1">
      <c r="B261" s="232"/>
      <c r="C261" s="233"/>
      <c r="D261" s="193" t="s">
        <v>169</v>
      </c>
      <c r="E261" s="234" t="s">
        <v>19</v>
      </c>
      <c r="F261" s="235" t="s">
        <v>3377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169</v>
      </c>
      <c r="AU261" s="241" t="s">
        <v>82</v>
      </c>
      <c r="AV261" s="15" t="s">
        <v>80</v>
      </c>
      <c r="AW261" s="15" t="s">
        <v>33</v>
      </c>
      <c r="AX261" s="15" t="s">
        <v>72</v>
      </c>
      <c r="AY261" s="241" t="s">
        <v>155</v>
      </c>
    </row>
    <row r="262" spans="1:65" s="13" customFormat="1">
      <c r="B262" s="200"/>
      <c r="C262" s="201"/>
      <c r="D262" s="193" t="s">
        <v>169</v>
      </c>
      <c r="E262" s="202" t="s">
        <v>19</v>
      </c>
      <c r="F262" s="203" t="s">
        <v>80</v>
      </c>
      <c r="G262" s="201"/>
      <c r="H262" s="204">
        <v>1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169</v>
      </c>
      <c r="AU262" s="210" t="s">
        <v>82</v>
      </c>
      <c r="AV262" s="13" t="s">
        <v>82</v>
      </c>
      <c r="AW262" s="13" t="s">
        <v>33</v>
      </c>
      <c r="AX262" s="13" t="s">
        <v>72</v>
      </c>
      <c r="AY262" s="210" t="s">
        <v>155</v>
      </c>
    </row>
    <row r="263" spans="1:65" s="15" customFormat="1">
      <c r="B263" s="232"/>
      <c r="C263" s="233"/>
      <c r="D263" s="193" t="s">
        <v>169</v>
      </c>
      <c r="E263" s="234" t="s">
        <v>19</v>
      </c>
      <c r="F263" s="235" t="s">
        <v>3368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169</v>
      </c>
      <c r="AU263" s="241" t="s">
        <v>82</v>
      </c>
      <c r="AV263" s="15" t="s">
        <v>80</v>
      </c>
      <c r="AW263" s="15" t="s">
        <v>33</v>
      </c>
      <c r="AX263" s="15" t="s">
        <v>72</v>
      </c>
      <c r="AY263" s="241" t="s">
        <v>155</v>
      </c>
    </row>
    <row r="264" spans="1:65" s="13" customFormat="1">
      <c r="B264" s="200"/>
      <c r="C264" s="201"/>
      <c r="D264" s="193" t="s">
        <v>169</v>
      </c>
      <c r="E264" s="202" t="s">
        <v>19</v>
      </c>
      <c r="F264" s="203" t="s">
        <v>80</v>
      </c>
      <c r="G264" s="201"/>
      <c r="H264" s="204">
        <v>1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169</v>
      </c>
      <c r="AU264" s="210" t="s">
        <v>82</v>
      </c>
      <c r="AV264" s="13" t="s">
        <v>82</v>
      </c>
      <c r="AW264" s="13" t="s">
        <v>33</v>
      </c>
      <c r="AX264" s="13" t="s">
        <v>72</v>
      </c>
      <c r="AY264" s="210" t="s">
        <v>155</v>
      </c>
    </row>
    <row r="265" spans="1:65" s="15" customFormat="1">
      <c r="B265" s="232"/>
      <c r="C265" s="233"/>
      <c r="D265" s="193" t="s">
        <v>169</v>
      </c>
      <c r="E265" s="234" t="s">
        <v>19</v>
      </c>
      <c r="F265" s="235" t="s">
        <v>3373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169</v>
      </c>
      <c r="AU265" s="241" t="s">
        <v>82</v>
      </c>
      <c r="AV265" s="15" t="s">
        <v>80</v>
      </c>
      <c r="AW265" s="15" t="s">
        <v>33</v>
      </c>
      <c r="AX265" s="15" t="s">
        <v>72</v>
      </c>
      <c r="AY265" s="241" t="s">
        <v>155</v>
      </c>
    </row>
    <row r="266" spans="1:65" s="13" customFormat="1">
      <c r="B266" s="200"/>
      <c r="C266" s="201"/>
      <c r="D266" s="193" t="s">
        <v>169</v>
      </c>
      <c r="E266" s="202" t="s">
        <v>19</v>
      </c>
      <c r="F266" s="203" t="s">
        <v>80</v>
      </c>
      <c r="G266" s="201"/>
      <c r="H266" s="204">
        <v>1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169</v>
      </c>
      <c r="AU266" s="210" t="s">
        <v>82</v>
      </c>
      <c r="AV266" s="13" t="s">
        <v>82</v>
      </c>
      <c r="AW266" s="13" t="s">
        <v>33</v>
      </c>
      <c r="AX266" s="13" t="s">
        <v>72</v>
      </c>
      <c r="AY266" s="210" t="s">
        <v>155</v>
      </c>
    </row>
    <row r="267" spans="1:65" s="15" customFormat="1">
      <c r="B267" s="232"/>
      <c r="C267" s="233"/>
      <c r="D267" s="193" t="s">
        <v>169</v>
      </c>
      <c r="E267" s="234" t="s">
        <v>19</v>
      </c>
      <c r="F267" s="235" t="s">
        <v>3378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169</v>
      </c>
      <c r="AU267" s="241" t="s">
        <v>82</v>
      </c>
      <c r="AV267" s="15" t="s">
        <v>80</v>
      </c>
      <c r="AW267" s="15" t="s">
        <v>33</v>
      </c>
      <c r="AX267" s="15" t="s">
        <v>72</v>
      </c>
      <c r="AY267" s="241" t="s">
        <v>155</v>
      </c>
    </row>
    <row r="268" spans="1:65" s="13" customFormat="1">
      <c r="B268" s="200"/>
      <c r="C268" s="201"/>
      <c r="D268" s="193" t="s">
        <v>169</v>
      </c>
      <c r="E268" s="202" t="s">
        <v>19</v>
      </c>
      <c r="F268" s="203" t="s">
        <v>80</v>
      </c>
      <c r="G268" s="201"/>
      <c r="H268" s="204">
        <v>1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169</v>
      </c>
      <c r="AU268" s="210" t="s">
        <v>82</v>
      </c>
      <c r="AV268" s="13" t="s">
        <v>82</v>
      </c>
      <c r="AW268" s="13" t="s">
        <v>33</v>
      </c>
      <c r="AX268" s="13" t="s">
        <v>72</v>
      </c>
      <c r="AY268" s="210" t="s">
        <v>155</v>
      </c>
    </row>
    <row r="269" spans="1:65" s="15" customFormat="1">
      <c r="B269" s="232"/>
      <c r="C269" s="233"/>
      <c r="D269" s="193" t="s">
        <v>169</v>
      </c>
      <c r="E269" s="234" t="s">
        <v>19</v>
      </c>
      <c r="F269" s="235" t="s">
        <v>3369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169</v>
      </c>
      <c r="AU269" s="241" t="s">
        <v>82</v>
      </c>
      <c r="AV269" s="15" t="s">
        <v>80</v>
      </c>
      <c r="AW269" s="15" t="s">
        <v>33</v>
      </c>
      <c r="AX269" s="15" t="s">
        <v>72</v>
      </c>
      <c r="AY269" s="241" t="s">
        <v>155</v>
      </c>
    </row>
    <row r="270" spans="1:65" s="13" customFormat="1">
      <c r="B270" s="200"/>
      <c r="C270" s="201"/>
      <c r="D270" s="193" t="s">
        <v>169</v>
      </c>
      <c r="E270" s="202" t="s">
        <v>19</v>
      </c>
      <c r="F270" s="203" t="s">
        <v>80</v>
      </c>
      <c r="G270" s="201"/>
      <c r="H270" s="204">
        <v>1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169</v>
      </c>
      <c r="AU270" s="210" t="s">
        <v>82</v>
      </c>
      <c r="AV270" s="13" t="s">
        <v>82</v>
      </c>
      <c r="AW270" s="13" t="s">
        <v>33</v>
      </c>
      <c r="AX270" s="13" t="s">
        <v>72</v>
      </c>
      <c r="AY270" s="210" t="s">
        <v>155</v>
      </c>
    </row>
    <row r="271" spans="1:65" s="15" customFormat="1">
      <c r="B271" s="232"/>
      <c r="C271" s="233"/>
      <c r="D271" s="193" t="s">
        <v>169</v>
      </c>
      <c r="E271" s="234" t="s">
        <v>19</v>
      </c>
      <c r="F271" s="235" t="s">
        <v>3384</v>
      </c>
      <c r="G271" s="233"/>
      <c r="H271" s="234" t="s">
        <v>19</v>
      </c>
      <c r="I271" s="236"/>
      <c r="J271" s="233"/>
      <c r="K271" s="233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169</v>
      </c>
      <c r="AU271" s="241" t="s">
        <v>82</v>
      </c>
      <c r="AV271" s="15" t="s">
        <v>80</v>
      </c>
      <c r="AW271" s="15" t="s">
        <v>33</v>
      </c>
      <c r="AX271" s="15" t="s">
        <v>72</v>
      </c>
      <c r="AY271" s="241" t="s">
        <v>155</v>
      </c>
    </row>
    <row r="272" spans="1:65" s="13" customFormat="1">
      <c r="B272" s="200"/>
      <c r="C272" s="201"/>
      <c r="D272" s="193" t="s">
        <v>169</v>
      </c>
      <c r="E272" s="202" t="s">
        <v>19</v>
      </c>
      <c r="F272" s="203" t="s">
        <v>80</v>
      </c>
      <c r="G272" s="201"/>
      <c r="H272" s="204">
        <v>1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169</v>
      </c>
      <c r="AU272" s="210" t="s">
        <v>82</v>
      </c>
      <c r="AV272" s="13" t="s">
        <v>82</v>
      </c>
      <c r="AW272" s="13" t="s">
        <v>33</v>
      </c>
      <c r="AX272" s="13" t="s">
        <v>72</v>
      </c>
      <c r="AY272" s="210" t="s">
        <v>155</v>
      </c>
    </row>
    <row r="273" spans="1:65" s="15" customFormat="1">
      <c r="B273" s="232"/>
      <c r="C273" s="233"/>
      <c r="D273" s="193" t="s">
        <v>169</v>
      </c>
      <c r="E273" s="234" t="s">
        <v>19</v>
      </c>
      <c r="F273" s="235" t="s">
        <v>3379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169</v>
      </c>
      <c r="AU273" s="241" t="s">
        <v>82</v>
      </c>
      <c r="AV273" s="15" t="s">
        <v>80</v>
      </c>
      <c r="AW273" s="15" t="s">
        <v>33</v>
      </c>
      <c r="AX273" s="15" t="s">
        <v>72</v>
      </c>
      <c r="AY273" s="241" t="s">
        <v>155</v>
      </c>
    </row>
    <row r="274" spans="1:65" s="13" customFormat="1">
      <c r="B274" s="200"/>
      <c r="C274" s="201"/>
      <c r="D274" s="193" t="s">
        <v>169</v>
      </c>
      <c r="E274" s="202" t="s">
        <v>19</v>
      </c>
      <c r="F274" s="203" t="s">
        <v>80</v>
      </c>
      <c r="G274" s="201"/>
      <c r="H274" s="204">
        <v>1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169</v>
      </c>
      <c r="AU274" s="210" t="s">
        <v>82</v>
      </c>
      <c r="AV274" s="13" t="s">
        <v>82</v>
      </c>
      <c r="AW274" s="13" t="s">
        <v>33</v>
      </c>
      <c r="AX274" s="13" t="s">
        <v>72</v>
      </c>
      <c r="AY274" s="210" t="s">
        <v>155</v>
      </c>
    </row>
    <row r="275" spans="1:65" s="14" customFormat="1">
      <c r="B275" s="211"/>
      <c r="C275" s="212"/>
      <c r="D275" s="193" t="s">
        <v>169</v>
      </c>
      <c r="E275" s="213" t="s">
        <v>19</v>
      </c>
      <c r="F275" s="214" t="s">
        <v>178</v>
      </c>
      <c r="G275" s="212"/>
      <c r="H275" s="215">
        <v>8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169</v>
      </c>
      <c r="AU275" s="221" t="s">
        <v>82</v>
      </c>
      <c r="AV275" s="14" t="s">
        <v>163</v>
      </c>
      <c r="AW275" s="14" t="s">
        <v>33</v>
      </c>
      <c r="AX275" s="14" t="s">
        <v>80</v>
      </c>
      <c r="AY275" s="221" t="s">
        <v>155</v>
      </c>
    </row>
    <row r="276" spans="1:65" s="2" customFormat="1" ht="24.2" customHeight="1">
      <c r="A276" s="36"/>
      <c r="B276" s="37"/>
      <c r="C276" s="180" t="s">
        <v>364</v>
      </c>
      <c r="D276" s="180" t="s">
        <v>158</v>
      </c>
      <c r="E276" s="181" t="s">
        <v>3419</v>
      </c>
      <c r="F276" s="182" t="s">
        <v>3420</v>
      </c>
      <c r="G276" s="183" t="s">
        <v>425</v>
      </c>
      <c r="H276" s="184">
        <v>13</v>
      </c>
      <c r="I276" s="185"/>
      <c r="J276" s="186">
        <f>ROUND(I276*H276,2)</f>
        <v>0</v>
      </c>
      <c r="K276" s="182" t="s">
        <v>162</v>
      </c>
      <c r="L276" s="41"/>
      <c r="M276" s="187" t="s">
        <v>19</v>
      </c>
      <c r="N276" s="188" t="s">
        <v>43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300</v>
      </c>
      <c r="AT276" s="191" t="s">
        <v>158</v>
      </c>
      <c r="AU276" s="191" t="s">
        <v>82</v>
      </c>
      <c r="AY276" s="19" t="s">
        <v>155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300</v>
      </c>
      <c r="BM276" s="191" t="s">
        <v>3421</v>
      </c>
    </row>
    <row r="277" spans="1:65" s="2" customFormat="1" ht="19.5">
      <c r="A277" s="36"/>
      <c r="B277" s="37"/>
      <c r="C277" s="38"/>
      <c r="D277" s="193" t="s">
        <v>165</v>
      </c>
      <c r="E277" s="38"/>
      <c r="F277" s="194" t="s">
        <v>3422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165</v>
      </c>
      <c r="AU277" s="19" t="s">
        <v>82</v>
      </c>
    </row>
    <row r="278" spans="1:65" s="2" customFormat="1">
      <c r="A278" s="36"/>
      <c r="B278" s="37"/>
      <c r="C278" s="38"/>
      <c r="D278" s="198" t="s">
        <v>167</v>
      </c>
      <c r="E278" s="38"/>
      <c r="F278" s="199" t="s">
        <v>3423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167</v>
      </c>
      <c r="AU278" s="19" t="s">
        <v>82</v>
      </c>
    </row>
    <row r="279" spans="1:65" s="2" customFormat="1" ht="24.2" customHeight="1">
      <c r="A279" s="36"/>
      <c r="B279" s="37"/>
      <c r="C279" s="222" t="s">
        <v>374</v>
      </c>
      <c r="D279" s="222" t="s">
        <v>179</v>
      </c>
      <c r="E279" s="223" t="s">
        <v>3424</v>
      </c>
      <c r="F279" s="224" t="s">
        <v>3425</v>
      </c>
      <c r="G279" s="225" t="s">
        <v>425</v>
      </c>
      <c r="H279" s="226">
        <v>1</v>
      </c>
      <c r="I279" s="227"/>
      <c r="J279" s="228">
        <f>ROUND(I279*H279,2)</f>
        <v>0</v>
      </c>
      <c r="K279" s="224" t="s">
        <v>851</v>
      </c>
      <c r="L279" s="229"/>
      <c r="M279" s="230" t="s">
        <v>19</v>
      </c>
      <c r="N279" s="231" t="s">
        <v>43</v>
      </c>
      <c r="O279" s="66"/>
      <c r="P279" s="189">
        <f>O279*H279</f>
        <v>0</v>
      </c>
      <c r="Q279" s="189">
        <v>1.8E-3</v>
      </c>
      <c r="R279" s="189">
        <f>Q279*H279</f>
        <v>1.8E-3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438</v>
      </c>
      <c r="AT279" s="191" t="s">
        <v>179</v>
      </c>
      <c r="AU279" s="191" t="s">
        <v>82</v>
      </c>
      <c r="AY279" s="19" t="s">
        <v>155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300</v>
      </c>
      <c r="BM279" s="191" t="s">
        <v>3426</v>
      </c>
    </row>
    <row r="280" spans="1:65" s="2" customFormat="1">
      <c r="A280" s="36"/>
      <c r="B280" s="37"/>
      <c r="C280" s="38"/>
      <c r="D280" s="193" t="s">
        <v>165</v>
      </c>
      <c r="E280" s="38"/>
      <c r="F280" s="194" t="s">
        <v>3425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165</v>
      </c>
      <c r="AU280" s="19" t="s">
        <v>82</v>
      </c>
    </row>
    <row r="281" spans="1:65" s="15" customFormat="1">
      <c r="B281" s="232"/>
      <c r="C281" s="233"/>
      <c r="D281" s="193" t="s">
        <v>169</v>
      </c>
      <c r="E281" s="234" t="s">
        <v>19</v>
      </c>
      <c r="F281" s="235" t="s">
        <v>3343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169</v>
      </c>
      <c r="AU281" s="241" t="s">
        <v>82</v>
      </c>
      <c r="AV281" s="15" t="s">
        <v>80</v>
      </c>
      <c r="AW281" s="15" t="s">
        <v>33</v>
      </c>
      <c r="AX281" s="15" t="s">
        <v>72</v>
      </c>
      <c r="AY281" s="241" t="s">
        <v>155</v>
      </c>
    </row>
    <row r="282" spans="1:65" s="13" customFormat="1">
      <c r="B282" s="200"/>
      <c r="C282" s="201"/>
      <c r="D282" s="193" t="s">
        <v>169</v>
      </c>
      <c r="E282" s="202" t="s">
        <v>19</v>
      </c>
      <c r="F282" s="203" t="s">
        <v>80</v>
      </c>
      <c r="G282" s="201"/>
      <c r="H282" s="204">
        <v>1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169</v>
      </c>
      <c r="AU282" s="210" t="s">
        <v>82</v>
      </c>
      <c r="AV282" s="13" t="s">
        <v>82</v>
      </c>
      <c r="AW282" s="13" t="s">
        <v>33</v>
      </c>
      <c r="AX282" s="13" t="s">
        <v>80</v>
      </c>
      <c r="AY282" s="210" t="s">
        <v>155</v>
      </c>
    </row>
    <row r="283" spans="1:65" s="2" customFormat="1" ht="24.2" customHeight="1">
      <c r="A283" s="36"/>
      <c r="B283" s="37"/>
      <c r="C283" s="222" t="s">
        <v>381</v>
      </c>
      <c r="D283" s="222" t="s">
        <v>179</v>
      </c>
      <c r="E283" s="223" t="s">
        <v>3427</v>
      </c>
      <c r="F283" s="224" t="s">
        <v>3428</v>
      </c>
      <c r="G283" s="225" t="s">
        <v>425</v>
      </c>
      <c r="H283" s="226">
        <v>4</v>
      </c>
      <c r="I283" s="227"/>
      <c r="J283" s="228">
        <f>ROUND(I283*H283,2)</f>
        <v>0</v>
      </c>
      <c r="K283" s="224" t="s">
        <v>851</v>
      </c>
      <c r="L283" s="229"/>
      <c r="M283" s="230" t="s">
        <v>19</v>
      </c>
      <c r="N283" s="231" t="s">
        <v>43</v>
      </c>
      <c r="O283" s="66"/>
      <c r="P283" s="189">
        <f>O283*H283</f>
        <v>0</v>
      </c>
      <c r="Q283" s="189">
        <v>3.3999999999999998E-3</v>
      </c>
      <c r="R283" s="189">
        <f>Q283*H283</f>
        <v>1.3599999999999999E-2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438</v>
      </c>
      <c r="AT283" s="191" t="s">
        <v>179</v>
      </c>
      <c r="AU283" s="191" t="s">
        <v>82</v>
      </c>
      <c r="AY283" s="19" t="s">
        <v>155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300</v>
      </c>
      <c r="BM283" s="191" t="s">
        <v>3429</v>
      </c>
    </row>
    <row r="284" spans="1:65" s="2" customFormat="1">
      <c r="A284" s="36"/>
      <c r="B284" s="37"/>
      <c r="C284" s="38"/>
      <c r="D284" s="193" t="s">
        <v>165</v>
      </c>
      <c r="E284" s="38"/>
      <c r="F284" s="194" t="s">
        <v>3428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165</v>
      </c>
      <c r="AU284" s="19" t="s">
        <v>82</v>
      </c>
    </row>
    <row r="285" spans="1:65" s="15" customFormat="1">
      <c r="B285" s="232"/>
      <c r="C285" s="233"/>
      <c r="D285" s="193" t="s">
        <v>169</v>
      </c>
      <c r="E285" s="234" t="s">
        <v>19</v>
      </c>
      <c r="F285" s="235" t="s">
        <v>3352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169</v>
      </c>
      <c r="AU285" s="241" t="s">
        <v>82</v>
      </c>
      <c r="AV285" s="15" t="s">
        <v>80</v>
      </c>
      <c r="AW285" s="15" t="s">
        <v>33</v>
      </c>
      <c r="AX285" s="15" t="s">
        <v>72</v>
      </c>
      <c r="AY285" s="241" t="s">
        <v>155</v>
      </c>
    </row>
    <row r="286" spans="1:65" s="13" customFormat="1">
      <c r="B286" s="200"/>
      <c r="C286" s="201"/>
      <c r="D286" s="193" t="s">
        <v>169</v>
      </c>
      <c r="E286" s="202" t="s">
        <v>19</v>
      </c>
      <c r="F286" s="203" t="s">
        <v>80</v>
      </c>
      <c r="G286" s="201"/>
      <c r="H286" s="204">
        <v>1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169</v>
      </c>
      <c r="AU286" s="210" t="s">
        <v>82</v>
      </c>
      <c r="AV286" s="13" t="s">
        <v>82</v>
      </c>
      <c r="AW286" s="13" t="s">
        <v>33</v>
      </c>
      <c r="AX286" s="13" t="s">
        <v>72</v>
      </c>
      <c r="AY286" s="210" t="s">
        <v>155</v>
      </c>
    </row>
    <row r="287" spans="1:65" s="15" customFormat="1">
      <c r="B287" s="232"/>
      <c r="C287" s="233"/>
      <c r="D287" s="193" t="s">
        <v>169</v>
      </c>
      <c r="E287" s="234" t="s">
        <v>19</v>
      </c>
      <c r="F287" s="235" t="s">
        <v>3360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169</v>
      </c>
      <c r="AU287" s="241" t="s">
        <v>82</v>
      </c>
      <c r="AV287" s="15" t="s">
        <v>80</v>
      </c>
      <c r="AW287" s="15" t="s">
        <v>33</v>
      </c>
      <c r="AX287" s="15" t="s">
        <v>72</v>
      </c>
      <c r="AY287" s="241" t="s">
        <v>155</v>
      </c>
    </row>
    <row r="288" spans="1:65" s="13" customFormat="1">
      <c r="B288" s="200"/>
      <c r="C288" s="201"/>
      <c r="D288" s="193" t="s">
        <v>169</v>
      </c>
      <c r="E288" s="202" t="s">
        <v>19</v>
      </c>
      <c r="F288" s="203" t="s">
        <v>80</v>
      </c>
      <c r="G288" s="201"/>
      <c r="H288" s="204">
        <v>1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169</v>
      </c>
      <c r="AU288" s="210" t="s">
        <v>82</v>
      </c>
      <c r="AV288" s="13" t="s">
        <v>82</v>
      </c>
      <c r="AW288" s="13" t="s">
        <v>33</v>
      </c>
      <c r="AX288" s="13" t="s">
        <v>72</v>
      </c>
      <c r="AY288" s="210" t="s">
        <v>155</v>
      </c>
    </row>
    <row r="289" spans="1:65" s="15" customFormat="1">
      <c r="B289" s="232"/>
      <c r="C289" s="233"/>
      <c r="D289" s="193" t="s">
        <v>169</v>
      </c>
      <c r="E289" s="234" t="s">
        <v>19</v>
      </c>
      <c r="F289" s="235" t="s">
        <v>3364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169</v>
      </c>
      <c r="AU289" s="241" t="s">
        <v>82</v>
      </c>
      <c r="AV289" s="15" t="s">
        <v>80</v>
      </c>
      <c r="AW289" s="15" t="s">
        <v>33</v>
      </c>
      <c r="AX289" s="15" t="s">
        <v>72</v>
      </c>
      <c r="AY289" s="241" t="s">
        <v>155</v>
      </c>
    </row>
    <row r="290" spans="1:65" s="13" customFormat="1">
      <c r="B290" s="200"/>
      <c r="C290" s="201"/>
      <c r="D290" s="193" t="s">
        <v>169</v>
      </c>
      <c r="E290" s="202" t="s">
        <v>19</v>
      </c>
      <c r="F290" s="203" t="s">
        <v>80</v>
      </c>
      <c r="G290" s="201"/>
      <c r="H290" s="204">
        <v>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169</v>
      </c>
      <c r="AU290" s="210" t="s">
        <v>82</v>
      </c>
      <c r="AV290" s="13" t="s">
        <v>82</v>
      </c>
      <c r="AW290" s="13" t="s">
        <v>33</v>
      </c>
      <c r="AX290" s="13" t="s">
        <v>72</v>
      </c>
      <c r="AY290" s="210" t="s">
        <v>155</v>
      </c>
    </row>
    <row r="291" spans="1:65" s="15" customFormat="1">
      <c r="B291" s="232"/>
      <c r="C291" s="233"/>
      <c r="D291" s="193" t="s">
        <v>169</v>
      </c>
      <c r="E291" s="234" t="s">
        <v>19</v>
      </c>
      <c r="F291" s="235" t="s">
        <v>3356</v>
      </c>
      <c r="G291" s="233"/>
      <c r="H291" s="234" t="s">
        <v>19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169</v>
      </c>
      <c r="AU291" s="241" t="s">
        <v>82</v>
      </c>
      <c r="AV291" s="15" t="s">
        <v>80</v>
      </c>
      <c r="AW291" s="15" t="s">
        <v>33</v>
      </c>
      <c r="AX291" s="15" t="s">
        <v>72</v>
      </c>
      <c r="AY291" s="241" t="s">
        <v>155</v>
      </c>
    </row>
    <row r="292" spans="1:65" s="13" customFormat="1">
      <c r="B292" s="200"/>
      <c r="C292" s="201"/>
      <c r="D292" s="193" t="s">
        <v>169</v>
      </c>
      <c r="E292" s="202" t="s">
        <v>19</v>
      </c>
      <c r="F292" s="203" t="s">
        <v>80</v>
      </c>
      <c r="G292" s="201"/>
      <c r="H292" s="204">
        <v>1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169</v>
      </c>
      <c r="AU292" s="210" t="s">
        <v>82</v>
      </c>
      <c r="AV292" s="13" t="s">
        <v>82</v>
      </c>
      <c r="AW292" s="13" t="s">
        <v>33</v>
      </c>
      <c r="AX292" s="13" t="s">
        <v>72</v>
      </c>
      <c r="AY292" s="210" t="s">
        <v>155</v>
      </c>
    </row>
    <row r="293" spans="1:65" s="14" customFormat="1">
      <c r="B293" s="211"/>
      <c r="C293" s="212"/>
      <c r="D293" s="193" t="s">
        <v>169</v>
      </c>
      <c r="E293" s="213" t="s">
        <v>19</v>
      </c>
      <c r="F293" s="214" t="s">
        <v>178</v>
      </c>
      <c r="G293" s="212"/>
      <c r="H293" s="215">
        <v>4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169</v>
      </c>
      <c r="AU293" s="221" t="s">
        <v>82</v>
      </c>
      <c r="AV293" s="14" t="s">
        <v>163</v>
      </c>
      <c r="AW293" s="14" t="s">
        <v>33</v>
      </c>
      <c r="AX293" s="14" t="s">
        <v>80</v>
      </c>
      <c r="AY293" s="221" t="s">
        <v>155</v>
      </c>
    </row>
    <row r="294" spans="1:65" s="2" customFormat="1" ht="24.2" customHeight="1">
      <c r="A294" s="36"/>
      <c r="B294" s="37"/>
      <c r="C294" s="222" t="s">
        <v>388</v>
      </c>
      <c r="D294" s="222" t="s">
        <v>179</v>
      </c>
      <c r="E294" s="223" t="s">
        <v>3430</v>
      </c>
      <c r="F294" s="224" t="s">
        <v>3431</v>
      </c>
      <c r="G294" s="225" t="s">
        <v>425</v>
      </c>
      <c r="H294" s="226">
        <v>8</v>
      </c>
      <c r="I294" s="227"/>
      <c r="J294" s="228">
        <f>ROUND(I294*H294,2)</f>
        <v>0</v>
      </c>
      <c r="K294" s="224" t="s">
        <v>851</v>
      </c>
      <c r="L294" s="229"/>
      <c r="M294" s="230" t="s">
        <v>19</v>
      </c>
      <c r="N294" s="231" t="s">
        <v>43</v>
      </c>
      <c r="O294" s="66"/>
      <c r="P294" s="189">
        <f>O294*H294</f>
        <v>0</v>
      </c>
      <c r="Q294" s="189">
        <v>5.8999999999999999E-3</v>
      </c>
      <c r="R294" s="189">
        <f>Q294*H294</f>
        <v>4.7199999999999999E-2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438</v>
      </c>
      <c r="AT294" s="191" t="s">
        <v>179</v>
      </c>
      <c r="AU294" s="191" t="s">
        <v>82</v>
      </c>
      <c r="AY294" s="19" t="s">
        <v>155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300</v>
      </c>
      <c r="BM294" s="191" t="s">
        <v>3432</v>
      </c>
    </row>
    <row r="295" spans="1:65" s="2" customFormat="1">
      <c r="A295" s="36"/>
      <c r="B295" s="37"/>
      <c r="C295" s="38"/>
      <c r="D295" s="193" t="s">
        <v>165</v>
      </c>
      <c r="E295" s="38"/>
      <c r="F295" s="194" t="s">
        <v>3431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165</v>
      </c>
      <c r="AU295" s="19" t="s">
        <v>82</v>
      </c>
    </row>
    <row r="296" spans="1:65" s="15" customFormat="1">
      <c r="B296" s="232"/>
      <c r="C296" s="233"/>
      <c r="D296" s="193" t="s">
        <v>169</v>
      </c>
      <c r="E296" s="234" t="s">
        <v>19</v>
      </c>
      <c r="F296" s="235" t="s">
        <v>3383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169</v>
      </c>
      <c r="AU296" s="241" t="s">
        <v>82</v>
      </c>
      <c r="AV296" s="15" t="s">
        <v>80</v>
      </c>
      <c r="AW296" s="15" t="s">
        <v>33</v>
      </c>
      <c r="AX296" s="15" t="s">
        <v>72</v>
      </c>
      <c r="AY296" s="241" t="s">
        <v>155</v>
      </c>
    </row>
    <row r="297" spans="1:65" s="13" customFormat="1">
      <c r="B297" s="200"/>
      <c r="C297" s="201"/>
      <c r="D297" s="193" t="s">
        <v>169</v>
      </c>
      <c r="E297" s="202" t="s">
        <v>19</v>
      </c>
      <c r="F297" s="203" t="s">
        <v>80</v>
      </c>
      <c r="G297" s="201"/>
      <c r="H297" s="204">
        <v>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169</v>
      </c>
      <c r="AU297" s="210" t="s">
        <v>82</v>
      </c>
      <c r="AV297" s="13" t="s">
        <v>82</v>
      </c>
      <c r="AW297" s="13" t="s">
        <v>33</v>
      </c>
      <c r="AX297" s="13" t="s">
        <v>72</v>
      </c>
      <c r="AY297" s="210" t="s">
        <v>155</v>
      </c>
    </row>
    <row r="298" spans="1:65" s="15" customFormat="1">
      <c r="B298" s="232"/>
      <c r="C298" s="233"/>
      <c r="D298" s="193" t="s">
        <v>169</v>
      </c>
      <c r="E298" s="234" t="s">
        <v>19</v>
      </c>
      <c r="F298" s="235" t="s">
        <v>3377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169</v>
      </c>
      <c r="AU298" s="241" t="s">
        <v>82</v>
      </c>
      <c r="AV298" s="15" t="s">
        <v>80</v>
      </c>
      <c r="AW298" s="15" t="s">
        <v>33</v>
      </c>
      <c r="AX298" s="15" t="s">
        <v>72</v>
      </c>
      <c r="AY298" s="241" t="s">
        <v>155</v>
      </c>
    </row>
    <row r="299" spans="1:65" s="13" customFormat="1">
      <c r="B299" s="200"/>
      <c r="C299" s="201"/>
      <c r="D299" s="193" t="s">
        <v>169</v>
      </c>
      <c r="E299" s="202" t="s">
        <v>19</v>
      </c>
      <c r="F299" s="203" t="s">
        <v>80</v>
      </c>
      <c r="G299" s="201"/>
      <c r="H299" s="204">
        <v>1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169</v>
      </c>
      <c r="AU299" s="210" t="s">
        <v>82</v>
      </c>
      <c r="AV299" s="13" t="s">
        <v>82</v>
      </c>
      <c r="AW299" s="13" t="s">
        <v>33</v>
      </c>
      <c r="AX299" s="13" t="s">
        <v>72</v>
      </c>
      <c r="AY299" s="210" t="s">
        <v>155</v>
      </c>
    </row>
    <row r="300" spans="1:65" s="15" customFormat="1">
      <c r="B300" s="232"/>
      <c r="C300" s="233"/>
      <c r="D300" s="193" t="s">
        <v>169</v>
      </c>
      <c r="E300" s="234" t="s">
        <v>19</v>
      </c>
      <c r="F300" s="235" t="s">
        <v>3368</v>
      </c>
      <c r="G300" s="233"/>
      <c r="H300" s="234" t="s">
        <v>19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169</v>
      </c>
      <c r="AU300" s="241" t="s">
        <v>82</v>
      </c>
      <c r="AV300" s="15" t="s">
        <v>80</v>
      </c>
      <c r="AW300" s="15" t="s">
        <v>33</v>
      </c>
      <c r="AX300" s="15" t="s">
        <v>72</v>
      </c>
      <c r="AY300" s="241" t="s">
        <v>155</v>
      </c>
    </row>
    <row r="301" spans="1:65" s="13" customFormat="1">
      <c r="B301" s="200"/>
      <c r="C301" s="201"/>
      <c r="D301" s="193" t="s">
        <v>169</v>
      </c>
      <c r="E301" s="202" t="s">
        <v>19</v>
      </c>
      <c r="F301" s="203" t="s">
        <v>80</v>
      </c>
      <c r="G301" s="201"/>
      <c r="H301" s="204">
        <v>1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169</v>
      </c>
      <c r="AU301" s="210" t="s">
        <v>82</v>
      </c>
      <c r="AV301" s="13" t="s">
        <v>82</v>
      </c>
      <c r="AW301" s="13" t="s">
        <v>33</v>
      </c>
      <c r="AX301" s="13" t="s">
        <v>72</v>
      </c>
      <c r="AY301" s="210" t="s">
        <v>155</v>
      </c>
    </row>
    <row r="302" spans="1:65" s="15" customFormat="1">
      <c r="B302" s="232"/>
      <c r="C302" s="233"/>
      <c r="D302" s="193" t="s">
        <v>169</v>
      </c>
      <c r="E302" s="234" t="s">
        <v>19</v>
      </c>
      <c r="F302" s="235" t="s">
        <v>3373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169</v>
      </c>
      <c r="AU302" s="241" t="s">
        <v>82</v>
      </c>
      <c r="AV302" s="15" t="s">
        <v>80</v>
      </c>
      <c r="AW302" s="15" t="s">
        <v>33</v>
      </c>
      <c r="AX302" s="15" t="s">
        <v>72</v>
      </c>
      <c r="AY302" s="241" t="s">
        <v>155</v>
      </c>
    </row>
    <row r="303" spans="1:65" s="13" customFormat="1">
      <c r="B303" s="200"/>
      <c r="C303" s="201"/>
      <c r="D303" s="193" t="s">
        <v>169</v>
      </c>
      <c r="E303" s="202" t="s">
        <v>19</v>
      </c>
      <c r="F303" s="203" t="s">
        <v>80</v>
      </c>
      <c r="G303" s="201"/>
      <c r="H303" s="204">
        <v>1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169</v>
      </c>
      <c r="AU303" s="210" t="s">
        <v>82</v>
      </c>
      <c r="AV303" s="13" t="s">
        <v>82</v>
      </c>
      <c r="AW303" s="13" t="s">
        <v>33</v>
      </c>
      <c r="AX303" s="13" t="s">
        <v>72</v>
      </c>
      <c r="AY303" s="210" t="s">
        <v>155</v>
      </c>
    </row>
    <row r="304" spans="1:65" s="15" customFormat="1">
      <c r="B304" s="232"/>
      <c r="C304" s="233"/>
      <c r="D304" s="193" t="s">
        <v>169</v>
      </c>
      <c r="E304" s="234" t="s">
        <v>19</v>
      </c>
      <c r="F304" s="235" t="s">
        <v>3378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169</v>
      </c>
      <c r="AU304" s="241" t="s">
        <v>82</v>
      </c>
      <c r="AV304" s="15" t="s">
        <v>80</v>
      </c>
      <c r="AW304" s="15" t="s">
        <v>33</v>
      </c>
      <c r="AX304" s="15" t="s">
        <v>72</v>
      </c>
      <c r="AY304" s="241" t="s">
        <v>155</v>
      </c>
    </row>
    <row r="305" spans="1:65" s="13" customFormat="1">
      <c r="B305" s="200"/>
      <c r="C305" s="201"/>
      <c r="D305" s="193" t="s">
        <v>169</v>
      </c>
      <c r="E305" s="202" t="s">
        <v>19</v>
      </c>
      <c r="F305" s="203" t="s">
        <v>80</v>
      </c>
      <c r="G305" s="201"/>
      <c r="H305" s="204">
        <v>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169</v>
      </c>
      <c r="AU305" s="210" t="s">
        <v>82</v>
      </c>
      <c r="AV305" s="13" t="s">
        <v>82</v>
      </c>
      <c r="AW305" s="13" t="s">
        <v>33</v>
      </c>
      <c r="AX305" s="13" t="s">
        <v>72</v>
      </c>
      <c r="AY305" s="210" t="s">
        <v>155</v>
      </c>
    </row>
    <row r="306" spans="1:65" s="15" customFormat="1">
      <c r="B306" s="232"/>
      <c r="C306" s="233"/>
      <c r="D306" s="193" t="s">
        <v>169</v>
      </c>
      <c r="E306" s="234" t="s">
        <v>19</v>
      </c>
      <c r="F306" s="235" t="s">
        <v>3369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169</v>
      </c>
      <c r="AU306" s="241" t="s">
        <v>82</v>
      </c>
      <c r="AV306" s="15" t="s">
        <v>80</v>
      </c>
      <c r="AW306" s="15" t="s">
        <v>33</v>
      </c>
      <c r="AX306" s="15" t="s">
        <v>72</v>
      </c>
      <c r="AY306" s="241" t="s">
        <v>155</v>
      </c>
    </row>
    <row r="307" spans="1:65" s="13" customFormat="1">
      <c r="B307" s="200"/>
      <c r="C307" s="201"/>
      <c r="D307" s="193" t="s">
        <v>169</v>
      </c>
      <c r="E307" s="202" t="s">
        <v>19</v>
      </c>
      <c r="F307" s="203" t="s">
        <v>80</v>
      </c>
      <c r="G307" s="201"/>
      <c r="H307" s="204">
        <v>1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169</v>
      </c>
      <c r="AU307" s="210" t="s">
        <v>82</v>
      </c>
      <c r="AV307" s="13" t="s">
        <v>82</v>
      </c>
      <c r="AW307" s="13" t="s">
        <v>33</v>
      </c>
      <c r="AX307" s="13" t="s">
        <v>72</v>
      </c>
      <c r="AY307" s="210" t="s">
        <v>155</v>
      </c>
    </row>
    <row r="308" spans="1:65" s="15" customFormat="1">
      <c r="B308" s="232"/>
      <c r="C308" s="233"/>
      <c r="D308" s="193" t="s">
        <v>169</v>
      </c>
      <c r="E308" s="234" t="s">
        <v>19</v>
      </c>
      <c r="F308" s="235" t="s">
        <v>3384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169</v>
      </c>
      <c r="AU308" s="241" t="s">
        <v>82</v>
      </c>
      <c r="AV308" s="15" t="s">
        <v>80</v>
      </c>
      <c r="AW308" s="15" t="s">
        <v>33</v>
      </c>
      <c r="AX308" s="15" t="s">
        <v>72</v>
      </c>
      <c r="AY308" s="241" t="s">
        <v>155</v>
      </c>
    </row>
    <row r="309" spans="1:65" s="13" customFormat="1">
      <c r="B309" s="200"/>
      <c r="C309" s="201"/>
      <c r="D309" s="193" t="s">
        <v>169</v>
      </c>
      <c r="E309" s="202" t="s">
        <v>19</v>
      </c>
      <c r="F309" s="203" t="s">
        <v>80</v>
      </c>
      <c r="G309" s="201"/>
      <c r="H309" s="204">
        <v>1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169</v>
      </c>
      <c r="AU309" s="210" t="s">
        <v>82</v>
      </c>
      <c r="AV309" s="13" t="s">
        <v>82</v>
      </c>
      <c r="AW309" s="13" t="s">
        <v>33</v>
      </c>
      <c r="AX309" s="13" t="s">
        <v>72</v>
      </c>
      <c r="AY309" s="210" t="s">
        <v>155</v>
      </c>
    </row>
    <row r="310" spans="1:65" s="15" customFormat="1">
      <c r="B310" s="232"/>
      <c r="C310" s="233"/>
      <c r="D310" s="193" t="s">
        <v>169</v>
      </c>
      <c r="E310" s="234" t="s">
        <v>19</v>
      </c>
      <c r="F310" s="235" t="s">
        <v>3379</v>
      </c>
      <c r="G310" s="233"/>
      <c r="H310" s="234" t="s">
        <v>19</v>
      </c>
      <c r="I310" s="236"/>
      <c r="J310" s="233"/>
      <c r="K310" s="233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169</v>
      </c>
      <c r="AU310" s="241" t="s">
        <v>82</v>
      </c>
      <c r="AV310" s="15" t="s">
        <v>80</v>
      </c>
      <c r="AW310" s="15" t="s">
        <v>33</v>
      </c>
      <c r="AX310" s="15" t="s">
        <v>72</v>
      </c>
      <c r="AY310" s="241" t="s">
        <v>155</v>
      </c>
    </row>
    <row r="311" spans="1:65" s="13" customFormat="1">
      <c r="B311" s="200"/>
      <c r="C311" s="201"/>
      <c r="D311" s="193" t="s">
        <v>169</v>
      </c>
      <c r="E311" s="202" t="s">
        <v>19</v>
      </c>
      <c r="F311" s="203" t="s">
        <v>80</v>
      </c>
      <c r="G311" s="201"/>
      <c r="H311" s="204">
        <v>1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169</v>
      </c>
      <c r="AU311" s="210" t="s">
        <v>82</v>
      </c>
      <c r="AV311" s="13" t="s">
        <v>82</v>
      </c>
      <c r="AW311" s="13" t="s">
        <v>33</v>
      </c>
      <c r="AX311" s="13" t="s">
        <v>72</v>
      </c>
      <c r="AY311" s="210" t="s">
        <v>155</v>
      </c>
    </row>
    <row r="312" spans="1:65" s="14" customFormat="1">
      <c r="B312" s="211"/>
      <c r="C312" s="212"/>
      <c r="D312" s="193" t="s">
        <v>169</v>
      </c>
      <c r="E312" s="213" t="s">
        <v>19</v>
      </c>
      <c r="F312" s="214" t="s">
        <v>178</v>
      </c>
      <c r="G312" s="212"/>
      <c r="H312" s="215">
        <v>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169</v>
      </c>
      <c r="AU312" s="221" t="s">
        <v>82</v>
      </c>
      <c r="AV312" s="14" t="s">
        <v>163</v>
      </c>
      <c r="AW312" s="14" t="s">
        <v>33</v>
      </c>
      <c r="AX312" s="14" t="s">
        <v>80</v>
      </c>
      <c r="AY312" s="221" t="s">
        <v>155</v>
      </c>
    </row>
    <row r="313" spans="1:65" s="2" customFormat="1" ht="33" customHeight="1">
      <c r="A313" s="36"/>
      <c r="B313" s="37"/>
      <c r="C313" s="180" t="s">
        <v>396</v>
      </c>
      <c r="D313" s="180" t="s">
        <v>158</v>
      </c>
      <c r="E313" s="181" t="s">
        <v>3433</v>
      </c>
      <c r="F313" s="182" t="s">
        <v>3434</v>
      </c>
      <c r="G313" s="183" t="s">
        <v>233</v>
      </c>
      <c r="H313" s="184">
        <v>4.3</v>
      </c>
      <c r="I313" s="185"/>
      <c r="J313" s="186">
        <f>ROUND(I313*H313,2)</f>
        <v>0</v>
      </c>
      <c r="K313" s="182" t="s">
        <v>162</v>
      </c>
      <c r="L313" s="41"/>
      <c r="M313" s="187" t="s">
        <v>19</v>
      </c>
      <c r="N313" s="188" t="s">
        <v>43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300</v>
      </c>
      <c r="AT313" s="191" t="s">
        <v>158</v>
      </c>
      <c r="AU313" s="191" t="s">
        <v>82</v>
      </c>
      <c r="AY313" s="19" t="s">
        <v>155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300</v>
      </c>
      <c r="BM313" s="191" t="s">
        <v>3435</v>
      </c>
    </row>
    <row r="314" spans="1:65" s="2" customFormat="1" ht="19.5">
      <c r="A314" s="36"/>
      <c r="B314" s="37"/>
      <c r="C314" s="38"/>
      <c r="D314" s="193" t="s">
        <v>165</v>
      </c>
      <c r="E314" s="38"/>
      <c r="F314" s="194" t="s">
        <v>3436</v>
      </c>
      <c r="G314" s="38"/>
      <c r="H314" s="38"/>
      <c r="I314" s="195"/>
      <c r="J314" s="38"/>
      <c r="K314" s="38"/>
      <c r="L314" s="41"/>
      <c r="M314" s="196"/>
      <c r="N314" s="197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165</v>
      </c>
      <c r="AU314" s="19" t="s">
        <v>82</v>
      </c>
    </row>
    <row r="315" spans="1:65" s="2" customFormat="1">
      <c r="A315" s="36"/>
      <c r="B315" s="37"/>
      <c r="C315" s="38"/>
      <c r="D315" s="198" t="s">
        <v>167</v>
      </c>
      <c r="E315" s="38"/>
      <c r="F315" s="199" t="s">
        <v>3437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167</v>
      </c>
      <c r="AU315" s="19" t="s">
        <v>82</v>
      </c>
    </row>
    <row r="316" spans="1:65" s="2" customFormat="1" ht="16.5" customHeight="1">
      <c r="A316" s="36"/>
      <c r="B316" s="37"/>
      <c r="C316" s="222" t="s">
        <v>403</v>
      </c>
      <c r="D316" s="222" t="s">
        <v>179</v>
      </c>
      <c r="E316" s="223" t="s">
        <v>3438</v>
      </c>
      <c r="F316" s="224" t="s">
        <v>3439</v>
      </c>
      <c r="G316" s="225" t="s">
        <v>233</v>
      </c>
      <c r="H316" s="226">
        <v>4.3</v>
      </c>
      <c r="I316" s="227"/>
      <c r="J316" s="228">
        <f>ROUND(I316*H316,2)</f>
        <v>0</v>
      </c>
      <c r="K316" s="224" t="s">
        <v>162</v>
      </c>
      <c r="L316" s="229"/>
      <c r="M316" s="230" t="s">
        <v>19</v>
      </c>
      <c r="N316" s="231" t="s">
        <v>43</v>
      </c>
      <c r="O316" s="66"/>
      <c r="P316" s="189">
        <f>O316*H316</f>
        <v>0</v>
      </c>
      <c r="Q316" s="189">
        <v>1.5E-3</v>
      </c>
      <c r="R316" s="189">
        <f>Q316*H316</f>
        <v>6.45E-3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438</v>
      </c>
      <c r="AT316" s="191" t="s">
        <v>179</v>
      </c>
      <c r="AU316" s="191" t="s">
        <v>82</v>
      </c>
      <c r="AY316" s="19" t="s">
        <v>155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300</v>
      </c>
      <c r="BM316" s="191" t="s">
        <v>3440</v>
      </c>
    </row>
    <row r="317" spans="1:65" s="2" customFormat="1">
      <c r="A317" s="36"/>
      <c r="B317" s="37"/>
      <c r="C317" s="38"/>
      <c r="D317" s="193" t="s">
        <v>165</v>
      </c>
      <c r="E317" s="38"/>
      <c r="F317" s="194" t="s">
        <v>3439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165</v>
      </c>
      <c r="AU317" s="19" t="s">
        <v>82</v>
      </c>
    </row>
    <row r="318" spans="1:65" s="15" customFormat="1">
      <c r="B318" s="232"/>
      <c r="C318" s="233"/>
      <c r="D318" s="193" t="s">
        <v>169</v>
      </c>
      <c r="E318" s="234" t="s">
        <v>19</v>
      </c>
      <c r="F318" s="235" t="s">
        <v>3441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169</v>
      </c>
      <c r="AU318" s="241" t="s">
        <v>82</v>
      </c>
      <c r="AV318" s="15" t="s">
        <v>80</v>
      </c>
      <c r="AW318" s="15" t="s">
        <v>33</v>
      </c>
      <c r="AX318" s="15" t="s">
        <v>72</v>
      </c>
      <c r="AY318" s="241" t="s">
        <v>155</v>
      </c>
    </row>
    <row r="319" spans="1:65" s="13" customFormat="1">
      <c r="B319" s="200"/>
      <c r="C319" s="201"/>
      <c r="D319" s="193" t="s">
        <v>169</v>
      </c>
      <c r="E319" s="202" t="s">
        <v>19</v>
      </c>
      <c r="F319" s="203" t="s">
        <v>3442</v>
      </c>
      <c r="G319" s="201"/>
      <c r="H319" s="204">
        <v>4.3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169</v>
      </c>
      <c r="AU319" s="210" t="s">
        <v>82</v>
      </c>
      <c r="AV319" s="13" t="s">
        <v>82</v>
      </c>
      <c r="AW319" s="13" t="s">
        <v>33</v>
      </c>
      <c r="AX319" s="13" t="s">
        <v>80</v>
      </c>
      <c r="AY319" s="210" t="s">
        <v>155</v>
      </c>
    </row>
    <row r="320" spans="1:65" s="2" customFormat="1" ht="33" customHeight="1">
      <c r="A320" s="36"/>
      <c r="B320" s="37"/>
      <c r="C320" s="180" t="s">
        <v>409</v>
      </c>
      <c r="D320" s="180" t="s">
        <v>158</v>
      </c>
      <c r="E320" s="181" t="s">
        <v>3443</v>
      </c>
      <c r="F320" s="182" t="s">
        <v>3444</v>
      </c>
      <c r="G320" s="183" t="s">
        <v>233</v>
      </c>
      <c r="H320" s="184">
        <v>74.7</v>
      </c>
      <c r="I320" s="185"/>
      <c r="J320" s="186">
        <f>ROUND(I320*H320,2)</f>
        <v>0</v>
      </c>
      <c r="K320" s="182" t="s">
        <v>162</v>
      </c>
      <c r="L320" s="41"/>
      <c r="M320" s="187" t="s">
        <v>19</v>
      </c>
      <c r="N320" s="188" t="s">
        <v>43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300</v>
      </c>
      <c r="AT320" s="191" t="s">
        <v>158</v>
      </c>
      <c r="AU320" s="191" t="s">
        <v>82</v>
      </c>
      <c r="AY320" s="19" t="s">
        <v>155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300</v>
      </c>
      <c r="BM320" s="191" t="s">
        <v>3445</v>
      </c>
    </row>
    <row r="321" spans="1:65" s="2" customFormat="1" ht="19.5">
      <c r="A321" s="36"/>
      <c r="B321" s="37"/>
      <c r="C321" s="38"/>
      <c r="D321" s="193" t="s">
        <v>165</v>
      </c>
      <c r="E321" s="38"/>
      <c r="F321" s="194" t="s">
        <v>3446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165</v>
      </c>
      <c r="AU321" s="19" t="s">
        <v>82</v>
      </c>
    </row>
    <row r="322" spans="1:65" s="2" customFormat="1">
      <c r="A322" s="36"/>
      <c r="B322" s="37"/>
      <c r="C322" s="38"/>
      <c r="D322" s="198" t="s">
        <v>167</v>
      </c>
      <c r="E322" s="38"/>
      <c r="F322" s="199" t="s">
        <v>3447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167</v>
      </c>
      <c r="AU322" s="19" t="s">
        <v>82</v>
      </c>
    </row>
    <row r="323" spans="1:65" s="2" customFormat="1" ht="16.5" customHeight="1">
      <c r="A323" s="36"/>
      <c r="B323" s="37"/>
      <c r="C323" s="222" t="s">
        <v>415</v>
      </c>
      <c r="D323" s="222" t="s">
        <v>179</v>
      </c>
      <c r="E323" s="223" t="s">
        <v>3448</v>
      </c>
      <c r="F323" s="224" t="s">
        <v>3449</v>
      </c>
      <c r="G323" s="225" t="s">
        <v>233</v>
      </c>
      <c r="H323" s="226">
        <v>40.1</v>
      </c>
      <c r="I323" s="227"/>
      <c r="J323" s="228">
        <f>ROUND(I323*H323,2)</f>
        <v>0</v>
      </c>
      <c r="K323" s="224" t="s">
        <v>162</v>
      </c>
      <c r="L323" s="229"/>
      <c r="M323" s="230" t="s">
        <v>19</v>
      </c>
      <c r="N323" s="231" t="s">
        <v>43</v>
      </c>
      <c r="O323" s="66"/>
      <c r="P323" s="189">
        <f>O323*H323</f>
        <v>0</v>
      </c>
      <c r="Q323" s="189">
        <v>1.8E-3</v>
      </c>
      <c r="R323" s="189">
        <f>Q323*H323</f>
        <v>7.2179999999999994E-2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438</v>
      </c>
      <c r="AT323" s="191" t="s">
        <v>179</v>
      </c>
      <c r="AU323" s="191" t="s">
        <v>82</v>
      </c>
      <c r="AY323" s="19" t="s">
        <v>155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300</v>
      </c>
      <c r="BM323" s="191" t="s">
        <v>3450</v>
      </c>
    </row>
    <row r="324" spans="1:65" s="2" customFormat="1">
      <c r="A324" s="36"/>
      <c r="B324" s="37"/>
      <c r="C324" s="38"/>
      <c r="D324" s="193" t="s">
        <v>165</v>
      </c>
      <c r="E324" s="38"/>
      <c r="F324" s="194" t="s">
        <v>3449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165</v>
      </c>
      <c r="AU324" s="19" t="s">
        <v>82</v>
      </c>
    </row>
    <row r="325" spans="1:65" s="15" customFormat="1">
      <c r="B325" s="232"/>
      <c r="C325" s="233"/>
      <c r="D325" s="193" t="s">
        <v>169</v>
      </c>
      <c r="E325" s="234" t="s">
        <v>19</v>
      </c>
      <c r="F325" s="235" t="s">
        <v>3352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169</v>
      </c>
      <c r="AU325" s="241" t="s">
        <v>82</v>
      </c>
      <c r="AV325" s="15" t="s">
        <v>80</v>
      </c>
      <c r="AW325" s="15" t="s">
        <v>33</v>
      </c>
      <c r="AX325" s="15" t="s">
        <v>72</v>
      </c>
      <c r="AY325" s="241" t="s">
        <v>155</v>
      </c>
    </row>
    <row r="326" spans="1:65" s="13" customFormat="1">
      <c r="B326" s="200"/>
      <c r="C326" s="201"/>
      <c r="D326" s="193" t="s">
        <v>169</v>
      </c>
      <c r="E326" s="202" t="s">
        <v>19</v>
      </c>
      <c r="F326" s="203" t="s">
        <v>3451</v>
      </c>
      <c r="G326" s="201"/>
      <c r="H326" s="204">
        <v>5.2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169</v>
      </c>
      <c r="AU326" s="210" t="s">
        <v>82</v>
      </c>
      <c r="AV326" s="13" t="s">
        <v>82</v>
      </c>
      <c r="AW326" s="13" t="s">
        <v>33</v>
      </c>
      <c r="AX326" s="13" t="s">
        <v>72</v>
      </c>
      <c r="AY326" s="210" t="s">
        <v>155</v>
      </c>
    </row>
    <row r="327" spans="1:65" s="15" customFormat="1">
      <c r="B327" s="232"/>
      <c r="C327" s="233"/>
      <c r="D327" s="193" t="s">
        <v>169</v>
      </c>
      <c r="E327" s="234" t="s">
        <v>19</v>
      </c>
      <c r="F327" s="235" t="s">
        <v>3360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169</v>
      </c>
      <c r="AU327" s="241" t="s">
        <v>82</v>
      </c>
      <c r="AV327" s="15" t="s">
        <v>80</v>
      </c>
      <c r="AW327" s="15" t="s">
        <v>33</v>
      </c>
      <c r="AX327" s="15" t="s">
        <v>72</v>
      </c>
      <c r="AY327" s="241" t="s">
        <v>155</v>
      </c>
    </row>
    <row r="328" spans="1:65" s="13" customFormat="1">
      <c r="B328" s="200"/>
      <c r="C328" s="201"/>
      <c r="D328" s="193" t="s">
        <v>169</v>
      </c>
      <c r="E328" s="202" t="s">
        <v>19</v>
      </c>
      <c r="F328" s="203" t="s">
        <v>3452</v>
      </c>
      <c r="G328" s="201"/>
      <c r="H328" s="204">
        <v>7.2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169</v>
      </c>
      <c r="AU328" s="210" t="s">
        <v>82</v>
      </c>
      <c r="AV328" s="13" t="s">
        <v>82</v>
      </c>
      <c r="AW328" s="13" t="s">
        <v>33</v>
      </c>
      <c r="AX328" s="13" t="s">
        <v>72</v>
      </c>
      <c r="AY328" s="210" t="s">
        <v>155</v>
      </c>
    </row>
    <row r="329" spans="1:65" s="15" customFormat="1">
      <c r="B329" s="232"/>
      <c r="C329" s="233"/>
      <c r="D329" s="193" t="s">
        <v>169</v>
      </c>
      <c r="E329" s="234" t="s">
        <v>19</v>
      </c>
      <c r="F329" s="235" t="s">
        <v>3364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169</v>
      </c>
      <c r="AU329" s="241" t="s">
        <v>82</v>
      </c>
      <c r="AV329" s="15" t="s">
        <v>80</v>
      </c>
      <c r="AW329" s="15" t="s">
        <v>33</v>
      </c>
      <c r="AX329" s="15" t="s">
        <v>72</v>
      </c>
      <c r="AY329" s="241" t="s">
        <v>155</v>
      </c>
    </row>
    <row r="330" spans="1:65" s="13" customFormat="1">
      <c r="B330" s="200"/>
      <c r="C330" s="201"/>
      <c r="D330" s="193" t="s">
        <v>169</v>
      </c>
      <c r="E330" s="202" t="s">
        <v>19</v>
      </c>
      <c r="F330" s="203" t="s">
        <v>3453</v>
      </c>
      <c r="G330" s="201"/>
      <c r="H330" s="204">
        <v>5.5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169</v>
      </c>
      <c r="AU330" s="210" t="s">
        <v>82</v>
      </c>
      <c r="AV330" s="13" t="s">
        <v>82</v>
      </c>
      <c r="AW330" s="13" t="s">
        <v>33</v>
      </c>
      <c r="AX330" s="13" t="s">
        <v>72</v>
      </c>
      <c r="AY330" s="210" t="s">
        <v>155</v>
      </c>
    </row>
    <row r="331" spans="1:65" s="15" customFormat="1">
      <c r="B331" s="232"/>
      <c r="C331" s="233"/>
      <c r="D331" s="193" t="s">
        <v>169</v>
      </c>
      <c r="E331" s="234" t="s">
        <v>19</v>
      </c>
      <c r="F331" s="235" t="s">
        <v>3356</v>
      </c>
      <c r="G331" s="233"/>
      <c r="H331" s="234" t="s">
        <v>19</v>
      </c>
      <c r="I331" s="236"/>
      <c r="J331" s="233"/>
      <c r="K331" s="233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169</v>
      </c>
      <c r="AU331" s="241" t="s">
        <v>82</v>
      </c>
      <c r="AV331" s="15" t="s">
        <v>80</v>
      </c>
      <c r="AW331" s="15" t="s">
        <v>33</v>
      </c>
      <c r="AX331" s="15" t="s">
        <v>72</v>
      </c>
      <c r="AY331" s="241" t="s">
        <v>155</v>
      </c>
    </row>
    <row r="332" spans="1:65" s="13" customFormat="1">
      <c r="B332" s="200"/>
      <c r="C332" s="201"/>
      <c r="D332" s="193" t="s">
        <v>169</v>
      </c>
      <c r="E332" s="202" t="s">
        <v>19</v>
      </c>
      <c r="F332" s="203" t="s">
        <v>3454</v>
      </c>
      <c r="G332" s="201"/>
      <c r="H332" s="204">
        <v>6.2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169</v>
      </c>
      <c r="AU332" s="210" t="s">
        <v>82</v>
      </c>
      <c r="AV332" s="13" t="s">
        <v>82</v>
      </c>
      <c r="AW332" s="13" t="s">
        <v>33</v>
      </c>
      <c r="AX332" s="13" t="s">
        <v>72</v>
      </c>
      <c r="AY332" s="210" t="s">
        <v>155</v>
      </c>
    </row>
    <row r="333" spans="1:65" s="15" customFormat="1">
      <c r="B333" s="232"/>
      <c r="C333" s="233"/>
      <c r="D333" s="193" t="s">
        <v>169</v>
      </c>
      <c r="E333" s="234" t="s">
        <v>19</v>
      </c>
      <c r="F333" s="235" t="s">
        <v>3383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169</v>
      </c>
      <c r="AU333" s="241" t="s">
        <v>82</v>
      </c>
      <c r="AV333" s="15" t="s">
        <v>80</v>
      </c>
      <c r="AW333" s="15" t="s">
        <v>33</v>
      </c>
      <c r="AX333" s="15" t="s">
        <v>72</v>
      </c>
      <c r="AY333" s="241" t="s">
        <v>155</v>
      </c>
    </row>
    <row r="334" spans="1:65" s="13" customFormat="1">
      <c r="B334" s="200"/>
      <c r="C334" s="201"/>
      <c r="D334" s="193" t="s">
        <v>169</v>
      </c>
      <c r="E334" s="202" t="s">
        <v>19</v>
      </c>
      <c r="F334" s="203" t="s">
        <v>3455</v>
      </c>
      <c r="G334" s="201"/>
      <c r="H334" s="204">
        <v>0.5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169</v>
      </c>
      <c r="AU334" s="210" t="s">
        <v>82</v>
      </c>
      <c r="AV334" s="13" t="s">
        <v>82</v>
      </c>
      <c r="AW334" s="13" t="s">
        <v>33</v>
      </c>
      <c r="AX334" s="13" t="s">
        <v>72</v>
      </c>
      <c r="AY334" s="210" t="s">
        <v>155</v>
      </c>
    </row>
    <row r="335" spans="1:65" s="15" customFormat="1">
      <c r="B335" s="232"/>
      <c r="C335" s="233"/>
      <c r="D335" s="193" t="s">
        <v>169</v>
      </c>
      <c r="E335" s="234" t="s">
        <v>19</v>
      </c>
      <c r="F335" s="235" t="s">
        <v>3377</v>
      </c>
      <c r="G335" s="233"/>
      <c r="H335" s="234" t="s">
        <v>19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169</v>
      </c>
      <c r="AU335" s="241" t="s">
        <v>82</v>
      </c>
      <c r="AV335" s="15" t="s">
        <v>80</v>
      </c>
      <c r="AW335" s="15" t="s">
        <v>33</v>
      </c>
      <c r="AX335" s="15" t="s">
        <v>72</v>
      </c>
      <c r="AY335" s="241" t="s">
        <v>155</v>
      </c>
    </row>
    <row r="336" spans="1:65" s="13" customFormat="1">
      <c r="B336" s="200"/>
      <c r="C336" s="201"/>
      <c r="D336" s="193" t="s">
        <v>169</v>
      </c>
      <c r="E336" s="202" t="s">
        <v>19</v>
      </c>
      <c r="F336" s="203" t="s">
        <v>163</v>
      </c>
      <c r="G336" s="201"/>
      <c r="H336" s="204">
        <v>4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169</v>
      </c>
      <c r="AU336" s="210" t="s">
        <v>82</v>
      </c>
      <c r="AV336" s="13" t="s">
        <v>82</v>
      </c>
      <c r="AW336" s="13" t="s">
        <v>33</v>
      </c>
      <c r="AX336" s="13" t="s">
        <v>72</v>
      </c>
      <c r="AY336" s="210" t="s">
        <v>155</v>
      </c>
    </row>
    <row r="337" spans="1:65" s="15" customFormat="1">
      <c r="B337" s="232"/>
      <c r="C337" s="233"/>
      <c r="D337" s="193" t="s">
        <v>169</v>
      </c>
      <c r="E337" s="234" t="s">
        <v>19</v>
      </c>
      <c r="F337" s="235" t="s">
        <v>3368</v>
      </c>
      <c r="G337" s="233"/>
      <c r="H337" s="234" t="s">
        <v>19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169</v>
      </c>
      <c r="AU337" s="241" t="s">
        <v>82</v>
      </c>
      <c r="AV337" s="15" t="s">
        <v>80</v>
      </c>
      <c r="AW337" s="15" t="s">
        <v>33</v>
      </c>
      <c r="AX337" s="15" t="s">
        <v>72</v>
      </c>
      <c r="AY337" s="241" t="s">
        <v>155</v>
      </c>
    </row>
    <row r="338" spans="1:65" s="13" customFormat="1">
      <c r="B338" s="200"/>
      <c r="C338" s="201"/>
      <c r="D338" s="193" t="s">
        <v>169</v>
      </c>
      <c r="E338" s="202" t="s">
        <v>19</v>
      </c>
      <c r="F338" s="203" t="s">
        <v>3455</v>
      </c>
      <c r="G338" s="201"/>
      <c r="H338" s="204">
        <v>0.5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169</v>
      </c>
      <c r="AU338" s="210" t="s">
        <v>82</v>
      </c>
      <c r="AV338" s="13" t="s">
        <v>82</v>
      </c>
      <c r="AW338" s="13" t="s">
        <v>33</v>
      </c>
      <c r="AX338" s="13" t="s">
        <v>72</v>
      </c>
      <c r="AY338" s="210" t="s">
        <v>155</v>
      </c>
    </row>
    <row r="339" spans="1:65" s="15" customFormat="1">
      <c r="B339" s="232"/>
      <c r="C339" s="233"/>
      <c r="D339" s="193" t="s">
        <v>169</v>
      </c>
      <c r="E339" s="234" t="s">
        <v>19</v>
      </c>
      <c r="F339" s="235" t="s">
        <v>3373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169</v>
      </c>
      <c r="AU339" s="241" t="s">
        <v>82</v>
      </c>
      <c r="AV339" s="15" t="s">
        <v>80</v>
      </c>
      <c r="AW339" s="15" t="s">
        <v>33</v>
      </c>
      <c r="AX339" s="15" t="s">
        <v>72</v>
      </c>
      <c r="AY339" s="241" t="s">
        <v>155</v>
      </c>
    </row>
    <row r="340" spans="1:65" s="13" customFormat="1">
      <c r="B340" s="200"/>
      <c r="C340" s="201"/>
      <c r="D340" s="193" t="s">
        <v>169</v>
      </c>
      <c r="E340" s="202" t="s">
        <v>19</v>
      </c>
      <c r="F340" s="203" t="s">
        <v>82</v>
      </c>
      <c r="G340" s="201"/>
      <c r="H340" s="204">
        <v>2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169</v>
      </c>
      <c r="AU340" s="210" t="s">
        <v>82</v>
      </c>
      <c r="AV340" s="13" t="s">
        <v>82</v>
      </c>
      <c r="AW340" s="13" t="s">
        <v>33</v>
      </c>
      <c r="AX340" s="13" t="s">
        <v>72</v>
      </c>
      <c r="AY340" s="210" t="s">
        <v>155</v>
      </c>
    </row>
    <row r="341" spans="1:65" s="15" customFormat="1">
      <c r="B341" s="232"/>
      <c r="C341" s="233"/>
      <c r="D341" s="193" t="s">
        <v>169</v>
      </c>
      <c r="E341" s="234" t="s">
        <v>19</v>
      </c>
      <c r="F341" s="235" t="s">
        <v>3378</v>
      </c>
      <c r="G341" s="233"/>
      <c r="H341" s="234" t="s">
        <v>19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169</v>
      </c>
      <c r="AU341" s="241" t="s">
        <v>82</v>
      </c>
      <c r="AV341" s="15" t="s">
        <v>80</v>
      </c>
      <c r="AW341" s="15" t="s">
        <v>33</v>
      </c>
      <c r="AX341" s="15" t="s">
        <v>72</v>
      </c>
      <c r="AY341" s="241" t="s">
        <v>155</v>
      </c>
    </row>
    <row r="342" spans="1:65" s="13" customFormat="1">
      <c r="B342" s="200"/>
      <c r="C342" s="201"/>
      <c r="D342" s="193" t="s">
        <v>169</v>
      </c>
      <c r="E342" s="202" t="s">
        <v>19</v>
      </c>
      <c r="F342" s="203" t="s">
        <v>163</v>
      </c>
      <c r="G342" s="201"/>
      <c r="H342" s="204">
        <v>4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169</v>
      </c>
      <c r="AU342" s="210" t="s">
        <v>82</v>
      </c>
      <c r="AV342" s="13" t="s">
        <v>82</v>
      </c>
      <c r="AW342" s="13" t="s">
        <v>33</v>
      </c>
      <c r="AX342" s="13" t="s">
        <v>72</v>
      </c>
      <c r="AY342" s="210" t="s">
        <v>155</v>
      </c>
    </row>
    <row r="343" spans="1:65" s="15" customFormat="1">
      <c r="B343" s="232"/>
      <c r="C343" s="233"/>
      <c r="D343" s="193" t="s">
        <v>169</v>
      </c>
      <c r="E343" s="234" t="s">
        <v>19</v>
      </c>
      <c r="F343" s="235" t="s">
        <v>3369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169</v>
      </c>
      <c r="AU343" s="241" t="s">
        <v>82</v>
      </c>
      <c r="AV343" s="15" t="s">
        <v>80</v>
      </c>
      <c r="AW343" s="15" t="s">
        <v>33</v>
      </c>
      <c r="AX343" s="15" t="s">
        <v>72</v>
      </c>
      <c r="AY343" s="241" t="s">
        <v>155</v>
      </c>
    </row>
    <row r="344" spans="1:65" s="13" customFormat="1">
      <c r="B344" s="200"/>
      <c r="C344" s="201"/>
      <c r="D344" s="193" t="s">
        <v>169</v>
      </c>
      <c r="E344" s="202" t="s">
        <v>19</v>
      </c>
      <c r="F344" s="203" t="s">
        <v>3455</v>
      </c>
      <c r="G344" s="201"/>
      <c r="H344" s="204">
        <v>0.5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169</v>
      </c>
      <c r="AU344" s="210" t="s">
        <v>82</v>
      </c>
      <c r="AV344" s="13" t="s">
        <v>82</v>
      </c>
      <c r="AW344" s="13" t="s">
        <v>33</v>
      </c>
      <c r="AX344" s="13" t="s">
        <v>72</v>
      </c>
      <c r="AY344" s="210" t="s">
        <v>155</v>
      </c>
    </row>
    <row r="345" spans="1:65" s="15" customFormat="1">
      <c r="B345" s="232"/>
      <c r="C345" s="233"/>
      <c r="D345" s="193" t="s">
        <v>169</v>
      </c>
      <c r="E345" s="234" t="s">
        <v>19</v>
      </c>
      <c r="F345" s="235" t="s">
        <v>3384</v>
      </c>
      <c r="G345" s="233"/>
      <c r="H345" s="234" t="s">
        <v>19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169</v>
      </c>
      <c r="AU345" s="241" t="s">
        <v>82</v>
      </c>
      <c r="AV345" s="15" t="s">
        <v>80</v>
      </c>
      <c r="AW345" s="15" t="s">
        <v>33</v>
      </c>
      <c r="AX345" s="15" t="s">
        <v>72</v>
      </c>
      <c r="AY345" s="241" t="s">
        <v>155</v>
      </c>
    </row>
    <row r="346" spans="1:65" s="13" customFormat="1">
      <c r="B346" s="200"/>
      <c r="C346" s="201"/>
      <c r="D346" s="193" t="s">
        <v>169</v>
      </c>
      <c r="E346" s="202" t="s">
        <v>19</v>
      </c>
      <c r="F346" s="203" t="s">
        <v>3455</v>
      </c>
      <c r="G346" s="201"/>
      <c r="H346" s="204">
        <v>0.5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169</v>
      </c>
      <c r="AU346" s="210" t="s">
        <v>82</v>
      </c>
      <c r="AV346" s="13" t="s">
        <v>82</v>
      </c>
      <c r="AW346" s="13" t="s">
        <v>33</v>
      </c>
      <c r="AX346" s="13" t="s">
        <v>72</v>
      </c>
      <c r="AY346" s="210" t="s">
        <v>155</v>
      </c>
    </row>
    <row r="347" spans="1:65" s="15" customFormat="1">
      <c r="B347" s="232"/>
      <c r="C347" s="233"/>
      <c r="D347" s="193" t="s">
        <v>169</v>
      </c>
      <c r="E347" s="234" t="s">
        <v>19</v>
      </c>
      <c r="F347" s="235" t="s">
        <v>3379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169</v>
      </c>
      <c r="AU347" s="241" t="s">
        <v>82</v>
      </c>
      <c r="AV347" s="15" t="s">
        <v>80</v>
      </c>
      <c r="AW347" s="15" t="s">
        <v>33</v>
      </c>
      <c r="AX347" s="15" t="s">
        <v>72</v>
      </c>
      <c r="AY347" s="241" t="s">
        <v>155</v>
      </c>
    </row>
    <row r="348" spans="1:65" s="13" customFormat="1">
      <c r="B348" s="200"/>
      <c r="C348" s="201"/>
      <c r="D348" s="193" t="s">
        <v>169</v>
      </c>
      <c r="E348" s="202" t="s">
        <v>19</v>
      </c>
      <c r="F348" s="203" t="s">
        <v>163</v>
      </c>
      <c r="G348" s="201"/>
      <c r="H348" s="204">
        <v>4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169</v>
      </c>
      <c r="AU348" s="210" t="s">
        <v>82</v>
      </c>
      <c r="AV348" s="13" t="s">
        <v>82</v>
      </c>
      <c r="AW348" s="13" t="s">
        <v>33</v>
      </c>
      <c r="AX348" s="13" t="s">
        <v>72</v>
      </c>
      <c r="AY348" s="210" t="s">
        <v>155</v>
      </c>
    </row>
    <row r="349" spans="1:65" s="14" customFormat="1">
      <c r="B349" s="211"/>
      <c r="C349" s="212"/>
      <c r="D349" s="193" t="s">
        <v>169</v>
      </c>
      <c r="E349" s="213" t="s">
        <v>19</v>
      </c>
      <c r="F349" s="214" t="s">
        <v>178</v>
      </c>
      <c r="G349" s="212"/>
      <c r="H349" s="215">
        <v>40.1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169</v>
      </c>
      <c r="AU349" s="221" t="s">
        <v>82</v>
      </c>
      <c r="AV349" s="14" t="s">
        <v>163</v>
      </c>
      <c r="AW349" s="14" t="s">
        <v>33</v>
      </c>
      <c r="AX349" s="14" t="s">
        <v>80</v>
      </c>
      <c r="AY349" s="221" t="s">
        <v>155</v>
      </c>
    </row>
    <row r="350" spans="1:65" s="2" customFormat="1" ht="16.5" customHeight="1">
      <c r="A350" s="36"/>
      <c r="B350" s="37"/>
      <c r="C350" s="222" t="s">
        <v>422</v>
      </c>
      <c r="D350" s="222" t="s">
        <v>179</v>
      </c>
      <c r="E350" s="223" t="s">
        <v>3456</v>
      </c>
      <c r="F350" s="224" t="s">
        <v>3457</v>
      </c>
      <c r="G350" s="225" t="s">
        <v>233</v>
      </c>
      <c r="H350" s="226">
        <v>34.6</v>
      </c>
      <c r="I350" s="227"/>
      <c r="J350" s="228">
        <f>ROUND(I350*H350,2)</f>
        <v>0</v>
      </c>
      <c r="K350" s="224" t="s">
        <v>162</v>
      </c>
      <c r="L350" s="229"/>
      <c r="M350" s="230" t="s">
        <v>19</v>
      </c>
      <c r="N350" s="231" t="s">
        <v>43</v>
      </c>
      <c r="O350" s="66"/>
      <c r="P350" s="189">
        <f>O350*H350</f>
        <v>0</v>
      </c>
      <c r="Q350" s="189">
        <v>2.0999999999999999E-3</v>
      </c>
      <c r="R350" s="189">
        <f>Q350*H350</f>
        <v>7.2660000000000002E-2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438</v>
      </c>
      <c r="AT350" s="191" t="s">
        <v>179</v>
      </c>
      <c r="AU350" s="191" t="s">
        <v>82</v>
      </c>
      <c r="AY350" s="19" t="s">
        <v>155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300</v>
      </c>
      <c r="BM350" s="191" t="s">
        <v>3458</v>
      </c>
    </row>
    <row r="351" spans="1:65" s="2" customFormat="1">
      <c r="A351" s="36"/>
      <c r="B351" s="37"/>
      <c r="C351" s="38"/>
      <c r="D351" s="193" t="s">
        <v>165</v>
      </c>
      <c r="E351" s="38"/>
      <c r="F351" s="194" t="s">
        <v>3457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165</v>
      </c>
      <c r="AU351" s="19" t="s">
        <v>82</v>
      </c>
    </row>
    <row r="352" spans="1:65" s="15" customFormat="1">
      <c r="B352" s="232"/>
      <c r="C352" s="233"/>
      <c r="D352" s="193" t="s">
        <v>169</v>
      </c>
      <c r="E352" s="234" t="s">
        <v>19</v>
      </c>
      <c r="F352" s="235" t="s">
        <v>3383</v>
      </c>
      <c r="G352" s="233"/>
      <c r="H352" s="234" t="s">
        <v>19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AT352" s="241" t="s">
        <v>169</v>
      </c>
      <c r="AU352" s="241" t="s">
        <v>82</v>
      </c>
      <c r="AV352" s="15" t="s">
        <v>80</v>
      </c>
      <c r="AW352" s="15" t="s">
        <v>33</v>
      </c>
      <c r="AX352" s="15" t="s">
        <v>72</v>
      </c>
      <c r="AY352" s="241" t="s">
        <v>155</v>
      </c>
    </row>
    <row r="353" spans="2:51" s="13" customFormat="1">
      <c r="B353" s="200"/>
      <c r="C353" s="201"/>
      <c r="D353" s="193" t="s">
        <v>169</v>
      </c>
      <c r="E353" s="202" t="s">
        <v>19</v>
      </c>
      <c r="F353" s="203" t="s">
        <v>3459</v>
      </c>
      <c r="G353" s="201"/>
      <c r="H353" s="204">
        <v>4.0999999999999996</v>
      </c>
      <c r="I353" s="205"/>
      <c r="J353" s="201"/>
      <c r="K353" s="201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169</v>
      </c>
      <c r="AU353" s="210" t="s">
        <v>82</v>
      </c>
      <c r="AV353" s="13" t="s">
        <v>82</v>
      </c>
      <c r="AW353" s="13" t="s">
        <v>33</v>
      </c>
      <c r="AX353" s="13" t="s">
        <v>72</v>
      </c>
      <c r="AY353" s="210" t="s">
        <v>155</v>
      </c>
    </row>
    <row r="354" spans="2:51" s="15" customFormat="1">
      <c r="B354" s="232"/>
      <c r="C354" s="233"/>
      <c r="D354" s="193" t="s">
        <v>169</v>
      </c>
      <c r="E354" s="234" t="s">
        <v>19</v>
      </c>
      <c r="F354" s="235" t="s">
        <v>3377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169</v>
      </c>
      <c r="AU354" s="241" t="s">
        <v>82</v>
      </c>
      <c r="AV354" s="15" t="s">
        <v>80</v>
      </c>
      <c r="AW354" s="15" t="s">
        <v>33</v>
      </c>
      <c r="AX354" s="15" t="s">
        <v>72</v>
      </c>
      <c r="AY354" s="241" t="s">
        <v>155</v>
      </c>
    </row>
    <row r="355" spans="2:51" s="13" customFormat="1">
      <c r="B355" s="200"/>
      <c r="C355" s="201"/>
      <c r="D355" s="193" t="s">
        <v>169</v>
      </c>
      <c r="E355" s="202" t="s">
        <v>19</v>
      </c>
      <c r="F355" s="203" t="s">
        <v>3460</v>
      </c>
      <c r="G355" s="201"/>
      <c r="H355" s="204">
        <v>1.2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169</v>
      </c>
      <c r="AU355" s="210" t="s">
        <v>82</v>
      </c>
      <c r="AV355" s="13" t="s">
        <v>82</v>
      </c>
      <c r="AW355" s="13" t="s">
        <v>33</v>
      </c>
      <c r="AX355" s="13" t="s">
        <v>72</v>
      </c>
      <c r="AY355" s="210" t="s">
        <v>155</v>
      </c>
    </row>
    <row r="356" spans="2:51" s="15" customFormat="1">
      <c r="B356" s="232"/>
      <c r="C356" s="233"/>
      <c r="D356" s="193" t="s">
        <v>169</v>
      </c>
      <c r="E356" s="234" t="s">
        <v>19</v>
      </c>
      <c r="F356" s="235" t="s">
        <v>3368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169</v>
      </c>
      <c r="AU356" s="241" t="s">
        <v>82</v>
      </c>
      <c r="AV356" s="15" t="s">
        <v>80</v>
      </c>
      <c r="AW356" s="15" t="s">
        <v>33</v>
      </c>
      <c r="AX356" s="15" t="s">
        <v>72</v>
      </c>
      <c r="AY356" s="241" t="s">
        <v>155</v>
      </c>
    </row>
    <row r="357" spans="2:51" s="13" customFormat="1">
      <c r="B357" s="200"/>
      <c r="C357" s="201"/>
      <c r="D357" s="193" t="s">
        <v>169</v>
      </c>
      <c r="E357" s="202" t="s">
        <v>19</v>
      </c>
      <c r="F357" s="203" t="s">
        <v>3461</v>
      </c>
      <c r="G357" s="201"/>
      <c r="H357" s="204">
        <v>8.3000000000000007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169</v>
      </c>
      <c r="AU357" s="210" t="s">
        <v>82</v>
      </c>
      <c r="AV357" s="13" t="s">
        <v>82</v>
      </c>
      <c r="AW357" s="13" t="s">
        <v>33</v>
      </c>
      <c r="AX357" s="13" t="s">
        <v>72</v>
      </c>
      <c r="AY357" s="210" t="s">
        <v>155</v>
      </c>
    </row>
    <row r="358" spans="2:51" s="15" customFormat="1">
      <c r="B358" s="232"/>
      <c r="C358" s="233"/>
      <c r="D358" s="193" t="s">
        <v>169</v>
      </c>
      <c r="E358" s="234" t="s">
        <v>19</v>
      </c>
      <c r="F358" s="235" t="s">
        <v>3373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169</v>
      </c>
      <c r="AU358" s="241" t="s">
        <v>82</v>
      </c>
      <c r="AV358" s="15" t="s">
        <v>80</v>
      </c>
      <c r="AW358" s="15" t="s">
        <v>33</v>
      </c>
      <c r="AX358" s="15" t="s">
        <v>72</v>
      </c>
      <c r="AY358" s="241" t="s">
        <v>155</v>
      </c>
    </row>
    <row r="359" spans="2:51" s="13" customFormat="1">
      <c r="B359" s="200"/>
      <c r="C359" s="201"/>
      <c r="D359" s="193" t="s">
        <v>169</v>
      </c>
      <c r="E359" s="202" t="s">
        <v>19</v>
      </c>
      <c r="F359" s="203" t="s">
        <v>3454</v>
      </c>
      <c r="G359" s="201"/>
      <c r="H359" s="204">
        <v>6.2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169</v>
      </c>
      <c r="AU359" s="210" t="s">
        <v>82</v>
      </c>
      <c r="AV359" s="13" t="s">
        <v>82</v>
      </c>
      <c r="AW359" s="13" t="s">
        <v>33</v>
      </c>
      <c r="AX359" s="13" t="s">
        <v>72</v>
      </c>
      <c r="AY359" s="210" t="s">
        <v>155</v>
      </c>
    </row>
    <row r="360" spans="2:51" s="15" customFormat="1">
      <c r="B360" s="232"/>
      <c r="C360" s="233"/>
      <c r="D360" s="193" t="s">
        <v>169</v>
      </c>
      <c r="E360" s="234" t="s">
        <v>19</v>
      </c>
      <c r="F360" s="235" t="s">
        <v>3378</v>
      </c>
      <c r="G360" s="233"/>
      <c r="H360" s="234" t="s">
        <v>19</v>
      </c>
      <c r="I360" s="236"/>
      <c r="J360" s="233"/>
      <c r="K360" s="233"/>
      <c r="L360" s="237"/>
      <c r="M360" s="238"/>
      <c r="N360" s="239"/>
      <c r="O360" s="239"/>
      <c r="P360" s="239"/>
      <c r="Q360" s="239"/>
      <c r="R360" s="239"/>
      <c r="S360" s="239"/>
      <c r="T360" s="240"/>
      <c r="AT360" s="241" t="s">
        <v>169</v>
      </c>
      <c r="AU360" s="241" t="s">
        <v>82</v>
      </c>
      <c r="AV360" s="15" t="s">
        <v>80</v>
      </c>
      <c r="AW360" s="15" t="s">
        <v>33</v>
      </c>
      <c r="AX360" s="15" t="s">
        <v>72</v>
      </c>
      <c r="AY360" s="241" t="s">
        <v>155</v>
      </c>
    </row>
    <row r="361" spans="2:51" s="13" customFormat="1">
      <c r="B361" s="200"/>
      <c r="C361" s="201"/>
      <c r="D361" s="193" t="s">
        <v>169</v>
      </c>
      <c r="E361" s="202" t="s">
        <v>19</v>
      </c>
      <c r="F361" s="203" t="s">
        <v>3460</v>
      </c>
      <c r="G361" s="201"/>
      <c r="H361" s="204">
        <v>1.2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169</v>
      </c>
      <c r="AU361" s="210" t="s">
        <v>82</v>
      </c>
      <c r="AV361" s="13" t="s">
        <v>82</v>
      </c>
      <c r="AW361" s="13" t="s">
        <v>33</v>
      </c>
      <c r="AX361" s="13" t="s">
        <v>72</v>
      </c>
      <c r="AY361" s="210" t="s">
        <v>155</v>
      </c>
    </row>
    <row r="362" spans="2:51" s="15" customFormat="1">
      <c r="B362" s="232"/>
      <c r="C362" s="233"/>
      <c r="D362" s="193" t="s">
        <v>169</v>
      </c>
      <c r="E362" s="234" t="s">
        <v>19</v>
      </c>
      <c r="F362" s="235" t="s">
        <v>3369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169</v>
      </c>
      <c r="AU362" s="241" t="s">
        <v>82</v>
      </c>
      <c r="AV362" s="15" t="s">
        <v>80</v>
      </c>
      <c r="AW362" s="15" t="s">
        <v>33</v>
      </c>
      <c r="AX362" s="15" t="s">
        <v>72</v>
      </c>
      <c r="AY362" s="241" t="s">
        <v>155</v>
      </c>
    </row>
    <row r="363" spans="2:51" s="13" customFormat="1">
      <c r="B363" s="200"/>
      <c r="C363" s="201"/>
      <c r="D363" s="193" t="s">
        <v>169</v>
      </c>
      <c r="E363" s="202" t="s">
        <v>19</v>
      </c>
      <c r="F363" s="203" t="s">
        <v>3461</v>
      </c>
      <c r="G363" s="201"/>
      <c r="H363" s="204">
        <v>8.3000000000000007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169</v>
      </c>
      <c r="AU363" s="210" t="s">
        <v>82</v>
      </c>
      <c r="AV363" s="13" t="s">
        <v>82</v>
      </c>
      <c r="AW363" s="13" t="s">
        <v>33</v>
      </c>
      <c r="AX363" s="13" t="s">
        <v>72</v>
      </c>
      <c r="AY363" s="210" t="s">
        <v>155</v>
      </c>
    </row>
    <row r="364" spans="2:51" s="15" customFormat="1">
      <c r="B364" s="232"/>
      <c r="C364" s="233"/>
      <c r="D364" s="193" t="s">
        <v>169</v>
      </c>
      <c r="E364" s="234" t="s">
        <v>19</v>
      </c>
      <c r="F364" s="235" t="s">
        <v>3384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169</v>
      </c>
      <c r="AU364" s="241" t="s">
        <v>82</v>
      </c>
      <c r="AV364" s="15" t="s">
        <v>80</v>
      </c>
      <c r="AW364" s="15" t="s">
        <v>33</v>
      </c>
      <c r="AX364" s="15" t="s">
        <v>72</v>
      </c>
      <c r="AY364" s="241" t="s">
        <v>155</v>
      </c>
    </row>
    <row r="365" spans="2:51" s="13" customFormat="1">
      <c r="B365" s="200"/>
      <c r="C365" s="201"/>
      <c r="D365" s="193" t="s">
        <v>169</v>
      </c>
      <c r="E365" s="202" t="s">
        <v>19</v>
      </c>
      <c r="F365" s="203" t="s">
        <v>3459</v>
      </c>
      <c r="G365" s="201"/>
      <c r="H365" s="204">
        <v>4.0999999999999996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169</v>
      </c>
      <c r="AU365" s="210" t="s">
        <v>82</v>
      </c>
      <c r="AV365" s="13" t="s">
        <v>82</v>
      </c>
      <c r="AW365" s="13" t="s">
        <v>33</v>
      </c>
      <c r="AX365" s="13" t="s">
        <v>72</v>
      </c>
      <c r="AY365" s="210" t="s">
        <v>155</v>
      </c>
    </row>
    <row r="366" spans="2:51" s="15" customFormat="1">
      <c r="B366" s="232"/>
      <c r="C366" s="233"/>
      <c r="D366" s="193" t="s">
        <v>169</v>
      </c>
      <c r="E366" s="234" t="s">
        <v>19</v>
      </c>
      <c r="F366" s="235" t="s">
        <v>3379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169</v>
      </c>
      <c r="AU366" s="241" t="s">
        <v>82</v>
      </c>
      <c r="AV366" s="15" t="s">
        <v>80</v>
      </c>
      <c r="AW366" s="15" t="s">
        <v>33</v>
      </c>
      <c r="AX366" s="15" t="s">
        <v>72</v>
      </c>
      <c r="AY366" s="241" t="s">
        <v>155</v>
      </c>
    </row>
    <row r="367" spans="2:51" s="13" customFormat="1">
      <c r="B367" s="200"/>
      <c r="C367" s="201"/>
      <c r="D367" s="193" t="s">
        <v>169</v>
      </c>
      <c r="E367" s="202" t="s">
        <v>19</v>
      </c>
      <c r="F367" s="203" t="s">
        <v>3460</v>
      </c>
      <c r="G367" s="201"/>
      <c r="H367" s="204">
        <v>1.2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169</v>
      </c>
      <c r="AU367" s="210" t="s">
        <v>82</v>
      </c>
      <c r="AV367" s="13" t="s">
        <v>82</v>
      </c>
      <c r="AW367" s="13" t="s">
        <v>33</v>
      </c>
      <c r="AX367" s="13" t="s">
        <v>72</v>
      </c>
      <c r="AY367" s="210" t="s">
        <v>155</v>
      </c>
    </row>
    <row r="368" spans="2:51" s="14" customFormat="1">
      <c r="B368" s="211"/>
      <c r="C368" s="212"/>
      <c r="D368" s="193" t="s">
        <v>169</v>
      </c>
      <c r="E368" s="213" t="s">
        <v>19</v>
      </c>
      <c r="F368" s="214" t="s">
        <v>178</v>
      </c>
      <c r="G368" s="212"/>
      <c r="H368" s="215">
        <v>34.6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169</v>
      </c>
      <c r="AU368" s="221" t="s">
        <v>82</v>
      </c>
      <c r="AV368" s="14" t="s">
        <v>163</v>
      </c>
      <c r="AW368" s="14" t="s">
        <v>33</v>
      </c>
      <c r="AX368" s="14" t="s">
        <v>80</v>
      </c>
      <c r="AY368" s="221" t="s">
        <v>155</v>
      </c>
    </row>
    <row r="369" spans="1:65" s="2" customFormat="1" ht="24.2" customHeight="1">
      <c r="A369" s="36"/>
      <c r="B369" s="37"/>
      <c r="C369" s="180" t="s">
        <v>432</v>
      </c>
      <c r="D369" s="180" t="s">
        <v>158</v>
      </c>
      <c r="E369" s="181" t="s">
        <v>3462</v>
      </c>
      <c r="F369" s="182" t="s">
        <v>3463</v>
      </c>
      <c r="G369" s="183" t="s">
        <v>425</v>
      </c>
      <c r="H369" s="184">
        <v>40</v>
      </c>
      <c r="I369" s="185"/>
      <c r="J369" s="186">
        <f>ROUND(I369*H369,2)</f>
        <v>0</v>
      </c>
      <c r="K369" s="182" t="s">
        <v>162</v>
      </c>
      <c r="L369" s="41"/>
      <c r="M369" s="187" t="s">
        <v>19</v>
      </c>
      <c r="N369" s="188" t="s">
        <v>43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300</v>
      </c>
      <c r="AT369" s="191" t="s">
        <v>158</v>
      </c>
      <c r="AU369" s="191" t="s">
        <v>82</v>
      </c>
      <c r="AY369" s="19" t="s">
        <v>155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300</v>
      </c>
      <c r="BM369" s="191" t="s">
        <v>3464</v>
      </c>
    </row>
    <row r="370" spans="1:65" s="2" customFormat="1" ht="19.5">
      <c r="A370" s="36"/>
      <c r="B370" s="37"/>
      <c r="C370" s="38"/>
      <c r="D370" s="193" t="s">
        <v>165</v>
      </c>
      <c r="E370" s="38"/>
      <c r="F370" s="194" t="s">
        <v>3465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165</v>
      </c>
      <c r="AU370" s="19" t="s">
        <v>82</v>
      </c>
    </row>
    <row r="371" spans="1:65" s="2" customFormat="1">
      <c r="A371" s="36"/>
      <c r="B371" s="37"/>
      <c r="C371" s="38"/>
      <c r="D371" s="198" t="s">
        <v>167</v>
      </c>
      <c r="E371" s="38"/>
      <c r="F371" s="199" t="s">
        <v>3466</v>
      </c>
      <c r="G371" s="38"/>
      <c r="H371" s="38"/>
      <c r="I371" s="195"/>
      <c r="J371" s="38"/>
      <c r="K371" s="38"/>
      <c r="L371" s="41"/>
      <c r="M371" s="196"/>
      <c r="N371" s="19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167</v>
      </c>
      <c r="AU371" s="19" t="s">
        <v>82</v>
      </c>
    </row>
    <row r="372" spans="1:65" s="2" customFormat="1" ht="16.5" customHeight="1">
      <c r="A372" s="36"/>
      <c r="B372" s="37"/>
      <c r="C372" s="222" t="s">
        <v>438</v>
      </c>
      <c r="D372" s="222" t="s">
        <v>179</v>
      </c>
      <c r="E372" s="223" t="s">
        <v>3467</v>
      </c>
      <c r="F372" s="224" t="s">
        <v>3468</v>
      </c>
      <c r="G372" s="225" t="s">
        <v>425</v>
      </c>
      <c r="H372" s="226">
        <v>21</v>
      </c>
      <c r="I372" s="227"/>
      <c r="J372" s="228">
        <f>ROUND(I372*H372,2)</f>
        <v>0</v>
      </c>
      <c r="K372" s="224" t="s">
        <v>162</v>
      </c>
      <c r="L372" s="229"/>
      <c r="M372" s="230" t="s">
        <v>19</v>
      </c>
      <c r="N372" s="231" t="s">
        <v>43</v>
      </c>
      <c r="O372" s="66"/>
      <c r="P372" s="189">
        <f>O372*H372</f>
        <v>0</v>
      </c>
      <c r="Q372" s="189">
        <v>5.0000000000000001E-4</v>
      </c>
      <c r="R372" s="189">
        <f>Q372*H372</f>
        <v>1.0500000000000001E-2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438</v>
      </c>
      <c r="AT372" s="191" t="s">
        <v>179</v>
      </c>
      <c r="AU372" s="191" t="s">
        <v>82</v>
      </c>
      <c r="AY372" s="19" t="s">
        <v>155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300</v>
      </c>
      <c r="BM372" s="191" t="s">
        <v>3469</v>
      </c>
    </row>
    <row r="373" spans="1:65" s="2" customFormat="1">
      <c r="A373" s="36"/>
      <c r="B373" s="37"/>
      <c r="C373" s="38"/>
      <c r="D373" s="193" t="s">
        <v>165</v>
      </c>
      <c r="E373" s="38"/>
      <c r="F373" s="194" t="s">
        <v>3468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165</v>
      </c>
      <c r="AU373" s="19" t="s">
        <v>82</v>
      </c>
    </row>
    <row r="374" spans="1:65" s="15" customFormat="1">
      <c r="B374" s="232"/>
      <c r="C374" s="233"/>
      <c r="D374" s="193" t="s">
        <v>169</v>
      </c>
      <c r="E374" s="234" t="s">
        <v>19</v>
      </c>
      <c r="F374" s="235" t="s">
        <v>3352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169</v>
      </c>
      <c r="AU374" s="241" t="s">
        <v>82</v>
      </c>
      <c r="AV374" s="15" t="s">
        <v>80</v>
      </c>
      <c r="AW374" s="15" t="s">
        <v>33</v>
      </c>
      <c r="AX374" s="15" t="s">
        <v>72</v>
      </c>
      <c r="AY374" s="241" t="s">
        <v>155</v>
      </c>
    </row>
    <row r="375" spans="1:65" s="13" customFormat="1">
      <c r="B375" s="200"/>
      <c r="C375" s="201"/>
      <c r="D375" s="193" t="s">
        <v>169</v>
      </c>
      <c r="E375" s="202" t="s">
        <v>19</v>
      </c>
      <c r="F375" s="203" t="s">
        <v>156</v>
      </c>
      <c r="G375" s="201"/>
      <c r="H375" s="204">
        <v>3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169</v>
      </c>
      <c r="AU375" s="210" t="s">
        <v>82</v>
      </c>
      <c r="AV375" s="13" t="s">
        <v>82</v>
      </c>
      <c r="AW375" s="13" t="s">
        <v>33</v>
      </c>
      <c r="AX375" s="13" t="s">
        <v>72</v>
      </c>
      <c r="AY375" s="210" t="s">
        <v>155</v>
      </c>
    </row>
    <row r="376" spans="1:65" s="15" customFormat="1">
      <c r="B376" s="232"/>
      <c r="C376" s="233"/>
      <c r="D376" s="193" t="s">
        <v>169</v>
      </c>
      <c r="E376" s="234" t="s">
        <v>19</v>
      </c>
      <c r="F376" s="235" t="s">
        <v>3360</v>
      </c>
      <c r="G376" s="233"/>
      <c r="H376" s="234" t="s">
        <v>19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AT376" s="241" t="s">
        <v>169</v>
      </c>
      <c r="AU376" s="241" t="s">
        <v>82</v>
      </c>
      <c r="AV376" s="15" t="s">
        <v>80</v>
      </c>
      <c r="AW376" s="15" t="s">
        <v>33</v>
      </c>
      <c r="AX376" s="15" t="s">
        <v>72</v>
      </c>
      <c r="AY376" s="241" t="s">
        <v>155</v>
      </c>
    </row>
    <row r="377" spans="1:65" s="13" customFormat="1">
      <c r="B377" s="200"/>
      <c r="C377" s="201"/>
      <c r="D377" s="193" t="s">
        <v>169</v>
      </c>
      <c r="E377" s="202" t="s">
        <v>19</v>
      </c>
      <c r="F377" s="203" t="s">
        <v>195</v>
      </c>
      <c r="G377" s="201"/>
      <c r="H377" s="204">
        <v>5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169</v>
      </c>
      <c r="AU377" s="210" t="s">
        <v>82</v>
      </c>
      <c r="AV377" s="13" t="s">
        <v>82</v>
      </c>
      <c r="AW377" s="13" t="s">
        <v>33</v>
      </c>
      <c r="AX377" s="13" t="s">
        <v>72</v>
      </c>
      <c r="AY377" s="210" t="s">
        <v>155</v>
      </c>
    </row>
    <row r="378" spans="1:65" s="15" customFormat="1">
      <c r="B378" s="232"/>
      <c r="C378" s="233"/>
      <c r="D378" s="193" t="s">
        <v>169</v>
      </c>
      <c r="E378" s="234" t="s">
        <v>19</v>
      </c>
      <c r="F378" s="235" t="s">
        <v>3364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169</v>
      </c>
      <c r="AU378" s="241" t="s">
        <v>82</v>
      </c>
      <c r="AV378" s="15" t="s">
        <v>80</v>
      </c>
      <c r="AW378" s="15" t="s">
        <v>33</v>
      </c>
      <c r="AX378" s="15" t="s">
        <v>72</v>
      </c>
      <c r="AY378" s="241" t="s">
        <v>155</v>
      </c>
    </row>
    <row r="379" spans="1:65" s="13" customFormat="1">
      <c r="B379" s="200"/>
      <c r="C379" s="201"/>
      <c r="D379" s="193" t="s">
        <v>169</v>
      </c>
      <c r="E379" s="202" t="s">
        <v>19</v>
      </c>
      <c r="F379" s="203" t="s">
        <v>82</v>
      </c>
      <c r="G379" s="201"/>
      <c r="H379" s="204">
        <v>2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169</v>
      </c>
      <c r="AU379" s="210" t="s">
        <v>82</v>
      </c>
      <c r="AV379" s="13" t="s">
        <v>82</v>
      </c>
      <c r="AW379" s="13" t="s">
        <v>33</v>
      </c>
      <c r="AX379" s="13" t="s">
        <v>72</v>
      </c>
      <c r="AY379" s="210" t="s">
        <v>155</v>
      </c>
    </row>
    <row r="380" spans="1:65" s="15" customFormat="1">
      <c r="B380" s="232"/>
      <c r="C380" s="233"/>
      <c r="D380" s="193" t="s">
        <v>169</v>
      </c>
      <c r="E380" s="234" t="s">
        <v>19</v>
      </c>
      <c r="F380" s="235" t="s">
        <v>3356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169</v>
      </c>
      <c r="AU380" s="241" t="s">
        <v>82</v>
      </c>
      <c r="AV380" s="15" t="s">
        <v>80</v>
      </c>
      <c r="AW380" s="15" t="s">
        <v>33</v>
      </c>
      <c r="AX380" s="15" t="s">
        <v>72</v>
      </c>
      <c r="AY380" s="241" t="s">
        <v>155</v>
      </c>
    </row>
    <row r="381" spans="1:65" s="13" customFormat="1">
      <c r="B381" s="200"/>
      <c r="C381" s="201"/>
      <c r="D381" s="193" t="s">
        <v>169</v>
      </c>
      <c r="E381" s="202" t="s">
        <v>19</v>
      </c>
      <c r="F381" s="203" t="s">
        <v>195</v>
      </c>
      <c r="G381" s="201"/>
      <c r="H381" s="204">
        <v>5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169</v>
      </c>
      <c r="AU381" s="210" t="s">
        <v>82</v>
      </c>
      <c r="AV381" s="13" t="s">
        <v>82</v>
      </c>
      <c r="AW381" s="13" t="s">
        <v>33</v>
      </c>
      <c r="AX381" s="13" t="s">
        <v>72</v>
      </c>
      <c r="AY381" s="210" t="s">
        <v>155</v>
      </c>
    </row>
    <row r="382" spans="1:65" s="15" customFormat="1">
      <c r="B382" s="232"/>
      <c r="C382" s="233"/>
      <c r="D382" s="193" t="s">
        <v>169</v>
      </c>
      <c r="E382" s="234" t="s">
        <v>19</v>
      </c>
      <c r="F382" s="235" t="s">
        <v>3383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169</v>
      </c>
      <c r="AU382" s="241" t="s">
        <v>82</v>
      </c>
      <c r="AV382" s="15" t="s">
        <v>80</v>
      </c>
      <c r="AW382" s="15" t="s">
        <v>33</v>
      </c>
      <c r="AX382" s="15" t="s">
        <v>72</v>
      </c>
      <c r="AY382" s="241" t="s">
        <v>155</v>
      </c>
    </row>
    <row r="383" spans="1:65" s="13" customFormat="1">
      <c r="B383" s="200"/>
      <c r="C383" s="201"/>
      <c r="D383" s="193" t="s">
        <v>169</v>
      </c>
      <c r="E383" s="202" t="s">
        <v>19</v>
      </c>
      <c r="F383" s="203" t="s">
        <v>80</v>
      </c>
      <c r="G383" s="201"/>
      <c r="H383" s="204">
        <v>1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169</v>
      </c>
      <c r="AU383" s="210" t="s">
        <v>82</v>
      </c>
      <c r="AV383" s="13" t="s">
        <v>82</v>
      </c>
      <c r="AW383" s="13" t="s">
        <v>33</v>
      </c>
      <c r="AX383" s="13" t="s">
        <v>72</v>
      </c>
      <c r="AY383" s="210" t="s">
        <v>155</v>
      </c>
    </row>
    <row r="384" spans="1:65" s="15" customFormat="1">
      <c r="B384" s="232"/>
      <c r="C384" s="233"/>
      <c r="D384" s="193" t="s">
        <v>169</v>
      </c>
      <c r="E384" s="234" t="s">
        <v>19</v>
      </c>
      <c r="F384" s="235" t="s">
        <v>3377</v>
      </c>
      <c r="G384" s="233"/>
      <c r="H384" s="234" t="s">
        <v>19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169</v>
      </c>
      <c r="AU384" s="241" t="s">
        <v>82</v>
      </c>
      <c r="AV384" s="15" t="s">
        <v>80</v>
      </c>
      <c r="AW384" s="15" t="s">
        <v>33</v>
      </c>
      <c r="AX384" s="15" t="s">
        <v>72</v>
      </c>
      <c r="AY384" s="241" t="s">
        <v>155</v>
      </c>
    </row>
    <row r="385" spans="1:65" s="13" customFormat="1">
      <c r="B385" s="200"/>
      <c r="C385" s="201"/>
      <c r="D385" s="193" t="s">
        <v>169</v>
      </c>
      <c r="E385" s="202" t="s">
        <v>19</v>
      </c>
      <c r="F385" s="203" t="s">
        <v>80</v>
      </c>
      <c r="G385" s="201"/>
      <c r="H385" s="204">
        <v>1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169</v>
      </c>
      <c r="AU385" s="210" t="s">
        <v>82</v>
      </c>
      <c r="AV385" s="13" t="s">
        <v>82</v>
      </c>
      <c r="AW385" s="13" t="s">
        <v>33</v>
      </c>
      <c r="AX385" s="13" t="s">
        <v>72</v>
      </c>
      <c r="AY385" s="210" t="s">
        <v>155</v>
      </c>
    </row>
    <row r="386" spans="1:65" s="15" customFormat="1">
      <c r="B386" s="232"/>
      <c r="C386" s="233"/>
      <c r="D386" s="193" t="s">
        <v>169</v>
      </c>
      <c r="E386" s="234" t="s">
        <v>19</v>
      </c>
      <c r="F386" s="235" t="s">
        <v>3373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169</v>
      </c>
      <c r="AU386" s="241" t="s">
        <v>82</v>
      </c>
      <c r="AV386" s="15" t="s">
        <v>80</v>
      </c>
      <c r="AW386" s="15" t="s">
        <v>33</v>
      </c>
      <c r="AX386" s="15" t="s">
        <v>72</v>
      </c>
      <c r="AY386" s="241" t="s">
        <v>155</v>
      </c>
    </row>
    <row r="387" spans="1:65" s="13" customFormat="1">
      <c r="B387" s="200"/>
      <c r="C387" s="201"/>
      <c r="D387" s="193" t="s">
        <v>169</v>
      </c>
      <c r="E387" s="202" t="s">
        <v>19</v>
      </c>
      <c r="F387" s="203" t="s">
        <v>80</v>
      </c>
      <c r="G387" s="201"/>
      <c r="H387" s="204">
        <v>1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169</v>
      </c>
      <c r="AU387" s="210" t="s">
        <v>82</v>
      </c>
      <c r="AV387" s="13" t="s">
        <v>82</v>
      </c>
      <c r="AW387" s="13" t="s">
        <v>33</v>
      </c>
      <c r="AX387" s="13" t="s">
        <v>72</v>
      </c>
      <c r="AY387" s="210" t="s">
        <v>155</v>
      </c>
    </row>
    <row r="388" spans="1:65" s="15" customFormat="1">
      <c r="B388" s="232"/>
      <c r="C388" s="233"/>
      <c r="D388" s="193" t="s">
        <v>169</v>
      </c>
      <c r="E388" s="234" t="s">
        <v>19</v>
      </c>
      <c r="F388" s="235" t="s">
        <v>3378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169</v>
      </c>
      <c r="AU388" s="241" t="s">
        <v>82</v>
      </c>
      <c r="AV388" s="15" t="s">
        <v>80</v>
      </c>
      <c r="AW388" s="15" t="s">
        <v>33</v>
      </c>
      <c r="AX388" s="15" t="s">
        <v>72</v>
      </c>
      <c r="AY388" s="241" t="s">
        <v>155</v>
      </c>
    </row>
    <row r="389" spans="1:65" s="13" customFormat="1">
      <c r="B389" s="200"/>
      <c r="C389" s="201"/>
      <c r="D389" s="193" t="s">
        <v>169</v>
      </c>
      <c r="E389" s="202" t="s">
        <v>19</v>
      </c>
      <c r="F389" s="203" t="s">
        <v>80</v>
      </c>
      <c r="G389" s="201"/>
      <c r="H389" s="204">
        <v>1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169</v>
      </c>
      <c r="AU389" s="210" t="s">
        <v>82</v>
      </c>
      <c r="AV389" s="13" t="s">
        <v>82</v>
      </c>
      <c r="AW389" s="13" t="s">
        <v>33</v>
      </c>
      <c r="AX389" s="13" t="s">
        <v>72</v>
      </c>
      <c r="AY389" s="210" t="s">
        <v>155</v>
      </c>
    </row>
    <row r="390" spans="1:65" s="15" customFormat="1">
      <c r="B390" s="232"/>
      <c r="C390" s="233"/>
      <c r="D390" s="193" t="s">
        <v>169</v>
      </c>
      <c r="E390" s="234" t="s">
        <v>19</v>
      </c>
      <c r="F390" s="235" t="s">
        <v>3384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169</v>
      </c>
      <c r="AU390" s="241" t="s">
        <v>82</v>
      </c>
      <c r="AV390" s="15" t="s">
        <v>80</v>
      </c>
      <c r="AW390" s="15" t="s">
        <v>33</v>
      </c>
      <c r="AX390" s="15" t="s">
        <v>72</v>
      </c>
      <c r="AY390" s="241" t="s">
        <v>155</v>
      </c>
    </row>
    <row r="391" spans="1:65" s="13" customFormat="1">
      <c r="B391" s="200"/>
      <c r="C391" s="201"/>
      <c r="D391" s="193" t="s">
        <v>169</v>
      </c>
      <c r="E391" s="202" t="s">
        <v>19</v>
      </c>
      <c r="F391" s="203" t="s">
        <v>80</v>
      </c>
      <c r="G391" s="201"/>
      <c r="H391" s="204">
        <v>1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169</v>
      </c>
      <c r="AU391" s="210" t="s">
        <v>82</v>
      </c>
      <c r="AV391" s="13" t="s">
        <v>82</v>
      </c>
      <c r="AW391" s="13" t="s">
        <v>33</v>
      </c>
      <c r="AX391" s="13" t="s">
        <v>72</v>
      </c>
      <c r="AY391" s="210" t="s">
        <v>155</v>
      </c>
    </row>
    <row r="392" spans="1:65" s="15" customFormat="1">
      <c r="B392" s="232"/>
      <c r="C392" s="233"/>
      <c r="D392" s="193" t="s">
        <v>169</v>
      </c>
      <c r="E392" s="234" t="s">
        <v>19</v>
      </c>
      <c r="F392" s="235" t="s">
        <v>3379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169</v>
      </c>
      <c r="AU392" s="241" t="s">
        <v>82</v>
      </c>
      <c r="AV392" s="15" t="s">
        <v>80</v>
      </c>
      <c r="AW392" s="15" t="s">
        <v>33</v>
      </c>
      <c r="AX392" s="15" t="s">
        <v>72</v>
      </c>
      <c r="AY392" s="241" t="s">
        <v>155</v>
      </c>
    </row>
    <row r="393" spans="1:65" s="13" customFormat="1">
      <c r="B393" s="200"/>
      <c r="C393" s="201"/>
      <c r="D393" s="193" t="s">
        <v>169</v>
      </c>
      <c r="E393" s="202" t="s">
        <v>19</v>
      </c>
      <c r="F393" s="203" t="s">
        <v>80</v>
      </c>
      <c r="G393" s="201"/>
      <c r="H393" s="204">
        <v>1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169</v>
      </c>
      <c r="AU393" s="210" t="s">
        <v>82</v>
      </c>
      <c r="AV393" s="13" t="s">
        <v>82</v>
      </c>
      <c r="AW393" s="13" t="s">
        <v>33</v>
      </c>
      <c r="AX393" s="13" t="s">
        <v>72</v>
      </c>
      <c r="AY393" s="210" t="s">
        <v>155</v>
      </c>
    </row>
    <row r="394" spans="1:65" s="14" customFormat="1">
      <c r="B394" s="211"/>
      <c r="C394" s="212"/>
      <c r="D394" s="193" t="s">
        <v>169</v>
      </c>
      <c r="E394" s="213" t="s">
        <v>19</v>
      </c>
      <c r="F394" s="214" t="s">
        <v>178</v>
      </c>
      <c r="G394" s="212"/>
      <c r="H394" s="215">
        <v>21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169</v>
      </c>
      <c r="AU394" s="221" t="s">
        <v>82</v>
      </c>
      <c r="AV394" s="14" t="s">
        <v>163</v>
      </c>
      <c r="AW394" s="14" t="s">
        <v>33</v>
      </c>
      <c r="AX394" s="14" t="s">
        <v>80</v>
      </c>
      <c r="AY394" s="221" t="s">
        <v>155</v>
      </c>
    </row>
    <row r="395" spans="1:65" s="2" customFormat="1" ht="16.5" customHeight="1">
      <c r="A395" s="36"/>
      <c r="B395" s="37"/>
      <c r="C395" s="222" t="s">
        <v>443</v>
      </c>
      <c r="D395" s="222" t="s">
        <v>179</v>
      </c>
      <c r="E395" s="223" t="s">
        <v>3470</v>
      </c>
      <c r="F395" s="224" t="s">
        <v>3471</v>
      </c>
      <c r="G395" s="225" t="s">
        <v>425</v>
      </c>
      <c r="H395" s="226">
        <v>17</v>
      </c>
      <c r="I395" s="227"/>
      <c r="J395" s="228">
        <f>ROUND(I395*H395,2)</f>
        <v>0</v>
      </c>
      <c r="K395" s="224" t="s">
        <v>162</v>
      </c>
      <c r="L395" s="229"/>
      <c r="M395" s="230" t="s">
        <v>19</v>
      </c>
      <c r="N395" s="231" t="s">
        <v>43</v>
      </c>
      <c r="O395" s="66"/>
      <c r="P395" s="189">
        <f>O395*H395</f>
        <v>0</v>
      </c>
      <c r="Q395" s="189">
        <v>8.0000000000000004E-4</v>
      </c>
      <c r="R395" s="189">
        <f>Q395*H395</f>
        <v>1.3600000000000001E-2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438</v>
      </c>
      <c r="AT395" s="191" t="s">
        <v>179</v>
      </c>
      <c r="AU395" s="191" t="s">
        <v>82</v>
      </c>
      <c r="AY395" s="19" t="s">
        <v>155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300</v>
      </c>
      <c r="BM395" s="191" t="s">
        <v>3472</v>
      </c>
    </row>
    <row r="396" spans="1:65" s="2" customFormat="1">
      <c r="A396" s="36"/>
      <c r="B396" s="37"/>
      <c r="C396" s="38"/>
      <c r="D396" s="193" t="s">
        <v>165</v>
      </c>
      <c r="E396" s="38"/>
      <c r="F396" s="194" t="s">
        <v>3471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165</v>
      </c>
      <c r="AU396" s="19" t="s">
        <v>82</v>
      </c>
    </row>
    <row r="397" spans="1:65" s="15" customFormat="1">
      <c r="B397" s="232"/>
      <c r="C397" s="233"/>
      <c r="D397" s="193" t="s">
        <v>169</v>
      </c>
      <c r="E397" s="234" t="s">
        <v>19</v>
      </c>
      <c r="F397" s="235" t="s">
        <v>3352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169</v>
      </c>
      <c r="AU397" s="241" t="s">
        <v>82</v>
      </c>
      <c r="AV397" s="15" t="s">
        <v>80</v>
      </c>
      <c r="AW397" s="15" t="s">
        <v>33</v>
      </c>
      <c r="AX397" s="15" t="s">
        <v>72</v>
      </c>
      <c r="AY397" s="241" t="s">
        <v>155</v>
      </c>
    </row>
    <row r="398" spans="1:65" s="13" customFormat="1">
      <c r="B398" s="200"/>
      <c r="C398" s="201"/>
      <c r="D398" s="193" t="s">
        <v>169</v>
      </c>
      <c r="E398" s="202" t="s">
        <v>19</v>
      </c>
      <c r="F398" s="203" t="s">
        <v>80</v>
      </c>
      <c r="G398" s="201"/>
      <c r="H398" s="204">
        <v>1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169</v>
      </c>
      <c r="AU398" s="210" t="s">
        <v>82</v>
      </c>
      <c r="AV398" s="13" t="s">
        <v>82</v>
      </c>
      <c r="AW398" s="13" t="s">
        <v>33</v>
      </c>
      <c r="AX398" s="13" t="s">
        <v>72</v>
      </c>
      <c r="AY398" s="210" t="s">
        <v>155</v>
      </c>
    </row>
    <row r="399" spans="1:65" s="15" customFormat="1">
      <c r="B399" s="232"/>
      <c r="C399" s="233"/>
      <c r="D399" s="193" t="s">
        <v>169</v>
      </c>
      <c r="E399" s="234" t="s">
        <v>19</v>
      </c>
      <c r="F399" s="235" t="s">
        <v>3360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169</v>
      </c>
      <c r="AU399" s="241" t="s">
        <v>82</v>
      </c>
      <c r="AV399" s="15" t="s">
        <v>80</v>
      </c>
      <c r="AW399" s="15" t="s">
        <v>33</v>
      </c>
      <c r="AX399" s="15" t="s">
        <v>72</v>
      </c>
      <c r="AY399" s="241" t="s">
        <v>155</v>
      </c>
    </row>
    <row r="400" spans="1:65" s="13" customFormat="1">
      <c r="B400" s="200"/>
      <c r="C400" s="201"/>
      <c r="D400" s="193" t="s">
        <v>169</v>
      </c>
      <c r="E400" s="202" t="s">
        <v>19</v>
      </c>
      <c r="F400" s="203" t="s">
        <v>80</v>
      </c>
      <c r="G400" s="201"/>
      <c r="H400" s="204">
        <v>1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169</v>
      </c>
      <c r="AU400" s="210" t="s">
        <v>82</v>
      </c>
      <c r="AV400" s="13" t="s">
        <v>82</v>
      </c>
      <c r="AW400" s="13" t="s">
        <v>33</v>
      </c>
      <c r="AX400" s="13" t="s">
        <v>72</v>
      </c>
      <c r="AY400" s="210" t="s">
        <v>155</v>
      </c>
    </row>
    <row r="401" spans="2:51" s="15" customFormat="1">
      <c r="B401" s="232"/>
      <c r="C401" s="233"/>
      <c r="D401" s="193" t="s">
        <v>169</v>
      </c>
      <c r="E401" s="234" t="s">
        <v>19</v>
      </c>
      <c r="F401" s="235" t="s">
        <v>3364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169</v>
      </c>
      <c r="AU401" s="241" t="s">
        <v>82</v>
      </c>
      <c r="AV401" s="15" t="s">
        <v>80</v>
      </c>
      <c r="AW401" s="15" t="s">
        <v>33</v>
      </c>
      <c r="AX401" s="15" t="s">
        <v>72</v>
      </c>
      <c r="AY401" s="241" t="s">
        <v>155</v>
      </c>
    </row>
    <row r="402" spans="2:51" s="13" customFormat="1">
      <c r="B402" s="200"/>
      <c r="C402" s="201"/>
      <c r="D402" s="193" t="s">
        <v>169</v>
      </c>
      <c r="E402" s="202" t="s">
        <v>19</v>
      </c>
      <c r="F402" s="203" t="s">
        <v>80</v>
      </c>
      <c r="G402" s="201"/>
      <c r="H402" s="204">
        <v>1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169</v>
      </c>
      <c r="AU402" s="210" t="s">
        <v>82</v>
      </c>
      <c r="AV402" s="13" t="s">
        <v>82</v>
      </c>
      <c r="AW402" s="13" t="s">
        <v>33</v>
      </c>
      <c r="AX402" s="13" t="s">
        <v>72</v>
      </c>
      <c r="AY402" s="210" t="s">
        <v>155</v>
      </c>
    </row>
    <row r="403" spans="2:51" s="15" customFormat="1">
      <c r="B403" s="232"/>
      <c r="C403" s="233"/>
      <c r="D403" s="193" t="s">
        <v>169</v>
      </c>
      <c r="E403" s="234" t="s">
        <v>19</v>
      </c>
      <c r="F403" s="235" t="s">
        <v>3383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169</v>
      </c>
      <c r="AU403" s="241" t="s">
        <v>82</v>
      </c>
      <c r="AV403" s="15" t="s">
        <v>80</v>
      </c>
      <c r="AW403" s="15" t="s">
        <v>33</v>
      </c>
      <c r="AX403" s="15" t="s">
        <v>72</v>
      </c>
      <c r="AY403" s="241" t="s">
        <v>155</v>
      </c>
    </row>
    <row r="404" spans="2:51" s="13" customFormat="1">
      <c r="B404" s="200"/>
      <c r="C404" s="201"/>
      <c r="D404" s="193" t="s">
        <v>169</v>
      </c>
      <c r="E404" s="202" t="s">
        <v>19</v>
      </c>
      <c r="F404" s="203" t="s">
        <v>80</v>
      </c>
      <c r="G404" s="201"/>
      <c r="H404" s="204">
        <v>1</v>
      </c>
      <c r="I404" s="205"/>
      <c r="J404" s="201"/>
      <c r="K404" s="201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169</v>
      </c>
      <c r="AU404" s="210" t="s">
        <v>82</v>
      </c>
      <c r="AV404" s="13" t="s">
        <v>82</v>
      </c>
      <c r="AW404" s="13" t="s">
        <v>33</v>
      </c>
      <c r="AX404" s="13" t="s">
        <v>72</v>
      </c>
      <c r="AY404" s="210" t="s">
        <v>155</v>
      </c>
    </row>
    <row r="405" spans="2:51" s="15" customFormat="1">
      <c r="B405" s="232"/>
      <c r="C405" s="233"/>
      <c r="D405" s="193" t="s">
        <v>169</v>
      </c>
      <c r="E405" s="234" t="s">
        <v>19</v>
      </c>
      <c r="F405" s="235" t="s">
        <v>3377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169</v>
      </c>
      <c r="AU405" s="241" t="s">
        <v>82</v>
      </c>
      <c r="AV405" s="15" t="s">
        <v>80</v>
      </c>
      <c r="AW405" s="15" t="s">
        <v>33</v>
      </c>
      <c r="AX405" s="15" t="s">
        <v>72</v>
      </c>
      <c r="AY405" s="241" t="s">
        <v>155</v>
      </c>
    </row>
    <row r="406" spans="2:51" s="13" customFormat="1">
      <c r="B406" s="200"/>
      <c r="C406" s="201"/>
      <c r="D406" s="193" t="s">
        <v>169</v>
      </c>
      <c r="E406" s="202" t="s">
        <v>19</v>
      </c>
      <c r="F406" s="203" t="s">
        <v>80</v>
      </c>
      <c r="G406" s="201"/>
      <c r="H406" s="204">
        <v>1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169</v>
      </c>
      <c r="AU406" s="210" t="s">
        <v>82</v>
      </c>
      <c r="AV406" s="13" t="s">
        <v>82</v>
      </c>
      <c r="AW406" s="13" t="s">
        <v>33</v>
      </c>
      <c r="AX406" s="13" t="s">
        <v>72</v>
      </c>
      <c r="AY406" s="210" t="s">
        <v>155</v>
      </c>
    </row>
    <row r="407" spans="2:51" s="15" customFormat="1">
      <c r="B407" s="232"/>
      <c r="C407" s="233"/>
      <c r="D407" s="193" t="s">
        <v>169</v>
      </c>
      <c r="E407" s="234" t="s">
        <v>19</v>
      </c>
      <c r="F407" s="235" t="s">
        <v>3368</v>
      </c>
      <c r="G407" s="233"/>
      <c r="H407" s="234" t="s">
        <v>19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169</v>
      </c>
      <c r="AU407" s="241" t="s">
        <v>82</v>
      </c>
      <c r="AV407" s="15" t="s">
        <v>80</v>
      </c>
      <c r="AW407" s="15" t="s">
        <v>33</v>
      </c>
      <c r="AX407" s="15" t="s">
        <v>72</v>
      </c>
      <c r="AY407" s="241" t="s">
        <v>155</v>
      </c>
    </row>
    <row r="408" spans="2:51" s="13" customFormat="1">
      <c r="B408" s="200"/>
      <c r="C408" s="201"/>
      <c r="D408" s="193" t="s">
        <v>169</v>
      </c>
      <c r="E408" s="202" t="s">
        <v>19</v>
      </c>
      <c r="F408" s="203" t="s">
        <v>163</v>
      </c>
      <c r="G408" s="201"/>
      <c r="H408" s="204">
        <v>4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169</v>
      </c>
      <c r="AU408" s="210" t="s">
        <v>82</v>
      </c>
      <c r="AV408" s="13" t="s">
        <v>82</v>
      </c>
      <c r="AW408" s="13" t="s">
        <v>33</v>
      </c>
      <c r="AX408" s="13" t="s">
        <v>72</v>
      </c>
      <c r="AY408" s="210" t="s">
        <v>155</v>
      </c>
    </row>
    <row r="409" spans="2:51" s="15" customFormat="1">
      <c r="B409" s="232"/>
      <c r="C409" s="233"/>
      <c r="D409" s="193" t="s">
        <v>169</v>
      </c>
      <c r="E409" s="234" t="s">
        <v>19</v>
      </c>
      <c r="F409" s="235" t="s">
        <v>3373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169</v>
      </c>
      <c r="AU409" s="241" t="s">
        <v>82</v>
      </c>
      <c r="AV409" s="15" t="s">
        <v>80</v>
      </c>
      <c r="AW409" s="15" t="s">
        <v>33</v>
      </c>
      <c r="AX409" s="15" t="s">
        <v>72</v>
      </c>
      <c r="AY409" s="241" t="s">
        <v>155</v>
      </c>
    </row>
    <row r="410" spans="2:51" s="13" customFormat="1">
      <c r="B410" s="200"/>
      <c r="C410" s="201"/>
      <c r="D410" s="193" t="s">
        <v>169</v>
      </c>
      <c r="E410" s="202" t="s">
        <v>19</v>
      </c>
      <c r="F410" s="203" t="s">
        <v>80</v>
      </c>
      <c r="G410" s="201"/>
      <c r="H410" s="204">
        <v>1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169</v>
      </c>
      <c r="AU410" s="210" t="s">
        <v>82</v>
      </c>
      <c r="AV410" s="13" t="s">
        <v>82</v>
      </c>
      <c r="AW410" s="13" t="s">
        <v>33</v>
      </c>
      <c r="AX410" s="13" t="s">
        <v>72</v>
      </c>
      <c r="AY410" s="210" t="s">
        <v>155</v>
      </c>
    </row>
    <row r="411" spans="2:51" s="15" customFormat="1">
      <c r="B411" s="232"/>
      <c r="C411" s="233"/>
      <c r="D411" s="193" t="s">
        <v>169</v>
      </c>
      <c r="E411" s="234" t="s">
        <v>19</v>
      </c>
      <c r="F411" s="235" t="s">
        <v>3378</v>
      </c>
      <c r="G411" s="233"/>
      <c r="H411" s="234" t="s">
        <v>19</v>
      </c>
      <c r="I411" s="236"/>
      <c r="J411" s="233"/>
      <c r="K411" s="233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169</v>
      </c>
      <c r="AU411" s="241" t="s">
        <v>82</v>
      </c>
      <c r="AV411" s="15" t="s">
        <v>80</v>
      </c>
      <c r="AW411" s="15" t="s">
        <v>33</v>
      </c>
      <c r="AX411" s="15" t="s">
        <v>72</v>
      </c>
      <c r="AY411" s="241" t="s">
        <v>155</v>
      </c>
    </row>
    <row r="412" spans="2:51" s="13" customFormat="1">
      <c r="B412" s="200"/>
      <c r="C412" s="201"/>
      <c r="D412" s="193" t="s">
        <v>169</v>
      </c>
      <c r="E412" s="202" t="s">
        <v>19</v>
      </c>
      <c r="F412" s="203" t="s">
        <v>80</v>
      </c>
      <c r="G412" s="201"/>
      <c r="H412" s="204">
        <v>1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169</v>
      </c>
      <c r="AU412" s="210" t="s">
        <v>82</v>
      </c>
      <c r="AV412" s="13" t="s">
        <v>82</v>
      </c>
      <c r="AW412" s="13" t="s">
        <v>33</v>
      </c>
      <c r="AX412" s="13" t="s">
        <v>72</v>
      </c>
      <c r="AY412" s="210" t="s">
        <v>155</v>
      </c>
    </row>
    <row r="413" spans="2:51" s="15" customFormat="1">
      <c r="B413" s="232"/>
      <c r="C413" s="233"/>
      <c r="D413" s="193" t="s">
        <v>169</v>
      </c>
      <c r="E413" s="234" t="s">
        <v>19</v>
      </c>
      <c r="F413" s="235" t="s">
        <v>3369</v>
      </c>
      <c r="G413" s="233"/>
      <c r="H413" s="234" t="s">
        <v>19</v>
      </c>
      <c r="I413" s="236"/>
      <c r="J413" s="233"/>
      <c r="K413" s="233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169</v>
      </c>
      <c r="AU413" s="241" t="s">
        <v>82</v>
      </c>
      <c r="AV413" s="15" t="s">
        <v>80</v>
      </c>
      <c r="AW413" s="15" t="s">
        <v>33</v>
      </c>
      <c r="AX413" s="15" t="s">
        <v>72</v>
      </c>
      <c r="AY413" s="241" t="s">
        <v>155</v>
      </c>
    </row>
    <row r="414" spans="2:51" s="13" customFormat="1">
      <c r="B414" s="200"/>
      <c r="C414" s="201"/>
      <c r="D414" s="193" t="s">
        <v>169</v>
      </c>
      <c r="E414" s="202" t="s">
        <v>19</v>
      </c>
      <c r="F414" s="203" t="s">
        <v>163</v>
      </c>
      <c r="G414" s="201"/>
      <c r="H414" s="204">
        <v>4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169</v>
      </c>
      <c r="AU414" s="210" t="s">
        <v>82</v>
      </c>
      <c r="AV414" s="13" t="s">
        <v>82</v>
      </c>
      <c r="AW414" s="13" t="s">
        <v>33</v>
      </c>
      <c r="AX414" s="13" t="s">
        <v>72</v>
      </c>
      <c r="AY414" s="210" t="s">
        <v>155</v>
      </c>
    </row>
    <row r="415" spans="2:51" s="15" customFormat="1">
      <c r="B415" s="232"/>
      <c r="C415" s="233"/>
      <c r="D415" s="193" t="s">
        <v>169</v>
      </c>
      <c r="E415" s="234" t="s">
        <v>19</v>
      </c>
      <c r="F415" s="235" t="s">
        <v>3384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169</v>
      </c>
      <c r="AU415" s="241" t="s">
        <v>82</v>
      </c>
      <c r="AV415" s="15" t="s">
        <v>80</v>
      </c>
      <c r="AW415" s="15" t="s">
        <v>33</v>
      </c>
      <c r="AX415" s="15" t="s">
        <v>72</v>
      </c>
      <c r="AY415" s="241" t="s">
        <v>155</v>
      </c>
    </row>
    <row r="416" spans="2:51" s="13" customFormat="1">
      <c r="B416" s="200"/>
      <c r="C416" s="201"/>
      <c r="D416" s="193" t="s">
        <v>169</v>
      </c>
      <c r="E416" s="202" t="s">
        <v>19</v>
      </c>
      <c r="F416" s="203" t="s">
        <v>80</v>
      </c>
      <c r="G416" s="201"/>
      <c r="H416" s="204">
        <v>1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169</v>
      </c>
      <c r="AU416" s="210" t="s">
        <v>82</v>
      </c>
      <c r="AV416" s="13" t="s">
        <v>82</v>
      </c>
      <c r="AW416" s="13" t="s">
        <v>33</v>
      </c>
      <c r="AX416" s="13" t="s">
        <v>72</v>
      </c>
      <c r="AY416" s="210" t="s">
        <v>155</v>
      </c>
    </row>
    <row r="417" spans="1:65" s="15" customFormat="1">
      <c r="B417" s="232"/>
      <c r="C417" s="233"/>
      <c r="D417" s="193" t="s">
        <v>169</v>
      </c>
      <c r="E417" s="234" t="s">
        <v>19</v>
      </c>
      <c r="F417" s="235" t="s">
        <v>3379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169</v>
      </c>
      <c r="AU417" s="241" t="s">
        <v>82</v>
      </c>
      <c r="AV417" s="15" t="s">
        <v>80</v>
      </c>
      <c r="AW417" s="15" t="s">
        <v>33</v>
      </c>
      <c r="AX417" s="15" t="s">
        <v>72</v>
      </c>
      <c r="AY417" s="241" t="s">
        <v>155</v>
      </c>
    </row>
    <row r="418" spans="1:65" s="13" customFormat="1">
      <c r="B418" s="200"/>
      <c r="C418" s="201"/>
      <c r="D418" s="193" t="s">
        <v>169</v>
      </c>
      <c r="E418" s="202" t="s">
        <v>19</v>
      </c>
      <c r="F418" s="203" t="s">
        <v>80</v>
      </c>
      <c r="G418" s="201"/>
      <c r="H418" s="204">
        <v>1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169</v>
      </c>
      <c r="AU418" s="210" t="s">
        <v>82</v>
      </c>
      <c r="AV418" s="13" t="s">
        <v>82</v>
      </c>
      <c r="AW418" s="13" t="s">
        <v>33</v>
      </c>
      <c r="AX418" s="13" t="s">
        <v>72</v>
      </c>
      <c r="AY418" s="210" t="s">
        <v>155</v>
      </c>
    </row>
    <row r="419" spans="1:65" s="14" customFormat="1">
      <c r="B419" s="211"/>
      <c r="C419" s="212"/>
      <c r="D419" s="193" t="s">
        <v>169</v>
      </c>
      <c r="E419" s="213" t="s">
        <v>19</v>
      </c>
      <c r="F419" s="214" t="s">
        <v>178</v>
      </c>
      <c r="G419" s="212"/>
      <c r="H419" s="215">
        <v>17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169</v>
      </c>
      <c r="AU419" s="221" t="s">
        <v>82</v>
      </c>
      <c r="AV419" s="14" t="s">
        <v>163</v>
      </c>
      <c r="AW419" s="14" t="s">
        <v>33</v>
      </c>
      <c r="AX419" s="14" t="s">
        <v>80</v>
      </c>
      <c r="AY419" s="221" t="s">
        <v>155</v>
      </c>
    </row>
    <row r="420" spans="1:65" s="2" customFormat="1" ht="16.5" customHeight="1">
      <c r="A420" s="36"/>
      <c r="B420" s="37"/>
      <c r="C420" s="222" t="s">
        <v>447</v>
      </c>
      <c r="D420" s="222" t="s">
        <v>179</v>
      </c>
      <c r="E420" s="223" t="s">
        <v>3473</v>
      </c>
      <c r="F420" s="224" t="s">
        <v>3474</v>
      </c>
      <c r="G420" s="225" t="s">
        <v>425</v>
      </c>
      <c r="H420" s="226">
        <v>2</v>
      </c>
      <c r="I420" s="227"/>
      <c r="J420" s="228">
        <f>ROUND(I420*H420,2)</f>
        <v>0</v>
      </c>
      <c r="K420" s="224" t="s">
        <v>162</v>
      </c>
      <c r="L420" s="229"/>
      <c r="M420" s="230" t="s">
        <v>19</v>
      </c>
      <c r="N420" s="231" t="s">
        <v>43</v>
      </c>
      <c r="O420" s="66"/>
      <c r="P420" s="189">
        <f>O420*H420</f>
        <v>0</v>
      </c>
      <c r="Q420" s="189">
        <v>5.0000000000000001E-4</v>
      </c>
      <c r="R420" s="189">
        <f>Q420*H420</f>
        <v>1E-3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438</v>
      </c>
      <c r="AT420" s="191" t="s">
        <v>179</v>
      </c>
      <c r="AU420" s="191" t="s">
        <v>82</v>
      </c>
      <c r="AY420" s="19" t="s">
        <v>155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80</v>
      </c>
      <c r="BK420" s="192">
        <f>ROUND(I420*H420,2)</f>
        <v>0</v>
      </c>
      <c r="BL420" s="19" t="s">
        <v>300</v>
      </c>
      <c r="BM420" s="191" t="s">
        <v>3475</v>
      </c>
    </row>
    <row r="421" spans="1:65" s="2" customFormat="1">
      <c r="A421" s="36"/>
      <c r="B421" s="37"/>
      <c r="C421" s="38"/>
      <c r="D421" s="193" t="s">
        <v>165</v>
      </c>
      <c r="E421" s="38"/>
      <c r="F421" s="194" t="s">
        <v>3474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165</v>
      </c>
      <c r="AU421" s="19" t="s">
        <v>82</v>
      </c>
    </row>
    <row r="422" spans="1:65" s="15" customFormat="1">
      <c r="B422" s="232"/>
      <c r="C422" s="233"/>
      <c r="D422" s="193" t="s">
        <v>169</v>
      </c>
      <c r="E422" s="234" t="s">
        <v>19</v>
      </c>
      <c r="F422" s="235" t="s">
        <v>3373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169</v>
      </c>
      <c r="AU422" s="241" t="s">
        <v>82</v>
      </c>
      <c r="AV422" s="15" t="s">
        <v>80</v>
      </c>
      <c r="AW422" s="15" t="s">
        <v>33</v>
      </c>
      <c r="AX422" s="15" t="s">
        <v>72</v>
      </c>
      <c r="AY422" s="241" t="s">
        <v>155</v>
      </c>
    </row>
    <row r="423" spans="1:65" s="13" customFormat="1">
      <c r="B423" s="200"/>
      <c r="C423" s="201"/>
      <c r="D423" s="193" t="s">
        <v>169</v>
      </c>
      <c r="E423" s="202" t="s">
        <v>19</v>
      </c>
      <c r="F423" s="203" t="s">
        <v>82</v>
      </c>
      <c r="G423" s="201"/>
      <c r="H423" s="204">
        <v>2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169</v>
      </c>
      <c r="AU423" s="210" t="s">
        <v>82</v>
      </c>
      <c r="AV423" s="13" t="s">
        <v>82</v>
      </c>
      <c r="AW423" s="13" t="s">
        <v>33</v>
      </c>
      <c r="AX423" s="13" t="s">
        <v>80</v>
      </c>
      <c r="AY423" s="210" t="s">
        <v>155</v>
      </c>
    </row>
    <row r="424" spans="1:65" s="2" customFormat="1" ht="37.9" customHeight="1">
      <c r="A424" s="36"/>
      <c r="B424" s="37"/>
      <c r="C424" s="180" t="s">
        <v>451</v>
      </c>
      <c r="D424" s="180" t="s">
        <v>158</v>
      </c>
      <c r="E424" s="181" t="s">
        <v>3476</v>
      </c>
      <c r="F424" s="182" t="s">
        <v>3477</v>
      </c>
      <c r="G424" s="183" t="s">
        <v>425</v>
      </c>
      <c r="H424" s="184">
        <v>31</v>
      </c>
      <c r="I424" s="185"/>
      <c r="J424" s="186">
        <f>ROUND(I424*H424,2)</f>
        <v>0</v>
      </c>
      <c r="K424" s="182" t="s">
        <v>162</v>
      </c>
      <c r="L424" s="41"/>
      <c r="M424" s="187" t="s">
        <v>19</v>
      </c>
      <c r="N424" s="188" t="s">
        <v>43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300</v>
      </c>
      <c r="AT424" s="191" t="s">
        <v>158</v>
      </c>
      <c r="AU424" s="191" t="s">
        <v>82</v>
      </c>
      <c r="AY424" s="19" t="s">
        <v>155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80</v>
      </c>
      <c r="BK424" s="192">
        <f>ROUND(I424*H424,2)</f>
        <v>0</v>
      </c>
      <c r="BL424" s="19" t="s">
        <v>300</v>
      </c>
      <c r="BM424" s="191" t="s">
        <v>3478</v>
      </c>
    </row>
    <row r="425" spans="1:65" s="2" customFormat="1" ht="19.5">
      <c r="A425" s="36"/>
      <c r="B425" s="37"/>
      <c r="C425" s="38"/>
      <c r="D425" s="193" t="s">
        <v>165</v>
      </c>
      <c r="E425" s="38"/>
      <c r="F425" s="194" t="s">
        <v>3479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165</v>
      </c>
      <c r="AU425" s="19" t="s">
        <v>82</v>
      </c>
    </row>
    <row r="426" spans="1:65" s="2" customFormat="1">
      <c r="A426" s="36"/>
      <c r="B426" s="37"/>
      <c r="C426" s="38"/>
      <c r="D426" s="198" t="s">
        <v>167</v>
      </c>
      <c r="E426" s="38"/>
      <c r="F426" s="199" t="s">
        <v>3480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167</v>
      </c>
      <c r="AU426" s="19" t="s">
        <v>82</v>
      </c>
    </row>
    <row r="427" spans="1:65" s="2" customFormat="1" ht="24.2" customHeight="1">
      <c r="A427" s="36"/>
      <c r="B427" s="37"/>
      <c r="C427" s="222" t="s">
        <v>459</v>
      </c>
      <c r="D427" s="222" t="s">
        <v>179</v>
      </c>
      <c r="E427" s="223" t="s">
        <v>3481</v>
      </c>
      <c r="F427" s="224" t="s">
        <v>3482</v>
      </c>
      <c r="G427" s="225" t="s">
        <v>425</v>
      </c>
      <c r="H427" s="226">
        <v>11</v>
      </c>
      <c r="I427" s="227"/>
      <c r="J427" s="228">
        <f>ROUND(I427*H427,2)</f>
        <v>0</v>
      </c>
      <c r="K427" s="224" t="s">
        <v>162</v>
      </c>
      <c r="L427" s="229"/>
      <c r="M427" s="230" t="s">
        <v>19</v>
      </c>
      <c r="N427" s="231" t="s">
        <v>43</v>
      </c>
      <c r="O427" s="66"/>
      <c r="P427" s="189">
        <f>O427*H427</f>
        <v>0</v>
      </c>
      <c r="Q427" s="189">
        <v>5.9999999999999995E-4</v>
      </c>
      <c r="R427" s="189">
        <f>Q427*H427</f>
        <v>6.5999999999999991E-3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438</v>
      </c>
      <c r="AT427" s="191" t="s">
        <v>179</v>
      </c>
      <c r="AU427" s="191" t="s">
        <v>82</v>
      </c>
      <c r="AY427" s="19" t="s">
        <v>155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300</v>
      </c>
      <c r="BM427" s="191" t="s">
        <v>3483</v>
      </c>
    </row>
    <row r="428" spans="1:65" s="2" customFormat="1">
      <c r="A428" s="36"/>
      <c r="B428" s="37"/>
      <c r="C428" s="38"/>
      <c r="D428" s="193" t="s">
        <v>165</v>
      </c>
      <c r="E428" s="38"/>
      <c r="F428" s="194" t="s">
        <v>3482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165</v>
      </c>
      <c r="AU428" s="19" t="s">
        <v>82</v>
      </c>
    </row>
    <row r="429" spans="1:65" s="15" customFormat="1">
      <c r="B429" s="232"/>
      <c r="C429" s="233"/>
      <c r="D429" s="193" t="s">
        <v>169</v>
      </c>
      <c r="E429" s="234" t="s">
        <v>19</v>
      </c>
      <c r="F429" s="235" t="s">
        <v>3352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169</v>
      </c>
      <c r="AU429" s="241" t="s">
        <v>82</v>
      </c>
      <c r="AV429" s="15" t="s">
        <v>80</v>
      </c>
      <c r="AW429" s="15" t="s">
        <v>33</v>
      </c>
      <c r="AX429" s="15" t="s">
        <v>72</v>
      </c>
      <c r="AY429" s="241" t="s">
        <v>155</v>
      </c>
    </row>
    <row r="430" spans="1:65" s="13" customFormat="1">
      <c r="B430" s="200"/>
      <c r="C430" s="201"/>
      <c r="D430" s="193" t="s">
        <v>169</v>
      </c>
      <c r="E430" s="202" t="s">
        <v>19</v>
      </c>
      <c r="F430" s="203" t="s">
        <v>82</v>
      </c>
      <c r="G430" s="201"/>
      <c r="H430" s="204">
        <v>2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169</v>
      </c>
      <c r="AU430" s="210" t="s">
        <v>82</v>
      </c>
      <c r="AV430" s="13" t="s">
        <v>82</v>
      </c>
      <c r="AW430" s="13" t="s">
        <v>33</v>
      </c>
      <c r="AX430" s="13" t="s">
        <v>72</v>
      </c>
      <c r="AY430" s="210" t="s">
        <v>155</v>
      </c>
    </row>
    <row r="431" spans="1:65" s="15" customFormat="1">
      <c r="B431" s="232"/>
      <c r="C431" s="233"/>
      <c r="D431" s="193" t="s">
        <v>169</v>
      </c>
      <c r="E431" s="234" t="s">
        <v>19</v>
      </c>
      <c r="F431" s="235" t="s">
        <v>3360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169</v>
      </c>
      <c r="AU431" s="241" t="s">
        <v>82</v>
      </c>
      <c r="AV431" s="15" t="s">
        <v>80</v>
      </c>
      <c r="AW431" s="15" t="s">
        <v>33</v>
      </c>
      <c r="AX431" s="15" t="s">
        <v>72</v>
      </c>
      <c r="AY431" s="241" t="s">
        <v>155</v>
      </c>
    </row>
    <row r="432" spans="1:65" s="13" customFormat="1">
      <c r="B432" s="200"/>
      <c r="C432" s="201"/>
      <c r="D432" s="193" t="s">
        <v>169</v>
      </c>
      <c r="E432" s="202" t="s">
        <v>19</v>
      </c>
      <c r="F432" s="203" t="s">
        <v>156</v>
      </c>
      <c r="G432" s="201"/>
      <c r="H432" s="204">
        <v>3</v>
      </c>
      <c r="I432" s="205"/>
      <c r="J432" s="201"/>
      <c r="K432" s="201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169</v>
      </c>
      <c r="AU432" s="210" t="s">
        <v>82</v>
      </c>
      <c r="AV432" s="13" t="s">
        <v>82</v>
      </c>
      <c r="AW432" s="13" t="s">
        <v>33</v>
      </c>
      <c r="AX432" s="13" t="s">
        <v>72</v>
      </c>
      <c r="AY432" s="210" t="s">
        <v>155</v>
      </c>
    </row>
    <row r="433" spans="1:65" s="15" customFormat="1">
      <c r="B433" s="232"/>
      <c r="C433" s="233"/>
      <c r="D433" s="193" t="s">
        <v>169</v>
      </c>
      <c r="E433" s="234" t="s">
        <v>19</v>
      </c>
      <c r="F433" s="235" t="s">
        <v>3364</v>
      </c>
      <c r="G433" s="233"/>
      <c r="H433" s="234" t="s">
        <v>19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AT433" s="241" t="s">
        <v>169</v>
      </c>
      <c r="AU433" s="241" t="s">
        <v>82</v>
      </c>
      <c r="AV433" s="15" t="s">
        <v>80</v>
      </c>
      <c r="AW433" s="15" t="s">
        <v>33</v>
      </c>
      <c r="AX433" s="15" t="s">
        <v>72</v>
      </c>
      <c r="AY433" s="241" t="s">
        <v>155</v>
      </c>
    </row>
    <row r="434" spans="1:65" s="13" customFormat="1">
      <c r="B434" s="200"/>
      <c r="C434" s="201"/>
      <c r="D434" s="193" t="s">
        <v>169</v>
      </c>
      <c r="E434" s="202" t="s">
        <v>19</v>
      </c>
      <c r="F434" s="203" t="s">
        <v>82</v>
      </c>
      <c r="G434" s="201"/>
      <c r="H434" s="204">
        <v>2</v>
      </c>
      <c r="I434" s="205"/>
      <c r="J434" s="201"/>
      <c r="K434" s="201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169</v>
      </c>
      <c r="AU434" s="210" t="s">
        <v>82</v>
      </c>
      <c r="AV434" s="13" t="s">
        <v>82</v>
      </c>
      <c r="AW434" s="13" t="s">
        <v>33</v>
      </c>
      <c r="AX434" s="13" t="s">
        <v>72</v>
      </c>
      <c r="AY434" s="210" t="s">
        <v>155</v>
      </c>
    </row>
    <row r="435" spans="1:65" s="15" customFormat="1">
      <c r="B435" s="232"/>
      <c r="C435" s="233"/>
      <c r="D435" s="193" t="s">
        <v>169</v>
      </c>
      <c r="E435" s="234" t="s">
        <v>19</v>
      </c>
      <c r="F435" s="235" t="s">
        <v>3356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169</v>
      </c>
      <c r="AU435" s="241" t="s">
        <v>82</v>
      </c>
      <c r="AV435" s="15" t="s">
        <v>80</v>
      </c>
      <c r="AW435" s="15" t="s">
        <v>33</v>
      </c>
      <c r="AX435" s="15" t="s">
        <v>72</v>
      </c>
      <c r="AY435" s="241" t="s">
        <v>155</v>
      </c>
    </row>
    <row r="436" spans="1:65" s="13" customFormat="1">
      <c r="B436" s="200"/>
      <c r="C436" s="201"/>
      <c r="D436" s="193" t="s">
        <v>169</v>
      </c>
      <c r="E436" s="202" t="s">
        <v>19</v>
      </c>
      <c r="F436" s="203" t="s">
        <v>80</v>
      </c>
      <c r="G436" s="201"/>
      <c r="H436" s="204">
        <v>1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169</v>
      </c>
      <c r="AU436" s="210" t="s">
        <v>82</v>
      </c>
      <c r="AV436" s="13" t="s">
        <v>82</v>
      </c>
      <c r="AW436" s="13" t="s">
        <v>33</v>
      </c>
      <c r="AX436" s="13" t="s">
        <v>72</v>
      </c>
      <c r="AY436" s="210" t="s">
        <v>155</v>
      </c>
    </row>
    <row r="437" spans="1:65" s="15" customFormat="1">
      <c r="B437" s="232"/>
      <c r="C437" s="233"/>
      <c r="D437" s="193" t="s">
        <v>169</v>
      </c>
      <c r="E437" s="234" t="s">
        <v>19</v>
      </c>
      <c r="F437" s="235" t="s">
        <v>3377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169</v>
      </c>
      <c r="AU437" s="241" t="s">
        <v>82</v>
      </c>
      <c r="AV437" s="15" t="s">
        <v>80</v>
      </c>
      <c r="AW437" s="15" t="s">
        <v>33</v>
      </c>
      <c r="AX437" s="15" t="s">
        <v>72</v>
      </c>
      <c r="AY437" s="241" t="s">
        <v>155</v>
      </c>
    </row>
    <row r="438" spans="1:65" s="13" customFormat="1">
      <c r="B438" s="200"/>
      <c r="C438" s="201"/>
      <c r="D438" s="193" t="s">
        <v>169</v>
      </c>
      <c r="E438" s="202" t="s">
        <v>19</v>
      </c>
      <c r="F438" s="203" t="s">
        <v>80</v>
      </c>
      <c r="G438" s="201"/>
      <c r="H438" s="204">
        <v>1</v>
      </c>
      <c r="I438" s="205"/>
      <c r="J438" s="201"/>
      <c r="K438" s="201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169</v>
      </c>
      <c r="AU438" s="210" t="s">
        <v>82</v>
      </c>
      <c r="AV438" s="13" t="s">
        <v>82</v>
      </c>
      <c r="AW438" s="13" t="s">
        <v>33</v>
      </c>
      <c r="AX438" s="13" t="s">
        <v>72</v>
      </c>
      <c r="AY438" s="210" t="s">
        <v>155</v>
      </c>
    </row>
    <row r="439" spans="1:65" s="15" customFormat="1">
      <c r="B439" s="232"/>
      <c r="C439" s="233"/>
      <c r="D439" s="193" t="s">
        <v>169</v>
      </c>
      <c r="E439" s="234" t="s">
        <v>19</v>
      </c>
      <c r="F439" s="235" t="s">
        <v>3378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169</v>
      </c>
      <c r="AU439" s="241" t="s">
        <v>82</v>
      </c>
      <c r="AV439" s="15" t="s">
        <v>80</v>
      </c>
      <c r="AW439" s="15" t="s">
        <v>33</v>
      </c>
      <c r="AX439" s="15" t="s">
        <v>72</v>
      </c>
      <c r="AY439" s="241" t="s">
        <v>155</v>
      </c>
    </row>
    <row r="440" spans="1:65" s="13" customFormat="1">
      <c r="B440" s="200"/>
      <c r="C440" s="201"/>
      <c r="D440" s="193" t="s">
        <v>169</v>
      </c>
      <c r="E440" s="202" t="s">
        <v>19</v>
      </c>
      <c r="F440" s="203" t="s">
        <v>80</v>
      </c>
      <c r="G440" s="201"/>
      <c r="H440" s="204">
        <v>1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169</v>
      </c>
      <c r="AU440" s="210" t="s">
        <v>82</v>
      </c>
      <c r="AV440" s="13" t="s">
        <v>82</v>
      </c>
      <c r="AW440" s="13" t="s">
        <v>33</v>
      </c>
      <c r="AX440" s="13" t="s">
        <v>72</v>
      </c>
      <c r="AY440" s="210" t="s">
        <v>155</v>
      </c>
    </row>
    <row r="441" spans="1:65" s="15" customFormat="1">
      <c r="B441" s="232"/>
      <c r="C441" s="233"/>
      <c r="D441" s="193" t="s">
        <v>169</v>
      </c>
      <c r="E441" s="234" t="s">
        <v>19</v>
      </c>
      <c r="F441" s="235" t="s">
        <v>3484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169</v>
      </c>
      <c r="AU441" s="241" t="s">
        <v>82</v>
      </c>
      <c r="AV441" s="15" t="s">
        <v>80</v>
      </c>
      <c r="AW441" s="15" t="s">
        <v>33</v>
      </c>
      <c r="AX441" s="15" t="s">
        <v>72</v>
      </c>
      <c r="AY441" s="241" t="s">
        <v>155</v>
      </c>
    </row>
    <row r="442" spans="1:65" s="13" customFormat="1">
      <c r="B442" s="200"/>
      <c r="C442" s="201"/>
      <c r="D442" s="193" t="s">
        <v>169</v>
      </c>
      <c r="E442" s="202" t="s">
        <v>19</v>
      </c>
      <c r="F442" s="203" t="s">
        <v>80</v>
      </c>
      <c r="G442" s="201"/>
      <c r="H442" s="204">
        <v>1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169</v>
      </c>
      <c r="AU442" s="210" t="s">
        <v>82</v>
      </c>
      <c r="AV442" s="13" t="s">
        <v>82</v>
      </c>
      <c r="AW442" s="13" t="s">
        <v>33</v>
      </c>
      <c r="AX442" s="13" t="s">
        <v>72</v>
      </c>
      <c r="AY442" s="210" t="s">
        <v>155</v>
      </c>
    </row>
    <row r="443" spans="1:65" s="14" customFormat="1">
      <c r="B443" s="211"/>
      <c r="C443" s="212"/>
      <c r="D443" s="193" t="s">
        <v>169</v>
      </c>
      <c r="E443" s="213" t="s">
        <v>19</v>
      </c>
      <c r="F443" s="214" t="s">
        <v>178</v>
      </c>
      <c r="G443" s="212"/>
      <c r="H443" s="215">
        <v>11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169</v>
      </c>
      <c r="AU443" s="221" t="s">
        <v>82</v>
      </c>
      <c r="AV443" s="14" t="s">
        <v>163</v>
      </c>
      <c r="AW443" s="14" t="s">
        <v>33</v>
      </c>
      <c r="AX443" s="14" t="s">
        <v>80</v>
      </c>
      <c r="AY443" s="221" t="s">
        <v>155</v>
      </c>
    </row>
    <row r="444" spans="1:65" s="2" customFormat="1" ht="24.2" customHeight="1">
      <c r="A444" s="36"/>
      <c r="B444" s="37"/>
      <c r="C444" s="222" t="s">
        <v>463</v>
      </c>
      <c r="D444" s="222" t="s">
        <v>179</v>
      </c>
      <c r="E444" s="223" t="s">
        <v>3485</v>
      </c>
      <c r="F444" s="224" t="s">
        <v>3486</v>
      </c>
      <c r="G444" s="225" t="s">
        <v>425</v>
      </c>
      <c r="H444" s="226">
        <v>18</v>
      </c>
      <c r="I444" s="227"/>
      <c r="J444" s="228">
        <f>ROUND(I444*H444,2)</f>
        <v>0</v>
      </c>
      <c r="K444" s="224" t="s">
        <v>162</v>
      </c>
      <c r="L444" s="229"/>
      <c r="M444" s="230" t="s">
        <v>19</v>
      </c>
      <c r="N444" s="231" t="s">
        <v>43</v>
      </c>
      <c r="O444" s="66"/>
      <c r="P444" s="189">
        <f>O444*H444</f>
        <v>0</v>
      </c>
      <c r="Q444" s="189">
        <v>8.9999999999999998E-4</v>
      </c>
      <c r="R444" s="189">
        <f>Q444*H444</f>
        <v>1.6199999999999999E-2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438</v>
      </c>
      <c r="AT444" s="191" t="s">
        <v>179</v>
      </c>
      <c r="AU444" s="191" t="s">
        <v>82</v>
      </c>
      <c r="AY444" s="19" t="s">
        <v>155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80</v>
      </c>
      <c r="BK444" s="192">
        <f>ROUND(I444*H444,2)</f>
        <v>0</v>
      </c>
      <c r="BL444" s="19" t="s">
        <v>300</v>
      </c>
      <c r="BM444" s="191" t="s">
        <v>3487</v>
      </c>
    </row>
    <row r="445" spans="1:65" s="2" customFormat="1">
      <c r="A445" s="36"/>
      <c r="B445" s="37"/>
      <c r="C445" s="38"/>
      <c r="D445" s="193" t="s">
        <v>165</v>
      </c>
      <c r="E445" s="38"/>
      <c r="F445" s="194" t="s">
        <v>3486</v>
      </c>
      <c r="G445" s="38"/>
      <c r="H445" s="38"/>
      <c r="I445" s="195"/>
      <c r="J445" s="38"/>
      <c r="K445" s="38"/>
      <c r="L445" s="41"/>
      <c r="M445" s="196"/>
      <c r="N445" s="197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165</v>
      </c>
      <c r="AU445" s="19" t="s">
        <v>82</v>
      </c>
    </row>
    <row r="446" spans="1:65" s="15" customFormat="1">
      <c r="B446" s="232"/>
      <c r="C446" s="233"/>
      <c r="D446" s="193" t="s">
        <v>169</v>
      </c>
      <c r="E446" s="234" t="s">
        <v>19</v>
      </c>
      <c r="F446" s="235" t="s">
        <v>3383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169</v>
      </c>
      <c r="AU446" s="241" t="s">
        <v>82</v>
      </c>
      <c r="AV446" s="15" t="s">
        <v>80</v>
      </c>
      <c r="AW446" s="15" t="s">
        <v>33</v>
      </c>
      <c r="AX446" s="15" t="s">
        <v>72</v>
      </c>
      <c r="AY446" s="241" t="s">
        <v>155</v>
      </c>
    </row>
    <row r="447" spans="1:65" s="13" customFormat="1">
      <c r="B447" s="200"/>
      <c r="C447" s="201"/>
      <c r="D447" s="193" t="s">
        <v>169</v>
      </c>
      <c r="E447" s="202" t="s">
        <v>19</v>
      </c>
      <c r="F447" s="203" t="s">
        <v>82</v>
      </c>
      <c r="G447" s="201"/>
      <c r="H447" s="204">
        <v>2</v>
      </c>
      <c r="I447" s="205"/>
      <c r="J447" s="201"/>
      <c r="K447" s="201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169</v>
      </c>
      <c r="AU447" s="210" t="s">
        <v>82</v>
      </c>
      <c r="AV447" s="13" t="s">
        <v>82</v>
      </c>
      <c r="AW447" s="13" t="s">
        <v>33</v>
      </c>
      <c r="AX447" s="13" t="s">
        <v>72</v>
      </c>
      <c r="AY447" s="210" t="s">
        <v>155</v>
      </c>
    </row>
    <row r="448" spans="1:65" s="15" customFormat="1">
      <c r="B448" s="232"/>
      <c r="C448" s="233"/>
      <c r="D448" s="193" t="s">
        <v>169</v>
      </c>
      <c r="E448" s="234" t="s">
        <v>19</v>
      </c>
      <c r="F448" s="235" t="s">
        <v>3377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169</v>
      </c>
      <c r="AU448" s="241" t="s">
        <v>82</v>
      </c>
      <c r="AV448" s="15" t="s">
        <v>80</v>
      </c>
      <c r="AW448" s="15" t="s">
        <v>33</v>
      </c>
      <c r="AX448" s="15" t="s">
        <v>72</v>
      </c>
      <c r="AY448" s="241" t="s">
        <v>155</v>
      </c>
    </row>
    <row r="449" spans="1:65" s="13" customFormat="1">
      <c r="B449" s="200"/>
      <c r="C449" s="201"/>
      <c r="D449" s="193" t="s">
        <v>169</v>
      </c>
      <c r="E449" s="202" t="s">
        <v>19</v>
      </c>
      <c r="F449" s="203" t="s">
        <v>82</v>
      </c>
      <c r="G449" s="201"/>
      <c r="H449" s="204">
        <v>2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169</v>
      </c>
      <c r="AU449" s="210" t="s">
        <v>82</v>
      </c>
      <c r="AV449" s="13" t="s">
        <v>82</v>
      </c>
      <c r="AW449" s="13" t="s">
        <v>33</v>
      </c>
      <c r="AX449" s="13" t="s">
        <v>72</v>
      </c>
      <c r="AY449" s="210" t="s">
        <v>155</v>
      </c>
    </row>
    <row r="450" spans="1:65" s="15" customFormat="1">
      <c r="B450" s="232"/>
      <c r="C450" s="233"/>
      <c r="D450" s="193" t="s">
        <v>169</v>
      </c>
      <c r="E450" s="234" t="s">
        <v>19</v>
      </c>
      <c r="F450" s="235" t="s">
        <v>3368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169</v>
      </c>
      <c r="AU450" s="241" t="s">
        <v>82</v>
      </c>
      <c r="AV450" s="15" t="s">
        <v>80</v>
      </c>
      <c r="AW450" s="15" t="s">
        <v>33</v>
      </c>
      <c r="AX450" s="15" t="s">
        <v>72</v>
      </c>
      <c r="AY450" s="241" t="s">
        <v>155</v>
      </c>
    </row>
    <row r="451" spans="1:65" s="13" customFormat="1">
      <c r="B451" s="200"/>
      <c r="C451" s="201"/>
      <c r="D451" s="193" t="s">
        <v>169</v>
      </c>
      <c r="E451" s="202" t="s">
        <v>19</v>
      </c>
      <c r="F451" s="203" t="s">
        <v>156</v>
      </c>
      <c r="G451" s="201"/>
      <c r="H451" s="204">
        <v>3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169</v>
      </c>
      <c r="AU451" s="210" t="s">
        <v>82</v>
      </c>
      <c r="AV451" s="13" t="s">
        <v>82</v>
      </c>
      <c r="AW451" s="13" t="s">
        <v>33</v>
      </c>
      <c r="AX451" s="13" t="s">
        <v>72</v>
      </c>
      <c r="AY451" s="210" t="s">
        <v>155</v>
      </c>
    </row>
    <row r="452" spans="1:65" s="15" customFormat="1">
      <c r="B452" s="232"/>
      <c r="C452" s="233"/>
      <c r="D452" s="193" t="s">
        <v>169</v>
      </c>
      <c r="E452" s="234" t="s">
        <v>19</v>
      </c>
      <c r="F452" s="235" t="s">
        <v>3373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169</v>
      </c>
      <c r="AU452" s="241" t="s">
        <v>82</v>
      </c>
      <c r="AV452" s="15" t="s">
        <v>80</v>
      </c>
      <c r="AW452" s="15" t="s">
        <v>33</v>
      </c>
      <c r="AX452" s="15" t="s">
        <v>72</v>
      </c>
      <c r="AY452" s="241" t="s">
        <v>155</v>
      </c>
    </row>
    <row r="453" spans="1:65" s="13" customFormat="1">
      <c r="B453" s="200"/>
      <c r="C453" s="201"/>
      <c r="D453" s="193" t="s">
        <v>169</v>
      </c>
      <c r="E453" s="202" t="s">
        <v>19</v>
      </c>
      <c r="F453" s="203" t="s">
        <v>82</v>
      </c>
      <c r="G453" s="201"/>
      <c r="H453" s="204">
        <v>2</v>
      </c>
      <c r="I453" s="205"/>
      <c r="J453" s="201"/>
      <c r="K453" s="201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169</v>
      </c>
      <c r="AU453" s="210" t="s">
        <v>82</v>
      </c>
      <c r="AV453" s="13" t="s">
        <v>82</v>
      </c>
      <c r="AW453" s="13" t="s">
        <v>33</v>
      </c>
      <c r="AX453" s="13" t="s">
        <v>72</v>
      </c>
      <c r="AY453" s="210" t="s">
        <v>155</v>
      </c>
    </row>
    <row r="454" spans="1:65" s="15" customFormat="1">
      <c r="B454" s="232"/>
      <c r="C454" s="233"/>
      <c r="D454" s="193" t="s">
        <v>169</v>
      </c>
      <c r="E454" s="234" t="s">
        <v>19</v>
      </c>
      <c r="F454" s="235" t="s">
        <v>3378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169</v>
      </c>
      <c r="AU454" s="241" t="s">
        <v>82</v>
      </c>
      <c r="AV454" s="15" t="s">
        <v>80</v>
      </c>
      <c r="AW454" s="15" t="s">
        <v>33</v>
      </c>
      <c r="AX454" s="15" t="s">
        <v>72</v>
      </c>
      <c r="AY454" s="241" t="s">
        <v>155</v>
      </c>
    </row>
    <row r="455" spans="1:65" s="13" customFormat="1">
      <c r="B455" s="200"/>
      <c r="C455" s="201"/>
      <c r="D455" s="193" t="s">
        <v>169</v>
      </c>
      <c r="E455" s="202" t="s">
        <v>19</v>
      </c>
      <c r="F455" s="203" t="s">
        <v>82</v>
      </c>
      <c r="G455" s="201"/>
      <c r="H455" s="204">
        <v>2</v>
      </c>
      <c r="I455" s="205"/>
      <c r="J455" s="201"/>
      <c r="K455" s="201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169</v>
      </c>
      <c r="AU455" s="210" t="s">
        <v>82</v>
      </c>
      <c r="AV455" s="13" t="s">
        <v>82</v>
      </c>
      <c r="AW455" s="13" t="s">
        <v>33</v>
      </c>
      <c r="AX455" s="13" t="s">
        <v>72</v>
      </c>
      <c r="AY455" s="210" t="s">
        <v>155</v>
      </c>
    </row>
    <row r="456" spans="1:65" s="15" customFormat="1">
      <c r="B456" s="232"/>
      <c r="C456" s="233"/>
      <c r="D456" s="193" t="s">
        <v>169</v>
      </c>
      <c r="E456" s="234" t="s">
        <v>19</v>
      </c>
      <c r="F456" s="235" t="s">
        <v>3369</v>
      </c>
      <c r="G456" s="233"/>
      <c r="H456" s="234" t="s">
        <v>19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169</v>
      </c>
      <c r="AU456" s="241" t="s">
        <v>82</v>
      </c>
      <c r="AV456" s="15" t="s">
        <v>80</v>
      </c>
      <c r="AW456" s="15" t="s">
        <v>33</v>
      </c>
      <c r="AX456" s="15" t="s">
        <v>72</v>
      </c>
      <c r="AY456" s="241" t="s">
        <v>155</v>
      </c>
    </row>
    <row r="457" spans="1:65" s="13" customFormat="1">
      <c r="B457" s="200"/>
      <c r="C457" s="201"/>
      <c r="D457" s="193" t="s">
        <v>169</v>
      </c>
      <c r="E457" s="202" t="s">
        <v>19</v>
      </c>
      <c r="F457" s="203" t="s">
        <v>156</v>
      </c>
      <c r="G457" s="201"/>
      <c r="H457" s="204">
        <v>3</v>
      </c>
      <c r="I457" s="205"/>
      <c r="J457" s="201"/>
      <c r="K457" s="201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169</v>
      </c>
      <c r="AU457" s="210" t="s">
        <v>82</v>
      </c>
      <c r="AV457" s="13" t="s">
        <v>82</v>
      </c>
      <c r="AW457" s="13" t="s">
        <v>33</v>
      </c>
      <c r="AX457" s="13" t="s">
        <v>72</v>
      </c>
      <c r="AY457" s="210" t="s">
        <v>155</v>
      </c>
    </row>
    <row r="458" spans="1:65" s="15" customFormat="1">
      <c r="B458" s="232"/>
      <c r="C458" s="233"/>
      <c r="D458" s="193" t="s">
        <v>169</v>
      </c>
      <c r="E458" s="234" t="s">
        <v>19</v>
      </c>
      <c r="F458" s="235" t="s">
        <v>3384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169</v>
      </c>
      <c r="AU458" s="241" t="s">
        <v>82</v>
      </c>
      <c r="AV458" s="15" t="s">
        <v>80</v>
      </c>
      <c r="AW458" s="15" t="s">
        <v>33</v>
      </c>
      <c r="AX458" s="15" t="s">
        <v>72</v>
      </c>
      <c r="AY458" s="241" t="s">
        <v>155</v>
      </c>
    </row>
    <row r="459" spans="1:65" s="13" customFormat="1">
      <c r="B459" s="200"/>
      <c r="C459" s="201"/>
      <c r="D459" s="193" t="s">
        <v>169</v>
      </c>
      <c r="E459" s="202" t="s">
        <v>19</v>
      </c>
      <c r="F459" s="203" t="s">
        <v>82</v>
      </c>
      <c r="G459" s="201"/>
      <c r="H459" s="204">
        <v>2</v>
      </c>
      <c r="I459" s="205"/>
      <c r="J459" s="201"/>
      <c r="K459" s="201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169</v>
      </c>
      <c r="AU459" s="210" t="s">
        <v>82</v>
      </c>
      <c r="AV459" s="13" t="s">
        <v>82</v>
      </c>
      <c r="AW459" s="13" t="s">
        <v>33</v>
      </c>
      <c r="AX459" s="13" t="s">
        <v>72</v>
      </c>
      <c r="AY459" s="210" t="s">
        <v>155</v>
      </c>
    </row>
    <row r="460" spans="1:65" s="15" customFormat="1">
      <c r="B460" s="232"/>
      <c r="C460" s="233"/>
      <c r="D460" s="193" t="s">
        <v>169</v>
      </c>
      <c r="E460" s="234" t="s">
        <v>19</v>
      </c>
      <c r="F460" s="235" t="s">
        <v>3379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169</v>
      </c>
      <c r="AU460" s="241" t="s">
        <v>82</v>
      </c>
      <c r="AV460" s="15" t="s">
        <v>80</v>
      </c>
      <c r="AW460" s="15" t="s">
        <v>33</v>
      </c>
      <c r="AX460" s="15" t="s">
        <v>72</v>
      </c>
      <c r="AY460" s="241" t="s">
        <v>155</v>
      </c>
    </row>
    <row r="461" spans="1:65" s="13" customFormat="1">
      <c r="B461" s="200"/>
      <c r="C461" s="201"/>
      <c r="D461" s="193" t="s">
        <v>169</v>
      </c>
      <c r="E461" s="202" t="s">
        <v>19</v>
      </c>
      <c r="F461" s="203" t="s">
        <v>82</v>
      </c>
      <c r="G461" s="201"/>
      <c r="H461" s="204">
        <v>2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169</v>
      </c>
      <c r="AU461" s="210" t="s">
        <v>82</v>
      </c>
      <c r="AV461" s="13" t="s">
        <v>82</v>
      </c>
      <c r="AW461" s="13" t="s">
        <v>33</v>
      </c>
      <c r="AX461" s="13" t="s">
        <v>72</v>
      </c>
      <c r="AY461" s="210" t="s">
        <v>155</v>
      </c>
    </row>
    <row r="462" spans="1:65" s="14" customFormat="1">
      <c r="B462" s="211"/>
      <c r="C462" s="212"/>
      <c r="D462" s="193" t="s">
        <v>169</v>
      </c>
      <c r="E462" s="213" t="s">
        <v>19</v>
      </c>
      <c r="F462" s="214" t="s">
        <v>178</v>
      </c>
      <c r="G462" s="212"/>
      <c r="H462" s="215">
        <v>18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169</v>
      </c>
      <c r="AU462" s="221" t="s">
        <v>82</v>
      </c>
      <c r="AV462" s="14" t="s">
        <v>163</v>
      </c>
      <c r="AW462" s="14" t="s">
        <v>33</v>
      </c>
      <c r="AX462" s="14" t="s">
        <v>80</v>
      </c>
      <c r="AY462" s="221" t="s">
        <v>155</v>
      </c>
    </row>
    <row r="463" spans="1:65" s="2" customFormat="1" ht="24.2" customHeight="1">
      <c r="A463" s="36"/>
      <c r="B463" s="37"/>
      <c r="C463" s="222" t="s">
        <v>467</v>
      </c>
      <c r="D463" s="222" t="s">
        <v>179</v>
      </c>
      <c r="E463" s="223" t="s">
        <v>3488</v>
      </c>
      <c r="F463" s="224" t="s">
        <v>3489</v>
      </c>
      <c r="G463" s="225" t="s">
        <v>425</v>
      </c>
      <c r="H463" s="226">
        <v>2</v>
      </c>
      <c r="I463" s="227"/>
      <c r="J463" s="228">
        <f>ROUND(I463*H463,2)</f>
        <v>0</v>
      </c>
      <c r="K463" s="224" t="s">
        <v>162</v>
      </c>
      <c r="L463" s="229"/>
      <c r="M463" s="230" t="s">
        <v>19</v>
      </c>
      <c r="N463" s="231" t="s">
        <v>43</v>
      </c>
      <c r="O463" s="66"/>
      <c r="P463" s="189">
        <f>O463*H463</f>
        <v>0</v>
      </c>
      <c r="Q463" s="189">
        <v>6.9999999999999999E-4</v>
      </c>
      <c r="R463" s="189">
        <f>Q463*H463</f>
        <v>1.4E-3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438</v>
      </c>
      <c r="AT463" s="191" t="s">
        <v>179</v>
      </c>
      <c r="AU463" s="191" t="s">
        <v>82</v>
      </c>
      <c r="AY463" s="19" t="s">
        <v>155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300</v>
      </c>
      <c r="BM463" s="191" t="s">
        <v>3490</v>
      </c>
    </row>
    <row r="464" spans="1:65" s="2" customFormat="1">
      <c r="A464" s="36"/>
      <c r="B464" s="37"/>
      <c r="C464" s="38"/>
      <c r="D464" s="193" t="s">
        <v>165</v>
      </c>
      <c r="E464" s="38"/>
      <c r="F464" s="194" t="s">
        <v>3489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165</v>
      </c>
      <c r="AU464" s="19" t="s">
        <v>82</v>
      </c>
    </row>
    <row r="465" spans="1:65" s="15" customFormat="1">
      <c r="B465" s="232"/>
      <c r="C465" s="233"/>
      <c r="D465" s="193" t="s">
        <v>169</v>
      </c>
      <c r="E465" s="234" t="s">
        <v>19</v>
      </c>
      <c r="F465" s="235" t="s">
        <v>3383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169</v>
      </c>
      <c r="AU465" s="241" t="s">
        <v>82</v>
      </c>
      <c r="AV465" s="15" t="s">
        <v>80</v>
      </c>
      <c r="AW465" s="15" t="s">
        <v>33</v>
      </c>
      <c r="AX465" s="15" t="s">
        <v>72</v>
      </c>
      <c r="AY465" s="241" t="s">
        <v>155</v>
      </c>
    </row>
    <row r="466" spans="1:65" s="13" customFormat="1">
      <c r="B466" s="200"/>
      <c r="C466" s="201"/>
      <c r="D466" s="193" t="s">
        <v>169</v>
      </c>
      <c r="E466" s="202" t="s">
        <v>19</v>
      </c>
      <c r="F466" s="203" t="s">
        <v>80</v>
      </c>
      <c r="G466" s="201"/>
      <c r="H466" s="204">
        <v>1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169</v>
      </c>
      <c r="AU466" s="210" t="s">
        <v>82</v>
      </c>
      <c r="AV466" s="13" t="s">
        <v>82</v>
      </c>
      <c r="AW466" s="13" t="s">
        <v>33</v>
      </c>
      <c r="AX466" s="13" t="s">
        <v>72</v>
      </c>
      <c r="AY466" s="210" t="s">
        <v>155</v>
      </c>
    </row>
    <row r="467" spans="1:65" s="15" customFormat="1">
      <c r="B467" s="232"/>
      <c r="C467" s="233"/>
      <c r="D467" s="193" t="s">
        <v>169</v>
      </c>
      <c r="E467" s="234" t="s">
        <v>19</v>
      </c>
      <c r="F467" s="235" t="s">
        <v>3384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169</v>
      </c>
      <c r="AU467" s="241" t="s">
        <v>82</v>
      </c>
      <c r="AV467" s="15" t="s">
        <v>80</v>
      </c>
      <c r="AW467" s="15" t="s">
        <v>33</v>
      </c>
      <c r="AX467" s="15" t="s">
        <v>72</v>
      </c>
      <c r="AY467" s="241" t="s">
        <v>155</v>
      </c>
    </row>
    <row r="468" spans="1:65" s="13" customFormat="1">
      <c r="B468" s="200"/>
      <c r="C468" s="201"/>
      <c r="D468" s="193" t="s">
        <v>169</v>
      </c>
      <c r="E468" s="202" t="s">
        <v>19</v>
      </c>
      <c r="F468" s="203" t="s">
        <v>80</v>
      </c>
      <c r="G468" s="201"/>
      <c r="H468" s="204">
        <v>1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169</v>
      </c>
      <c r="AU468" s="210" t="s">
        <v>82</v>
      </c>
      <c r="AV468" s="13" t="s">
        <v>82</v>
      </c>
      <c r="AW468" s="13" t="s">
        <v>33</v>
      </c>
      <c r="AX468" s="13" t="s">
        <v>72</v>
      </c>
      <c r="AY468" s="210" t="s">
        <v>155</v>
      </c>
    </row>
    <row r="469" spans="1:65" s="14" customFormat="1">
      <c r="B469" s="211"/>
      <c r="C469" s="212"/>
      <c r="D469" s="193" t="s">
        <v>169</v>
      </c>
      <c r="E469" s="213" t="s">
        <v>19</v>
      </c>
      <c r="F469" s="214" t="s">
        <v>178</v>
      </c>
      <c r="G469" s="212"/>
      <c r="H469" s="215">
        <v>2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169</v>
      </c>
      <c r="AU469" s="221" t="s">
        <v>82</v>
      </c>
      <c r="AV469" s="14" t="s">
        <v>163</v>
      </c>
      <c r="AW469" s="14" t="s">
        <v>33</v>
      </c>
      <c r="AX469" s="14" t="s">
        <v>80</v>
      </c>
      <c r="AY469" s="221" t="s">
        <v>155</v>
      </c>
    </row>
    <row r="470" spans="1:65" s="2" customFormat="1" ht="33" customHeight="1">
      <c r="A470" s="36"/>
      <c r="B470" s="37"/>
      <c r="C470" s="180" t="s">
        <v>471</v>
      </c>
      <c r="D470" s="180" t="s">
        <v>158</v>
      </c>
      <c r="E470" s="181" t="s">
        <v>3491</v>
      </c>
      <c r="F470" s="182" t="s">
        <v>3492</v>
      </c>
      <c r="G470" s="183" t="s">
        <v>425</v>
      </c>
      <c r="H470" s="184">
        <v>1</v>
      </c>
      <c r="I470" s="185"/>
      <c r="J470" s="186">
        <f>ROUND(I470*H470,2)</f>
        <v>0</v>
      </c>
      <c r="K470" s="182" t="s">
        <v>162</v>
      </c>
      <c r="L470" s="41"/>
      <c r="M470" s="187" t="s">
        <v>19</v>
      </c>
      <c r="N470" s="188" t="s">
        <v>43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300</v>
      </c>
      <c r="AT470" s="191" t="s">
        <v>158</v>
      </c>
      <c r="AU470" s="191" t="s">
        <v>82</v>
      </c>
      <c r="AY470" s="19" t="s">
        <v>155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300</v>
      </c>
      <c r="BM470" s="191" t="s">
        <v>3493</v>
      </c>
    </row>
    <row r="471" spans="1:65" s="2" customFormat="1" ht="19.5">
      <c r="A471" s="36"/>
      <c r="B471" s="37"/>
      <c r="C471" s="38"/>
      <c r="D471" s="193" t="s">
        <v>165</v>
      </c>
      <c r="E471" s="38"/>
      <c r="F471" s="194" t="s">
        <v>3494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165</v>
      </c>
      <c r="AU471" s="19" t="s">
        <v>82</v>
      </c>
    </row>
    <row r="472" spans="1:65" s="2" customFormat="1">
      <c r="A472" s="36"/>
      <c r="B472" s="37"/>
      <c r="C472" s="38"/>
      <c r="D472" s="198" t="s">
        <v>167</v>
      </c>
      <c r="E472" s="38"/>
      <c r="F472" s="199" t="s">
        <v>3495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167</v>
      </c>
      <c r="AU472" s="19" t="s">
        <v>82</v>
      </c>
    </row>
    <row r="473" spans="1:65" s="2" customFormat="1" ht="24.2" customHeight="1">
      <c r="A473" s="36"/>
      <c r="B473" s="37"/>
      <c r="C473" s="222" t="s">
        <v>476</v>
      </c>
      <c r="D473" s="222" t="s">
        <v>179</v>
      </c>
      <c r="E473" s="223" t="s">
        <v>3496</v>
      </c>
      <c r="F473" s="224" t="s">
        <v>3497</v>
      </c>
      <c r="G473" s="225" t="s">
        <v>425</v>
      </c>
      <c r="H473" s="226">
        <v>1</v>
      </c>
      <c r="I473" s="227"/>
      <c r="J473" s="228">
        <f>ROUND(I473*H473,2)</f>
        <v>0</v>
      </c>
      <c r="K473" s="224" t="s">
        <v>162</v>
      </c>
      <c r="L473" s="229"/>
      <c r="M473" s="230" t="s">
        <v>19</v>
      </c>
      <c r="N473" s="231" t="s">
        <v>43</v>
      </c>
      <c r="O473" s="66"/>
      <c r="P473" s="189">
        <f>O473*H473</f>
        <v>0</v>
      </c>
      <c r="Q473" s="189">
        <v>5.9999999999999995E-4</v>
      </c>
      <c r="R473" s="189">
        <f>Q473*H473</f>
        <v>5.9999999999999995E-4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438</v>
      </c>
      <c r="AT473" s="191" t="s">
        <v>179</v>
      </c>
      <c r="AU473" s="191" t="s">
        <v>82</v>
      </c>
      <c r="AY473" s="19" t="s">
        <v>155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80</v>
      </c>
      <c r="BK473" s="192">
        <f>ROUND(I473*H473,2)</f>
        <v>0</v>
      </c>
      <c r="BL473" s="19" t="s">
        <v>300</v>
      </c>
      <c r="BM473" s="191" t="s">
        <v>3498</v>
      </c>
    </row>
    <row r="474" spans="1:65" s="2" customFormat="1">
      <c r="A474" s="36"/>
      <c r="B474" s="37"/>
      <c r="C474" s="38"/>
      <c r="D474" s="193" t="s">
        <v>165</v>
      </c>
      <c r="E474" s="38"/>
      <c r="F474" s="194" t="s">
        <v>3497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165</v>
      </c>
      <c r="AU474" s="19" t="s">
        <v>82</v>
      </c>
    </row>
    <row r="475" spans="1:65" s="15" customFormat="1">
      <c r="B475" s="232"/>
      <c r="C475" s="233"/>
      <c r="D475" s="193" t="s">
        <v>169</v>
      </c>
      <c r="E475" s="234" t="s">
        <v>19</v>
      </c>
      <c r="F475" s="235" t="s">
        <v>3356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169</v>
      </c>
      <c r="AU475" s="241" t="s">
        <v>82</v>
      </c>
      <c r="AV475" s="15" t="s">
        <v>80</v>
      </c>
      <c r="AW475" s="15" t="s">
        <v>33</v>
      </c>
      <c r="AX475" s="15" t="s">
        <v>72</v>
      </c>
      <c r="AY475" s="241" t="s">
        <v>155</v>
      </c>
    </row>
    <row r="476" spans="1:65" s="13" customFormat="1">
      <c r="B476" s="200"/>
      <c r="C476" s="201"/>
      <c r="D476" s="193" t="s">
        <v>169</v>
      </c>
      <c r="E476" s="202" t="s">
        <v>19</v>
      </c>
      <c r="F476" s="203" t="s">
        <v>80</v>
      </c>
      <c r="G476" s="201"/>
      <c r="H476" s="204">
        <v>1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169</v>
      </c>
      <c r="AU476" s="210" t="s">
        <v>82</v>
      </c>
      <c r="AV476" s="13" t="s">
        <v>82</v>
      </c>
      <c r="AW476" s="13" t="s">
        <v>33</v>
      </c>
      <c r="AX476" s="13" t="s">
        <v>80</v>
      </c>
      <c r="AY476" s="210" t="s">
        <v>155</v>
      </c>
    </row>
    <row r="477" spans="1:65" s="2" customFormat="1" ht="37.9" customHeight="1">
      <c r="A477" s="36"/>
      <c r="B477" s="37"/>
      <c r="C477" s="180" t="s">
        <v>485</v>
      </c>
      <c r="D477" s="180" t="s">
        <v>158</v>
      </c>
      <c r="E477" s="181" t="s">
        <v>3499</v>
      </c>
      <c r="F477" s="182" t="s">
        <v>3500</v>
      </c>
      <c r="G477" s="183" t="s">
        <v>425</v>
      </c>
      <c r="H477" s="184">
        <v>9</v>
      </c>
      <c r="I477" s="185"/>
      <c r="J477" s="186">
        <f>ROUND(I477*H477,2)</f>
        <v>0</v>
      </c>
      <c r="K477" s="182" t="s">
        <v>162</v>
      </c>
      <c r="L477" s="41"/>
      <c r="M477" s="187" t="s">
        <v>19</v>
      </c>
      <c r="N477" s="188" t="s">
        <v>43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300</v>
      </c>
      <c r="AT477" s="191" t="s">
        <v>158</v>
      </c>
      <c r="AU477" s="191" t="s">
        <v>82</v>
      </c>
      <c r="AY477" s="19" t="s">
        <v>155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300</v>
      </c>
      <c r="BM477" s="191" t="s">
        <v>3501</v>
      </c>
    </row>
    <row r="478" spans="1:65" s="2" customFormat="1" ht="19.5">
      <c r="A478" s="36"/>
      <c r="B478" s="37"/>
      <c r="C478" s="38"/>
      <c r="D478" s="193" t="s">
        <v>165</v>
      </c>
      <c r="E478" s="38"/>
      <c r="F478" s="194" t="s">
        <v>3502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165</v>
      </c>
      <c r="AU478" s="19" t="s">
        <v>82</v>
      </c>
    </row>
    <row r="479" spans="1:65" s="2" customFormat="1">
      <c r="A479" s="36"/>
      <c r="B479" s="37"/>
      <c r="C479" s="38"/>
      <c r="D479" s="198" t="s">
        <v>167</v>
      </c>
      <c r="E479" s="38"/>
      <c r="F479" s="199" t="s">
        <v>3503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167</v>
      </c>
      <c r="AU479" s="19" t="s">
        <v>82</v>
      </c>
    </row>
    <row r="480" spans="1:65" s="2" customFormat="1" ht="16.5" customHeight="1">
      <c r="A480" s="36"/>
      <c r="B480" s="37"/>
      <c r="C480" s="222" t="s">
        <v>491</v>
      </c>
      <c r="D480" s="222" t="s">
        <v>179</v>
      </c>
      <c r="E480" s="223" t="s">
        <v>3504</v>
      </c>
      <c r="F480" s="224" t="s">
        <v>3505</v>
      </c>
      <c r="G480" s="225" t="s">
        <v>425</v>
      </c>
      <c r="H480" s="226">
        <v>9</v>
      </c>
      <c r="I480" s="227"/>
      <c r="J480" s="228">
        <f>ROUND(I480*H480,2)</f>
        <v>0</v>
      </c>
      <c r="K480" s="224" t="s">
        <v>851</v>
      </c>
      <c r="L480" s="229"/>
      <c r="M480" s="230" t="s">
        <v>19</v>
      </c>
      <c r="N480" s="231" t="s">
        <v>43</v>
      </c>
      <c r="O480" s="66"/>
      <c r="P480" s="189">
        <f>O480*H480</f>
        <v>0</v>
      </c>
      <c r="Q480" s="189">
        <v>4.0000000000000002E-4</v>
      </c>
      <c r="R480" s="189">
        <f>Q480*H480</f>
        <v>3.6000000000000003E-3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438</v>
      </c>
      <c r="AT480" s="191" t="s">
        <v>179</v>
      </c>
      <c r="AU480" s="191" t="s">
        <v>82</v>
      </c>
      <c r="AY480" s="19" t="s">
        <v>155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80</v>
      </c>
      <c r="BK480" s="192">
        <f>ROUND(I480*H480,2)</f>
        <v>0</v>
      </c>
      <c r="BL480" s="19" t="s">
        <v>300</v>
      </c>
      <c r="BM480" s="191" t="s">
        <v>3506</v>
      </c>
    </row>
    <row r="481" spans="1:51" s="2" customFormat="1">
      <c r="A481" s="36"/>
      <c r="B481" s="37"/>
      <c r="C481" s="38"/>
      <c r="D481" s="193" t="s">
        <v>165</v>
      </c>
      <c r="E481" s="38"/>
      <c r="F481" s="194" t="s">
        <v>3505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165</v>
      </c>
      <c r="AU481" s="19" t="s">
        <v>82</v>
      </c>
    </row>
    <row r="482" spans="1:51" s="15" customFormat="1">
      <c r="B482" s="232"/>
      <c r="C482" s="233"/>
      <c r="D482" s="193" t="s">
        <v>169</v>
      </c>
      <c r="E482" s="234" t="s">
        <v>19</v>
      </c>
      <c r="F482" s="235" t="s">
        <v>3352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169</v>
      </c>
      <c r="AU482" s="241" t="s">
        <v>82</v>
      </c>
      <c r="AV482" s="15" t="s">
        <v>80</v>
      </c>
      <c r="AW482" s="15" t="s">
        <v>33</v>
      </c>
      <c r="AX482" s="15" t="s">
        <v>72</v>
      </c>
      <c r="AY482" s="241" t="s">
        <v>155</v>
      </c>
    </row>
    <row r="483" spans="1:51" s="13" customFormat="1">
      <c r="B483" s="200"/>
      <c r="C483" s="201"/>
      <c r="D483" s="193" t="s">
        <v>169</v>
      </c>
      <c r="E483" s="202" t="s">
        <v>19</v>
      </c>
      <c r="F483" s="203" t="s">
        <v>80</v>
      </c>
      <c r="G483" s="201"/>
      <c r="H483" s="204">
        <v>1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169</v>
      </c>
      <c r="AU483" s="210" t="s">
        <v>82</v>
      </c>
      <c r="AV483" s="13" t="s">
        <v>82</v>
      </c>
      <c r="AW483" s="13" t="s">
        <v>33</v>
      </c>
      <c r="AX483" s="13" t="s">
        <v>72</v>
      </c>
      <c r="AY483" s="210" t="s">
        <v>155</v>
      </c>
    </row>
    <row r="484" spans="1:51" s="15" customFormat="1">
      <c r="B484" s="232"/>
      <c r="C484" s="233"/>
      <c r="D484" s="193" t="s">
        <v>169</v>
      </c>
      <c r="E484" s="234" t="s">
        <v>19</v>
      </c>
      <c r="F484" s="235" t="s">
        <v>3360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169</v>
      </c>
      <c r="AU484" s="241" t="s">
        <v>82</v>
      </c>
      <c r="AV484" s="15" t="s">
        <v>80</v>
      </c>
      <c r="AW484" s="15" t="s">
        <v>33</v>
      </c>
      <c r="AX484" s="15" t="s">
        <v>72</v>
      </c>
      <c r="AY484" s="241" t="s">
        <v>155</v>
      </c>
    </row>
    <row r="485" spans="1:51" s="13" customFormat="1">
      <c r="B485" s="200"/>
      <c r="C485" s="201"/>
      <c r="D485" s="193" t="s">
        <v>169</v>
      </c>
      <c r="E485" s="202" t="s">
        <v>19</v>
      </c>
      <c r="F485" s="203" t="s">
        <v>80</v>
      </c>
      <c r="G485" s="201"/>
      <c r="H485" s="204">
        <v>1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169</v>
      </c>
      <c r="AU485" s="210" t="s">
        <v>82</v>
      </c>
      <c r="AV485" s="13" t="s">
        <v>82</v>
      </c>
      <c r="AW485" s="13" t="s">
        <v>33</v>
      </c>
      <c r="AX485" s="13" t="s">
        <v>72</v>
      </c>
      <c r="AY485" s="210" t="s">
        <v>155</v>
      </c>
    </row>
    <row r="486" spans="1:51" s="15" customFormat="1">
      <c r="B486" s="232"/>
      <c r="C486" s="233"/>
      <c r="D486" s="193" t="s">
        <v>169</v>
      </c>
      <c r="E486" s="234" t="s">
        <v>19</v>
      </c>
      <c r="F486" s="235" t="s">
        <v>3364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169</v>
      </c>
      <c r="AU486" s="241" t="s">
        <v>82</v>
      </c>
      <c r="AV486" s="15" t="s">
        <v>80</v>
      </c>
      <c r="AW486" s="15" t="s">
        <v>33</v>
      </c>
      <c r="AX486" s="15" t="s">
        <v>72</v>
      </c>
      <c r="AY486" s="241" t="s">
        <v>155</v>
      </c>
    </row>
    <row r="487" spans="1:51" s="13" customFormat="1">
      <c r="B487" s="200"/>
      <c r="C487" s="201"/>
      <c r="D487" s="193" t="s">
        <v>169</v>
      </c>
      <c r="E487" s="202" t="s">
        <v>19</v>
      </c>
      <c r="F487" s="203" t="s">
        <v>80</v>
      </c>
      <c r="G487" s="201"/>
      <c r="H487" s="204">
        <v>1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169</v>
      </c>
      <c r="AU487" s="210" t="s">
        <v>82</v>
      </c>
      <c r="AV487" s="13" t="s">
        <v>82</v>
      </c>
      <c r="AW487" s="13" t="s">
        <v>33</v>
      </c>
      <c r="AX487" s="13" t="s">
        <v>72</v>
      </c>
      <c r="AY487" s="210" t="s">
        <v>155</v>
      </c>
    </row>
    <row r="488" spans="1:51" s="15" customFormat="1">
      <c r="B488" s="232"/>
      <c r="C488" s="233"/>
      <c r="D488" s="193" t="s">
        <v>169</v>
      </c>
      <c r="E488" s="234" t="s">
        <v>19</v>
      </c>
      <c r="F488" s="235" t="s">
        <v>3383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169</v>
      </c>
      <c r="AU488" s="241" t="s">
        <v>82</v>
      </c>
      <c r="AV488" s="15" t="s">
        <v>80</v>
      </c>
      <c r="AW488" s="15" t="s">
        <v>33</v>
      </c>
      <c r="AX488" s="15" t="s">
        <v>72</v>
      </c>
      <c r="AY488" s="241" t="s">
        <v>155</v>
      </c>
    </row>
    <row r="489" spans="1:51" s="13" customFormat="1">
      <c r="B489" s="200"/>
      <c r="C489" s="201"/>
      <c r="D489" s="193" t="s">
        <v>169</v>
      </c>
      <c r="E489" s="202" t="s">
        <v>19</v>
      </c>
      <c r="F489" s="203" t="s">
        <v>80</v>
      </c>
      <c r="G489" s="201"/>
      <c r="H489" s="204">
        <v>1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169</v>
      </c>
      <c r="AU489" s="210" t="s">
        <v>82</v>
      </c>
      <c r="AV489" s="13" t="s">
        <v>82</v>
      </c>
      <c r="AW489" s="13" t="s">
        <v>33</v>
      </c>
      <c r="AX489" s="13" t="s">
        <v>72</v>
      </c>
      <c r="AY489" s="210" t="s">
        <v>155</v>
      </c>
    </row>
    <row r="490" spans="1:51" s="15" customFormat="1">
      <c r="B490" s="232"/>
      <c r="C490" s="233"/>
      <c r="D490" s="193" t="s">
        <v>169</v>
      </c>
      <c r="E490" s="234" t="s">
        <v>19</v>
      </c>
      <c r="F490" s="235" t="s">
        <v>3377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169</v>
      </c>
      <c r="AU490" s="241" t="s">
        <v>82</v>
      </c>
      <c r="AV490" s="15" t="s">
        <v>80</v>
      </c>
      <c r="AW490" s="15" t="s">
        <v>33</v>
      </c>
      <c r="AX490" s="15" t="s">
        <v>72</v>
      </c>
      <c r="AY490" s="241" t="s">
        <v>155</v>
      </c>
    </row>
    <row r="491" spans="1:51" s="13" customFormat="1">
      <c r="B491" s="200"/>
      <c r="C491" s="201"/>
      <c r="D491" s="193" t="s">
        <v>169</v>
      </c>
      <c r="E491" s="202" t="s">
        <v>19</v>
      </c>
      <c r="F491" s="203" t="s">
        <v>80</v>
      </c>
      <c r="G491" s="201"/>
      <c r="H491" s="204">
        <v>1</v>
      </c>
      <c r="I491" s="205"/>
      <c r="J491" s="201"/>
      <c r="K491" s="201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169</v>
      </c>
      <c r="AU491" s="210" t="s">
        <v>82</v>
      </c>
      <c r="AV491" s="13" t="s">
        <v>82</v>
      </c>
      <c r="AW491" s="13" t="s">
        <v>33</v>
      </c>
      <c r="AX491" s="13" t="s">
        <v>72</v>
      </c>
      <c r="AY491" s="210" t="s">
        <v>155</v>
      </c>
    </row>
    <row r="492" spans="1:51" s="15" customFormat="1">
      <c r="B492" s="232"/>
      <c r="C492" s="233"/>
      <c r="D492" s="193" t="s">
        <v>169</v>
      </c>
      <c r="E492" s="234" t="s">
        <v>19</v>
      </c>
      <c r="F492" s="235" t="s">
        <v>3373</v>
      </c>
      <c r="G492" s="233"/>
      <c r="H492" s="234" t="s">
        <v>19</v>
      </c>
      <c r="I492" s="236"/>
      <c r="J492" s="233"/>
      <c r="K492" s="233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169</v>
      </c>
      <c r="AU492" s="241" t="s">
        <v>82</v>
      </c>
      <c r="AV492" s="15" t="s">
        <v>80</v>
      </c>
      <c r="AW492" s="15" t="s">
        <v>33</v>
      </c>
      <c r="AX492" s="15" t="s">
        <v>72</v>
      </c>
      <c r="AY492" s="241" t="s">
        <v>155</v>
      </c>
    </row>
    <row r="493" spans="1:51" s="13" customFormat="1">
      <c r="B493" s="200"/>
      <c r="C493" s="201"/>
      <c r="D493" s="193" t="s">
        <v>169</v>
      </c>
      <c r="E493" s="202" t="s">
        <v>19</v>
      </c>
      <c r="F493" s="203" t="s">
        <v>80</v>
      </c>
      <c r="G493" s="201"/>
      <c r="H493" s="204">
        <v>1</v>
      </c>
      <c r="I493" s="205"/>
      <c r="J493" s="201"/>
      <c r="K493" s="201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169</v>
      </c>
      <c r="AU493" s="210" t="s">
        <v>82</v>
      </c>
      <c r="AV493" s="13" t="s">
        <v>82</v>
      </c>
      <c r="AW493" s="13" t="s">
        <v>33</v>
      </c>
      <c r="AX493" s="13" t="s">
        <v>72</v>
      </c>
      <c r="AY493" s="210" t="s">
        <v>155</v>
      </c>
    </row>
    <row r="494" spans="1:51" s="15" customFormat="1">
      <c r="B494" s="232"/>
      <c r="C494" s="233"/>
      <c r="D494" s="193" t="s">
        <v>169</v>
      </c>
      <c r="E494" s="234" t="s">
        <v>19</v>
      </c>
      <c r="F494" s="235" t="s">
        <v>3378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169</v>
      </c>
      <c r="AU494" s="241" t="s">
        <v>82</v>
      </c>
      <c r="AV494" s="15" t="s">
        <v>80</v>
      </c>
      <c r="AW494" s="15" t="s">
        <v>33</v>
      </c>
      <c r="AX494" s="15" t="s">
        <v>72</v>
      </c>
      <c r="AY494" s="241" t="s">
        <v>155</v>
      </c>
    </row>
    <row r="495" spans="1:51" s="13" customFormat="1">
      <c r="B495" s="200"/>
      <c r="C495" s="201"/>
      <c r="D495" s="193" t="s">
        <v>169</v>
      </c>
      <c r="E495" s="202" t="s">
        <v>19</v>
      </c>
      <c r="F495" s="203" t="s">
        <v>80</v>
      </c>
      <c r="G495" s="201"/>
      <c r="H495" s="204">
        <v>1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169</v>
      </c>
      <c r="AU495" s="210" t="s">
        <v>82</v>
      </c>
      <c r="AV495" s="13" t="s">
        <v>82</v>
      </c>
      <c r="AW495" s="13" t="s">
        <v>33</v>
      </c>
      <c r="AX495" s="13" t="s">
        <v>72</v>
      </c>
      <c r="AY495" s="210" t="s">
        <v>155</v>
      </c>
    </row>
    <row r="496" spans="1:51" s="15" customFormat="1">
      <c r="B496" s="232"/>
      <c r="C496" s="233"/>
      <c r="D496" s="193" t="s">
        <v>169</v>
      </c>
      <c r="E496" s="234" t="s">
        <v>19</v>
      </c>
      <c r="F496" s="235" t="s">
        <v>3384</v>
      </c>
      <c r="G496" s="233"/>
      <c r="H496" s="234" t="s">
        <v>19</v>
      </c>
      <c r="I496" s="236"/>
      <c r="J496" s="233"/>
      <c r="K496" s="233"/>
      <c r="L496" s="237"/>
      <c r="M496" s="238"/>
      <c r="N496" s="239"/>
      <c r="O496" s="239"/>
      <c r="P496" s="239"/>
      <c r="Q496" s="239"/>
      <c r="R496" s="239"/>
      <c r="S496" s="239"/>
      <c r="T496" s="240"/>
      <c r="AT496" s="241" t="s">
        <v>169</v>
      </c>
      <c r="AU496" s="241" t="s">
        <v>82</v>
      </c>
      <c r="AV496" s="15" t="s">
        <v>80</v>
      </c>
      <c r="AW496" s="15" t="s">
        <v>33</v>
      </c>
      <c r="AX496" s="15" t="s">
        <v>72</v>
      </c>
      <c r="AY496" s="241" t="s">
        <v>155</v>
      </c>
    </row>
    <row r="497" spans="1:65" s="13" customFormat="1">
      <c r="B497" s="200"/>
      <c r="C497" s="201"/>
      <c r="D497" s="193" t="s">
        <v>169</v>
      </c>
      <c r="E497" s="202" t="s">
        <v>19</v>
      </c>
      <c r="F497" s="203" t="s">
        <v>80</v>
      </c>
      <c r="G497" s="201"/>
      <c r="H497" s="204">
        <v>1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169</v>
      </c>
      <c r="AU497" s="210" t="s">
        <v>82</v>
      </c>
      <c r="AV497" s="13" t="s">
        <v>82</v>
      </c>
      <c r="AW497" s="13" t="s">
        <v>33</v>
      </c>
      <c r="AX497" s="13" t="s">
        <v>72</v>
      </c>
      <c r="AY497" s="210" t="s">
        <v>155</v>
      </c>
    </row>
    <row r="498" spans="1:65" s="15" customFormat="1">
      <c r="B498" s="232"/>
      <c r="C498" s="233"/>
      <c r="D498" s="193" t="s">
        <v>169</v>
      </c>
      <c r="E498" s="234" t="s">
        <v>19</v>
      </c>
      <c r="F498" s="235" t="s">
        <v>3379</v>
      </c>
      <c r="G498" s="233"/>
      <c r="H498" s="234" t="s">
        <v>19</v>
      </c>
      <c r="I498" s="236"/>
      <c r="J498" s="233"/>
      <c r="K498" s="233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169</v>
      </c>
      <c r="AU498" s="241" t="s">
        <v>82</v>
      </c>
      <c r="AV498" s="15" t="s">
        <v>80</v>
      </c>
      <c r="AW498" s="15" t="s">
        <v>33</v>
      </c>
      <c r="AX498" s="15" t="s">
        <v>72</v>
      </c>
      <c r="AY498" s="241" t="s">
        <v>155</v>
      </c>
    </row>
    <row r="499" spans="1:65" s="13" customFormat="1">
      <c r="B499" s="200"/>
      <c r="C499" s="201"/>
      <c r="D499" s="193" t="s">
        <v>169</v>
      </c>
      <c r="E499" s="202" t="s">
        <v>19</v>
      </c>
      <c r="F499" s="203" t="s">
        <v>80</v>
      </c>
      <c r="G499" s="201"/>
      <c r="H499" s="204">
        <v>1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169</v>
      </c>
      <c r="AU499" s="210" t="s">
        <v>82</v>
      </c>
      <c r="AV499" s="13" t="s">
        <v>82</v>
      </c>
      <c r="AW499" s="13" t="s">
        <v>33</v>
      </c>
      <c r="AX499" s="13" t="s">
        <v>72</v>
      </c>
      <c r="AY499" s="210" t="s">
        <v>155</v>
      </c>
    </row>
    <row r="500" spans="1:65" s="14" customFormat="1">
      <c r="B500" s="211"/>
      <c r="C500" s="212"/>
      <c r="D500" s="193" t="s">
        <v>169</v>
      </c>
      <c r="E500" s="213" t="s">
        <v>19</v>
      </c>
      <c r="F500" s="214" t="s">
        <v>178</v>
      </c>
      <c r="G500" s="212"/>
      <c r="H500" s="215">
        <v>9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169</v>
      </c>
      <c r="AU500" s="221" t="s">
        <v>82</v>
      </c>
      <c r="AV500" s="14" t="s">
        <v>163</v>
      </c>
      <c r="AW500" s="14" t="s">
        <v>33</v>
      </c>
      <c r="AX500" s="14" t="s">
        <v>80</v>
      </c>
      <c r="AY500" s="221" t="s">
        <v>155</v>
      </c>
    </row>
    <row r="501" spans="1:65" s="2" customFormat="1" ht="33" customHeight="1">
      <c r="A501" s="36"/>
      <c r="B501" s="37"/>
      <c r="C501" s="180" t="s">
        <v>515</v>
      </c>
      <c r="D501" s="180" t="s">
        <v>158</v>
      </c>
      <c r="E501" s="181" t="s">
        <v>3507</v>
      </c>
      <c r="F501" s="182" t="s">
        <v>3508</v>
      </c>
      <c r="G501" s="183" t="s">
        <v>425</v>
      </c>
      <c r="H501" s="184">
        <v>12</v>
      </c>
      <c r="I501" s="185"/>
      <c r="J501" s="186">
        <f>ROUND(I501*H501,2)</f>
        <v>0</v>
      </c>
      <c r="K501" s="182" t="s">
        <v>162</v>
      </c>
      <c r="L501" s="41"/>
      <c r="M501" s="187" t="s">
        <v>19</v>
      </c>
      <c r="N501" s="188" t="s">
        <v>43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300</v>
      </c>
      <c r="AT501" s="191" t="s">
        <v>158</v>
      </c>
      <c r="AU501" s="191" t="s">
        <v>82</v>
      </c>
      <c r="AY501" s="19" t="s">
        <v>155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300</v>
      </c>
      <c r="BM501" s="191" t="s">
        <v>3509</v>
      </c>
    </row>
    <row r="502" spans="1:65" s="2" customFormat="1" ht="19.5">
      <c r="A502" s="36"/>
      <c r="B502" s="37"/>
      <c r="C502" s="38"/>
      <c r="D502" s="193" t="s">
        <v>165</v>
      </c>
      <c r="E502" s="38"/>
      <c r="F502" s="194" t="s">
        <v>3510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165</v>
      </c>
      <c r="AU502" s="19" t="s">
        <v>82</v>
      </c>
    </row>
    <row r="503" spans="1:65" s="2" customFormat="1">
      <c r="A503" s="36"/>
      <c r="B503" s="37"/>
      <c r="C503" s="38"/>
      <c r="D503" s="198" t="s">
        <v>167</v>
      </c>
      <c r="E503" s="38"/>
      <c r="F503" s="199" t="s">
        <v>3511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167</v>
      </c>
      <c r="AU503" s="19" t="s">
        <v>82</v>
      </c>
    </row>
    <row r="504" spans="1:65" s="2" customFormat="1" ht="16.5" customHeight="1">
      <c r="A504" s="36"/>
      <c r="B504" s="37"/>
      <c r="C504" s="222" t="s">
        <v>522</v>
      </c>
      <c r="D504" s="222" t="s">
        <v>179</v>
      </c>
      <c r="E504" s="223" t="s">
        <v>3512</v>
      </c>
      <c r="F504" s="224" t="s">
        <v>3513</v>
      </c>
      <c r="G504" s="225" t="s">
        <v>425</v>
      </c>
      <c r="H504" s="226">
        <v>4</v>
      </c>
      <c r="I504" s="227"/>
      <c r="J504" s="228">
        <f>ROUND(I504*H504,2)</f>
        <v>0</v>
      </c>
      <c r="K504" s="224" t="s">
        <v>162</v>
      </c>
      <c r="L504" s="229"/>
      <c r="M504" s="230" t="s">
        <v>19</v>
      </c>
      <c r="N504" s="231" t="s">
        <v>43</v>
      </c>
      <c r="O504" s="66"/>
      <c r="P504" s="189">
        <f>O504*H504</f>
        <v>0</v>
      </c>
      <c r="Q504" s="189">
        <v>6.9999999999999999E-4</v>
      </c>
      <c r="R504" s="189">
        <f>Q504*H504</f>
        <v>2.8E-3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438</v>
      </c>
      <c r="AT504" s="191" t="s">
        <v>179</v>
      </c>
      <c r="AU504" s="191" t="s">
        <v>82</v>
      </c>
      <c r="AY504" s="19" t="s">
        <v>155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300</v>
      </c>
      <c r="BM504" s="191" t="s">
        <v>3514</v>
      </c>
    </row>
    <row r="505" spans="1:65" s="2" customFormat="1">
      <c r="A505" s="36"/>
      <c r="B505" s="37"/>
      <c r="C505" s="38"/>
      <c r="D505" s="193" t="s">
        <v>165</v>
      </c>
      <c r="E505" s="38"/>
      <c r="F505" s="194" t="s">
        <v>3513</v>
      </c>
      <c r="G505" s="38"/>
      <c r="H505" s="38"/>
      <c r="I505" s="195"/>
      <c r="J505" s="38"/>
      <c r="K505" s="38"/>
      <c r="L505" s="41"/>
      <c r="M505" s="196"/>
      <c r="N505" s="197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165</v>
      </c>
      <c r="AU505" s="19" t="s">
        <v>82</v>
      </c>
    </row>
    <row r="506" spans="1:65" s="15" customFormat="1">
      <c r="B506" s="232"/>
      <c r="C506" s="233"/>
      <c r="D506" s="193" t="s">
        <v>169</v>
      </c>
      <c r="E506" s="234" t="s">
        <v>19</v>
      </c>
      <c r="F506" s="235" t="s">
        <v>3352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169</v>
      </c>
      <c r="AU506" s="241" t="s">
        <v>82</v>
      </c>
      <c r="AV506" s="15" t="s">
        <v>80</v>
      </c>
      <c r="AW506" s="15" t="s">
        <v>33</v>
      </c>
      <c r="AX506" s="15" t="s">
        <v>72</v>
      </c>
      <c r="AY506" s="241" t="s">
        <v>155</v>
      </c>
    </row>
    <row r="507" spans="1:65" s="13" customFormat="1">
      <c r="B507" s="200"/>
      <c r="C507" s="201"/>
      <c r="D507" s="193" t="s">
        <v>169</v>
      </c>
      <c r="E507" s="202" t="s">
        <v>19</v>
      </c>
      <c r="F507" s="203" t="s">
        <v>80</v>
      </c>
      <c r="G507" s="201"/>
      <c r="H507" s="204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169</v>
      </c>
      <c r="AU507" s="210" t="s">
        <v>82</v>
      </c>
      <c r="AV507" s="13" t="s">
        <v>82</v>
      </c>
      <c r="AW507" s="13" t="s">
        <v>33</v>
      </c>
      <c r="AX507" s="13" t="s">
        <v>72</v>
      </c>
      <c r="AY507" s="210" t="s">
        <v>155</v>
      </c>
    </row>
    <row r="508" spans="1:65" s="15" customFormat="1">
      <c r="B508" s="232"/>
      <c r="C508" s="233"/>
      <c r="D508" s="193" t="s">
        <v>169</v>
      </c>
      <c r="E508" s="234" t="s">
        <v>19</v>
      </c>
      <c r="F508" s="235" t="s">
        <v>3360</v>
      </c>
      <c r="G508" s="233"/>
      <c r="H508" s="234" t="s">
        <v>19</v>
      </c>
      <c r="I508" s="236"/>
      <c r="J508" s="233"/>
      <c r="K508" s="233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169</v>
      </c>
      <c r="AU508" s="241" t="s">
        <v>82</v>
      </c>
      <c r="AV508" s="15" t="s">
        <v>80</v>
      </c>
      <c r="AW508" s="15" t="s">
        <v>33</v>
      </c>
      <c r="AX508" s="15" t="s">
        <v>72</v>
      </c>
      <c r="AY508" s="241" t="s">
        <v>155</v>
      </c>
    </row>
    <row r="509" spans="1:65" s="13" customFormat="1">
      <c r="B509" s="200"/>
      <c r="C509" s="201"/>
      <c r="D509" s="193" t="s">
        <v>169</v>
      </c>
      <c r="E509" s="202" t="s">
        <v>19</v>
      </c>
      <c r="F509" s="203" t="s">
        <v>80</v>
      </c>
      <c r="G509" s="201"/>
      <c r="H509" s="204">
        <v>1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169</v>
      </c>
      <c r="AU509" s="210" t="s">
        <v>82</v>
      </c>
      <c r="AV509" s="13" t="s">
        <v>82</v>
      </c>
      <c r="AW509" s="13" t="s">
        <v>33</v>
      </c>
      <c r="AX509" s="13" t="s">
        <v>72</v>
      </c>
      <c r="AY509" s="210" t="s">
        <v>155</v>
      </c>
    </row>
    <row r="510" spans="1:65" s="15" customFormat="1">
      <c r="B510" s="232"/>
      <c r="C510" s="233"/>
      <c r="D510" s="193" t="s">
        <v>169</v>
      </c>
      <c r="E510" s="234" t="s">
        <v>19</v>
      </c>
      <c r="F510" s="235" t="s">
        <v>3364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169</v>
      </c>
      <c r="AU510" s="241" t="s">
        <v>82</v>
      </c>
      <c r="AV510" s="15" t="s">
        <v>80</v>
      </c>
      <c r="AW510" s="15" t="s">
        <v>33</v>
      </c>
      <c r="AX510" s="15" t="s">
        <v>72</v>
      </c>
      <c r="AY510" s="241" t="s">
        <v>155</v>
      </c>
    </row>
    <row r="511" spans="1:65" s="13" customFormat="1">
      <c r="B511" s="200"/>
      <c r="C511" s="201"/>
      <c r="D511" s="193" t="s">
        <v>169</v>
      </c>
      <c r="E511" s="202" t="s">
        <v>19</v>
      </c>
      <c r="F511" s="203" t="s">
        <v>80</v>
      </c>
      <c r="G511" s="201"/>
      <c r="H511" s="204">
        <v>1</v>
      </c>
      <c r="I511" s="205"/>
      <c r="J511" s="201"/>
      <c r="K511" s="201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169</v>
      </c>
      <c r="AU511" s="210" t="s">
        <v>82</v>
      </c>
      <c r="AV511" s="13" t="s">
        <v>82</v>
      </c>
      <c r="AW511" s="13" t="s">
        <v>33</v>
      </c>
      <c r="AX511" s="13" t="s">
        <v>72</v>
      </c>
      <c r="AY511" s="210" t="s">
        <v>155</v>
      </c>
    </row>
    <row r="512" spans="1:65" s="15" customFormat="1">
      <c r="B512" s="232"/>
      <c r="C512" s="233"/>
      <c r="D512" s="193" t="s">
        <v>169</v>
      </c>
      <c r="E512" s="234" t="s">
        <v>19</v>
      </c>
      <c r="F512" s="235" t="s">
        <v>3356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169</v>
      </c>
      <c r="AU512" s="241" t="s">
        <v>82</v>
      </c>
      <c r="AV512" s="15" t="s">
        <v>80</v>
      </c>
      <c r="AW512" s="15" t="s">
        <v>33</v>
      </c>
      <c r="AX512" s="15" t="s">
        <v>72</v>
      </c>
      <c r="AY512" s="241" t="s">
        <v>155</v>
      </c>
    </row>
    <row r="513" spans="1:65" s="13" customFormat="1">
      <c r="B513" s="200"/>
      <c r="C513" s="201"/>
      <c r="D513" s="193" t="s">
        <v>169</v>
      </c>
      <c r="E513" s="202" t="s">
        <v>19</v>
      </c>
      <c r="F513" s="203" t="s">
        <v>80</v>
      </c>
      <c r="G513" s="201"/>
      <c r="H513" s="204">
        <v>1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169</v>
      </c>
      <c r="AU513" s="210" t="s">
        <v>82</v>
      </c>
      <c r="AV513" s="13" t="s">
        <v>82</v>
      </c>
      <c r="AW513" s="13" t="s">
        <v>33</v>
      </c>
      <c r="AX513" s="13" t="s">
        <v>72</v>
      </c>
      <c r="AY513" s="210" t="s">
        <v>155</v>
      </c>
    </row>
    <row r="514" spans="1:65" s="14" customFormat="1">
      <c r="B514" s="211"/>
      <c r="C514" s="212"/>
      <c r="D514" s="193" t="s">
        <v>169</v>
      </c>
      <c r="E514" s="213" t="s">
        <v>19</v>
      </c>
      <c r="F514" s="214" t="s">
        <v>178</v>
      </c>
      <c r="G514" s="212"/>
      <c r="H514" s="215">
        <v>4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169</v>
      </c>
      <c r="AU514" s="221" t="s">
        <v>82</v>
      </c>
      <c r="AV514" s="14" t="s">
        <v>163</v>
      </c>
      <c r="AW514" s="14" t="s">
        <v>33</v>
      </c>
      <c r="AX514" s="14" t="s">
        <v>80</v>
      </c>
      <c r="AY514" s="221" t="s">
        <v>155</v>
      </c>
    </row>
    <row r="515" spans="1:65" s="2" customFormat="1" ht="16.5" customHeight="1">
      <c r="A515" s="36"/>
      <c r="B515" s="37"/>
      <c r="C515" s="222" t="s">
        <v>534</v>
      </c>
      <c r="D515" s="222" t="s">
        <v>179</v>
      </c>
      <c r="E515" s="223" t="s">
        <v>3515</v>
      </c>
      <c r="F515" s="224" t="s">
        <v>3516</v>
      </c>
      <c r="G515" s="225" t="s">
        <v>425</v>
      </c>
      <c r="H515" s="226">
        <v>8</v>
      </c>
      <c r="I515" s="227"/>
      <c r="J515" s="228">
        <f>ROUND(I515*H515,2)</f>
        <v>0</v>
      </c>
      <c r="K515" s="224" t="s">
        <v>162</v>
      </c>
      <c r="L515" s="229"/>
      <c r="M515" s="230" t="s">
        <v>19</v>
      </c>
      <c r="N515" s="231" t="s">
        <v>43</v>
      </c>
      <c r="O515" s="66"/>
      <c r="P515" s="189">
        <f>O515*H515</f>
        <v>0</v>
      </c>
      <c r="Q515" s="189">
        <v>1.1000000000000001E-3</v>
      </c>
      <c r="R515" s="189">
        <f>Q515*H515</f>
        <v>8.8000000000000005E-3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438</v>
      </c>
      <c r="AT515" s="191" t="s">
        <v>179</v>
      </c>
      <c r="AU515" s="191" t="s">
        <v>82</v>
      </c>
      <c r="AY515" s="19" t="s">
        <v>155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80</v>
      </c>
      <c r="BK515" s="192">
        <f>ROUND(I515*H515,2)</f>
        <v>0</v>
      </c>
      <c r="BL515" s="19" t="s">
        <v>300</v>
      </c>
      <c r="BM515" s="191" t="s">
        <v>3517</v>
      </c>
    </row>
    <row r="516" spans="1:65" s="2" customFormat="1">
      <c r="A516" s="36"/>
      <c r="B516" s="37"/>
      <c r="C516" s="38"/>
      <c r="D516" s="193" t="s">
        <v>165</v>
      </c>
      <c r="E516" s="38"/>
      <c r="F516" s="194" t="s">
        <v>3516</v>
      </c>
      <c r="G516" s="38"/>
      <c r="H516" s="38"/>
      <c r="I516" s="195"/>
      <c r="J516" s="38"/>
      <c r="K516" s="38"/>
      <c r="L516" s="41"/>
      <c r="M516" s="196"/>
      <c r="N516" s="197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165</v>
      </c>
      <c r="AU516" s="19" t="s">
        <v>82</v>
      </c>
    </row>
    <row r="517" spans="1:65" s="15" customFormat="1">
      <c r="B517" s="232"/>
      <c r="C517" s="233"/>
      <c r="D517" s="193" t="s">
        <v>169</v>
      </c>
      <c r="E517" s="234" t="s">
        <v>19</v>
      </c>
      <c r="F517" s="235" t="s">
        <v>3383</v>
      </c>
      <c r="G517" s="233"/>
      <c r="H517" s="234" t="s">
        <v>19</v>
      </c>
      <c r="I517" s="236"/>
      <c r="J517" s="233"/>
      <c r="K517" s="233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169</v>
      </c>
      <c r="AU517" s="241" t="s">
        <v>82</v>
      </c>
      <c r="AV517" s="15" t="s">
        <v>80</v>
      </c>
      <c r="AW517" s="15" t="s">
        <v>33</v>
      </c>
      <c r="AX517" s="15" t="s">
        <v>72</v>
      </c>
      <c r="AY517" s="241" t="s">
        <v>155</v>
      </c>
    </row>
    <row r="518" spans="1:65" s="13" customFormat="1">
      <c r="B518" s="200"/>
      <c r="C518" s="201"/>
      <c r="D518" s="193" t="s">
        <v>169</v>
      </c>
      <c r="E518" s="202" t="s">
        <v>19</v>
      </c>
      <c r="F518" s="203" t="s">
        <v>80</v>
      </c>
      <c r="G518" s="201"/>
      <c r="H518" s="204">
        <v>1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169</v>
      </c>
      <c r="AU518" s="210" t="s">
        <v>82</v>
      </c>
      <c r="AV518" s="13" t="s">
        <v>82</v>
      </c>
      <c r="AW518" s="13" t="s">
        <v>33</v>
      </c>
      <c r="AX518" s="13" t="s">
        <v>72</v>
      </c>
      <c r="AY518" s="210" t="s">
        <v>155</v>
      </c>
    </row>
    <row r="519" spans="1:65" s="15" customFormat="1">
      <c r="B519" s="232"/>
      <c r="C519" s="233"/>
      <c r="D519" s="193" t="s">
        <v>169</v>
      </c>
      <c r="E519" s="234" t="s">
        <v>19</v>
      </c>
      <c r="F519" s="235" t="s">
        <v>3377</v>
      </c>
      <c r="G519" s="233"/>
      <c r="H519" s="234" t="s">
        <v>19</v>
      </c>
      <c r="I519" s="236"/>
      <c r="J519" s="233"/>
      <c r="K519" s="233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169</v>
      </c>
      <c r="AU519" s="241" t="s">
        <v>82</v>
      </c>
      <c r="AV519" s="15" t="s">
        <v>80</v>
      </c>
      <c r="AW519" s="15" t="s">
        <v>33</v>
      </c>
      <c r="AX519" s="15" t="s">
        <v>72</v>
      </c>
      <c r="AY519" s="241" t="s">
        <v>155</v>
      </c>
    </row>
    <row r="520" spans="1:65" s="13" customFormat="1">
      <c r="B520" s="200"/>
      <c r="C520" s="201"/>
      <c r="D520" s="193" t="s">
        <v>169</v>
      </c>
      <c r="E520" s="202" t="s">
        <v>19</v>
      </c>
      <c r="F520" s="203" t="s">
        <v>80</v>
      </c>
      <c r="G520" s="201"/>
      <c r="H520" s="204">
        <v>1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169</v>
      </c>
      <c r="AU520" s="210" t="s">
        <v>82</v>
      </c>
      <c r="AV520" s="13" t="s">
        <v>82</v>
      </c>
      <c r="AW520" s="13" t="s">
        <v>33</v>
      </c>
      <c r="AX520" s="13" t="s">
        <v>72</v>
      </c>
      <c r="AY520" s="210" t="s">
        <v>155</v>
      </c>
    </row>
    <row r="521" spans="1:65" s="15" customFormat="1">
      <c r="B521" s="232"/>
      <c r="C521" s="233"/>
      <c r="D521" s="193" t="s">
        <v>169</v>
      </c>
      <c r="E521" s="234" t="s">
        <v>19</v>
      </c>
      <c r="F521" s="235" t="s">
        <v>3368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169</v>
      </c>
      <c r="AU521" s="241" t="s">
        <v>82</v>
      </c>
      <c r="AV521" s="15" t="s">
        <v>80</v>
      </c>
      <c r="AW521" s="15" t="s">
        <v>33</v>
      </c>
      <c r="AX521" s="15" t="s">
        <v>72</v>
      </c>
      <c r="AY521" s="241" t="s">
        <v>155</v>
      </c>
    </row>
    <row r="522" spans="1:65" s="13" customFormat="1">
      <c r="B522" s="200"/>
      <c r="C522" s="201"/>
      <c r="D522" s="193" t="s">
        <v>169</v>
      </c>
      <c r="E522" s="202" t="s">
        <v>19</v>
      </c>
      <c r="F522" s="203" t="s">
        <v>80</v>
      </c>
      <c r="G522" s="201"/>
      <c r="H522" s="204">
        <v>1</v>
      </c>
      <c r="I522" s="205"/>
      <c r="J522" s="201"/>
      <c r="K522" s="201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169</v>
      </c>
      <c r="AU522" s="210" t="s">
        <v>82</v>
      </c>
      <c r="AV522" s="13" t="s">
        <v>82</v>
      </c>
      <c r="AW522" s="13" t="s">
        <v>33</v>
      </c>
      <c r="AX522" s="13" t="s">
        <v>72</v>
      </c>
      <c r="AY522" s="210" t="s">
        <v>155</v>
      </c>
    </row>
    <row r="523" spans="1:65" s="15" customFormat="1">
      <c r="B523" s="232"/>
      <c r="C523" s="233"/>
      <c r="D523" s="193" t="s">
        <v>169</v>
      </c>
      <c r="E523" s="234" t="s">
        <v>19</v>
      </c>
      <c r="F523" s="235" t="s">
        <v>3373</v>
      </c>
      <c r="G523" s="233"/>
      <c r="H523" s="234" t="s">
        <v>19</v>
      </c>
      <c r="I523" s="236"/>
      <c r="J523" s="233"/>
      <c r="K523" s="233"/>
      <c r="L523" s="237"/>
      <c r="M523" s="238"/>
      <c r="N523" s="239"/>
      <c r="O523" s="239"/>
      <c r="P523" s="239"/>
      <c r="Q523" s="239"/>
      <c r="R523" s="239"/>
      <c r="S523" s="239"/>
      <c r="T523" s="240"/>
      <c r="AT523" s="241" t="s">
        <v>169</v>
      </c>
      <c r="AU523" s="241" t="s">
        <v>82</v>
      </c>
      <c r="AV523" s="15" t="s">
        <v>80</v>
      </c>
      <c r="AW523" s="15" t="s">
        <v>33</v>
      </c>
      <c r="AX523" s="15" t="s">
        <v>72</v>
      </c>
      <c r="AY523" s="241" t="s">
        <v>155</v>
      </c>
    </row>
    <row r="524" spans="1:65" s="13" customFormat="1">
      <c r="B524" s="200"/>
      <c r="C524" s="201"/>
      <c r="D524" s="193" t="s">
        <v>169</v>
      </c>
      <c r="E524" s="202" t="s">
        <v>19</v>
      </c>
      <c r="F524" s="203" t="s">
        <v>80</v>
      </c>
      <c r="G524" s="201"/>
      <c r="H524" s="204">
        <v>1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169</v>
      </c>
      <c r="AU524" s="210" t="s">
        <v>82</v>
      </c>
      <c r="AV524" s="13" t="s">
        <v>82</v>
      </c>
      <c r="AW524" s="13" t="s">
        <v>33</v>
      </c>
      <c r="AX524" s="13" t="s">
        <v>72</v>
      </c>
      <c r="AY524" s="210" t="s">
        <v>155</v>
      </c>
    </row>
    <row r="525" spans="1:65" s="15" customFormat="1">
      <c r="B525" s="232"/>
      <c r="C525" s="233"/>
      <c r="D525" s="193" t="s">
        <v>169</v>
      </c>
      <c r="E525" s="234" t="s">
        <v>19</v>
      </c>
      <c r="F525" s="235" t="s">
        <v>3378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169</v>
      </c>
      <c r="AU525" s="241" t="s">
        <v>82</v>
      </c>
      <c r="AV525" s="15" t="s">
        <v>80</v>
      </c>
      <c r="AW525" s="15" t="s">
        <v>33</v>
      </c>
      <c r="AX525" s="15" t="s">
        <v>72</v>
      </c>
      <c r="AY525" s="241" t="s">
        <v>155</v>
      </c>
    </row>
    <row r="526" spans="1:65" s="13" customFormat="1">
      <c r="B526" s="200"/>
      <c r="C526" s="201"/>
      <c r="D526" s="193" t="s">
        <v>169</v>
      </c>
      <c r="E526" s="202" t="s">
        <v>19</v>
      </c>
      <c r="F526" s="203" t="s">
        <v>80</v>
      </c>
      <c r="G526" s="201"/>
      <c r="H526" s="204">
        <v>1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169</v>
      </c>
      <c r="AU526" s="210" t="s">
        <v>82</v>
      </c>
      <c r="AV526" s="13" t="s">
        <v>82</v>
      </c>
      <c r="AW526" s="13" t="s">
        <v>33</v>
      </c>
      <c r="AX526" s="13" t="s">
        <v>72</v>
      </c>
      <c r="AY526" s="210" t="s">
        <v>155</v>
      </c>
    </row>
    <row r="527" spans="1:65" s="15" customFormat="1">
      <c r="B527" s="232"/>
      <c r="C527" s="233"/>
      <c r="D527" s="193" t="s">
        <v>169</v>
      </c>
      <c r="E527" s="234" t="s">
        <v>19</v>
      </c>
      <c r="F527" s="235" t="s">
        <v>3369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169</v>
      </c>
      <c r="AU527" s="241" t="s">
        <v>82</v>
      </c>
      <c r="AV527" s="15" t="s">
        <v>80</v>
      </c>
      <c r="AW527" s="15" t="s">
        <v>33</v>
      </c>
      <c r="AX527" s="15" t="s">
        <v>72</v>
      </c>
      <c r="AY527" s="241" t="s">
        <v>155</v>
      </c>
    </row>
    <row r="528" spans="1:65" s="13" customFormat="1">
      <c r="B528" s="200"/>
      <c r="C528" s="201"/>
      <c r="D528" s="193" t="s">
        <v>169</v>
      </c>
      <c r="E528" s="202" t="s">
        <v>19</v>
      </c>
      <c r="F528" s="203" t="s">
        <v>80</v>
      </c>
      <c r="G528" s="201"/>
      <c r="H528" s="204">
        <v>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169</v>
      </c>
      <c r="AU528" s="210" t="s">
        <v>82</v>
      </c>
      <c r="AV528" s="13" t="s">
        <v>82</v>
      </c>
      <c r="AW528" s="13" t="s">
        <v>33</v>
      </c>
      <c r="AX528" s="13" t="s">
        <v>72</v>
      </c>
      <c r="AY528" s="210" t="s">
        <v>155</v>
      </c>
    </row>
    <row r="529" spans="1:65" s="15" customFormat="1">
      <c r="B529" s="232"/>
      <c r="C529" s="233"/>
      <c r="D529" s="193" t="s">
        <v>169</v>
      </c>
      <c r="E529" s="234" t="s">
        <v>19</v>
      </c>
      <c r="F529" s="235" t="s">
        <v>3384</v>
      </c>
      <c r="G529" s="233"/>
      <c r="H529" s="234" t="s">
        <v>19</v>
      </c>
      <c r="I529" s="236"/>
      <c r="J529" s="233"/>
      <c r="K529" s="233"/>
      <c r="L529" s="237"/>
      <c r="M529" s="238"/>
      <c r="N529" s="239"/>
      <c r="O529" s="239"/>
      <c r="P529" s="239"/>
      <c r="Q529" s="239"/>
      <c r="R529" s="239"/>
      <c r="S529" s="239"/>
      <c r="T529" s="240"/>
      <c r="AT529" s="241" t="s">
        <v>169</v>
      </c>
      <c r="AU529" s="241" t="s">
        <v>82</v>
      </c>
      <c r="AV529" s="15" t="s">
        <v>80</v>
      </c>
      <c r="AW529" s="15" t="s">
        <v>33</v>
      </c>
      <c r="AX529" s="15" t="s">
        <v>72</v>
      </c>
      <c r="AY529" s="241" t="s">
        <v>155</v>
      </c>
    </row>
    <row r="530" spans="1:65" s="13" customFormat="1">
      <c r="B530" s="200"/>
      <c r="C530" s="201"/>
      <c r="D530" s="193" t="s">
        <v>169</v>
      </c>
      <c r="E530" s="202" t="s">
        <v>19</v>
      </c>
      <c r="F530" s="203" t="s">
        <v>80</v>
      </c>
      <c r="G530" s="201"/>
      <c r="H530" s="204">
        <v>1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169</v>
      </c>
      <c r="AU530" s="210" t="s">
        <v>82</v>
      </c>
      <c r="AV530" s="13" t="s">
        <v>82</v>
      </c>
      <c r="AW530" s="13" t="s">
        <v>33</v>
      </c>
      <c r="AX530" s="13" t="s">
        <v>72</v>
      </c>
      <c r="AY530" s="210" t="s">
        <v>155</v>
      </c>
    </row>
    <row r="531" spans="1:65" s="15" customFormat="1">
      <c r="B531" s="232"/>
      <c r="C531" s="233"/>
      <c r="D531" s="193" t="s">
        <v>169</v>
      </c>
      <c r="E531" s="234" t="s">
        <v>19</v>
      </c>
      <c r="F531" s="235" t="s">
        <v>3379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169</v>
      </c>
      <c r="AU531" s="241" t="s">
        <v>82</v>
      </c>
      <c r="AV531" s="15" t="s">
        <v>80</v>
      </c>
      <c r="AW531" s="15" t="s">
        <v>33</v>
      </c>
      <c r="AX531" s="15" t="s">
        <v>72</v>
      </c>
      <c r="AY531" s="241" t="s">
        <v>155</v>
      </c>
    </row>
    <row r="532" spans="1:65" s="13" customFormat="1">
      <c r="B532" s="200"/>
      <c r="C532" s="201"/>
      <c r="D532" s="193" t="s">
        <v>169</v>
      </c>
      <c r="E532" s="202" t="s">
        <v>19</v>
      </c>
      <c r="F532" s="203" t="s">
        <v>80</v>
      </c>
      <c r="G532" s="201"/>
      <c r="H532" s="204">
        <v>1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169</v>
      </c>
      <c r="AU532" s="210" t="s">
        <v>82</v>
      </c>
      <c r="AV532" s="13" t="s">
        <v>82</v>
      </c>
      <c r="AW532" s="13" t="s">
        <v>33</v>
      </c>
      <c r="AX532" s="13" t="s">
        <v>72</v>
      </c>
      <c r="AY532" s="210" t="s">
        <v>155</v>
      </c>
    </row>
    <row r="533" spans="1:65" s="14" customFormat="1">
      <c r="B533" s="211"/>
      <c r="C533" s="212"/>
      <c r="D533" s="193" t="s">
        <v>169</v>
      </c>
      <c r="E533" s="213" t="s">
        <v>19</v>
      </c>
      <c r="F533" s="214" t="s">
        <v>178</v>
      </c>
      <c r="G533" s="212"/>
      <c r="H533" s="215">
        <v>8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169</v>
      </c>
      <c r="AU533" s="221" t="s">
        <v>82</v>
      </c>
      <c r="AV533" s="14" t="s">
        <v>163</v>
      </c>
      <c r="AW533" s="14" t="s">
        <v>33</v>
      </c>
      <c r="AX533" s="14" t="s">
        <v>80</v>
      </c>
      <c r="AY533" s="221" t="s">
        <v>155</v>
      </c>
    </row>
    <row r="534" spans="1:65" s="2" customFormat="1" ht="24.2" customHeight="1">
      <c r="A534" s="36"/>
      <c r="B534" s="37"/>
      <c r="C534" s="180" t="s">
        <v>541</v>
      </c>
      <c r="D534" s="180" t="s">
        <v>158</v>
      </c>
      <c r="E534" s="181" t="s">
        <v>3518</v>
      </c>
      <c r="F534" s="182" t="s">
        <v>3519</v>
      </c>
      <c r="G534" s="183" t="s">
        <v>233</v>
      </c>
      <c r="H534" s="184">
        <v>4.3</v>
      </c>
      <c r="I534" s="185"/>
      <c r="J534" s="186">
        <f>ROUND(I534*H534,2)</f>
        <v>0</v>
      </c>
      <c r="K534" s="182" t="s">
        <v>162</v>
      </c>
      <c r="L534" s="41"/>
      <c r="M534" s="187" t="s">
        <v>19</v>
      </c>
      <c r="N534" s="188" t="s">
        <v>43</v>
      </c>
      <c r="O534" s="66"/>
      <c r="P534" s="189">
        <f>O534*H534</f>
        <v>0</v>
      </c>
      <c r="Q534" s="189">
        <v>1.7000000000000001E-4</v>
      </c>
      <c r="R534" s="189">
        <f>Q534*H534</f>
        <v>7.3099999999999999E-4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300</v>
      </c>
      <c r="AT534" s="191" t="s">
        <v>158</v>
      </c>
      <c r="AU534" s="191" t="s">
        <v>82</v>
      </c>
      <c r="AY534" s="19" t="s">
        <v>155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9" t="s">
        <v>80</v>
      </c>
      <c r="BK534" s="192">
        <f>ROUND(I534*H534,2)</f>
        <v>0</v>
      </c>
      <c r="BL534" s="19" t="s">
        <v>300</v>
      </c>
      <c r="BM534" s="191" t="s">
        <v>3520</v>
      </c>
    </row>
    <row r="535" spans="1:65" s="2" customFormat="1" ht="19.5">
      <c r="A535" s="36"/>
      <c r="B535" s="37"/>
      <c r="C535" s="38"/>
      <c r="D535" s="193" t="s">
        <v>165</v>
      </c>
      <c r="E535" s="38"/>
      <c r="F535" s="194" t="s">
        <v>3521</v>
      </c>
      <c r="G535" s="38"/>
      <c r="H535" s="38"/>
      <c r="I535" s="195"/>
      <c r="J535" s="38"/>
      <c r="K535" s="38"/>
      <c r="L535" s="41"/>
      <c r="M535" s="196"/>
      <c r="N535" s="197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165</v>
      </c>
      <c r="AU535" s="19" t="s">
        <v>82</v>
      </c>
    </row>
    <row r="536" spans="1:65" s="2" customFormat="1">
      <c r="A536" s="36"/>
      <c r="B536" s="37"/>
      <c r="C536" s="38"/>
      <c r="D536" s="198" t="s">
        <v>167</v>
      </c>
      <c r="E536" s="38"/>
      <c r="F536" s="199" t="s">
        <v>3522</v>
      </c>
      <c r="G536" s="38"/>
      <c r="H536" s="38"/>
      <c r="I536" s="195"/>
      <c r="J536" s="38"/>
      <c r="K536" s="38"/>
      <c r="L536" s="41"/>
      <c r="M536" s="196"/>
      <c r="N536" s="197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167</v>
      </c>
      <c r="AU536" s="19" t="s">
        <v>82</v>
      </c>
    </row>
    <row r="537" spans="1:65" s="2" customFormat="1" ht="24.2" customHeight="1">
      <c r="A537" s="36"/>
      <c r="B537" s="37"/>
      <c r="C537" s="180" t="s">
        <v>550</v>
      </c>
      <c r="D537" s="180" t="s">
        <v>158</v>
      </c>
      <c r="E537" s="181" t="s">
        <v>3523</v>
      </c>
      <c r="F537" s="182" t="s">
        <v>3524</v>
      </c>
      <c r="G537" s="183" t="s">
        <v>233</v>
      </c>
      <c r="H537" s="184">
        <v>74.7</v>
      </c>
      <c r="I537" s="185"/>
      <c r="J537" s="186">
        <f>ROUND(I537*H537,2)</f>
        <v>0</v>
      </c>
      <c r="K537" s="182" t="s">
        <v>162</v>
      </c>
      <c r="L537" s="41"/>
      <c r="M537" s="187" t="s">
        <v>19</v>
      </c>
      <c r="N537" s="188" t="s">
        <v>43</v>
      </c>
      <c r="O537" s="66"/>
      <c r="P537" s="189">
        <f>O537*H537</f>
        <v>0</v>
      </c>
      <c r="Q537" s="189">
        <v>2.2000000000000001E-4</v>
      </c>
      <c r="R537" s="189">
        <f>Q537*H537</f>
        <v>1.6434000000000001E-2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300</v>
      </c>
      <c r="AT537" s="191" t="s">
        <v>158</v>
      </c>
      <c r="AU537" s="191" t="s">
        <v>82</v>
      </c>
      <c r="AY537" s="19" t="s">
        <v>155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300</v>
      </c>
      <c r="BM537" s="191" t="s">
        <v>3525</v>
      </c>
    </row>
    <row r="538" spans="1:65" s="2" customFormat="1" ht="19.5">
      <c r="A538" s="36"/>
      <c r="B538" s="37"/>
      <c r="C538" s="38"/>
      <c r="D538" s="193" t="s">
        <v>165</v>
      </c>
      <c r="E538" s="38"/>
      <c r="F538" s="194" t="s">
        <v>3526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165</v>
      </c>
      <c r="AU538" s="19" t="s">
        <v>82</v>
      </c>
    </row>
    <row r="539" spans="1:65" s="2" customFormat="1">
      <c r="A539" s="36"/>
      <c r="B539" s="37"/>
      <c r="C539" s="38"/>
      <c r="D539" s="198" t="s">
        <v>167</v>
      </c>
      <c r="E539" s="38"/>
      <c r="F539" s="199" t="s">
        <v>3527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167</v>
      </c>
      <c r="AU539" s="19" t="s">
        <v>82</v>
      </c>
    </row>
    <row r="540" spans="1:65" s="2" customFormat="1" ht="24.2" customHeight="1">
      <c r="A540" s="36"/>
      <c r="B540" s="37"/>
      <c r="C540" s="180" t="s">
        <v>559</v>
      </c>
      <c r="D540" s="180" t="s">
        <v>158</v>
      </c>
      <c r="E540" s="181" t="s">
        <v>3528</v>
      </c>
      <c r="F540" s="182" t="s">
        <v>3529</v>
      </c>
      <c r="G540" s="183" t="s">
        <v>161</v>
      </c>
      <c r="H540" s="184">
        <v>0.39800000000000002</v>
      </c>
      <c r="I540" s="185"/>
      <c r="J540" s="186">
        <f>ROUND(I540*H540,2)</f>
        <v>0</v>
      </c>
      <c r="K540" s="182" t="s">
        <v>162</v>
      </c>
      <c r="L540" s="41"/>
      <c r="M540" s="187" t="s">
        <v>19</v>
      </c>
      <c r="N540" s="188" t="s">
        <v>43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300</v>
      </c>
      <c r="AT540" s="191" t="s">
        <v>158</v>
      </c>
      <c r="AU540" s="191" t="s">
        <v>82</v>
      </c>
      <c r="AY540" s="19" t="s">
        <v>155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9" t="s">
        <v>80</v>
      </c>
      <c r="BK540" s="192">
        <f>ROUND(I540*H540,2)</f>
        <v>0</v>
      </c>
      <c r="BL540" s="19" t="s">
        <v>300</v>
      </c>
      <c r="BM540" s="191" t="s">
        <v>3530</v>
      </c>
    </row>
    <row r="541" spans="1:65" s="2" customFormat="1" ht="29.25">
      <c r="A541" s="36"/>
      <c r="B541" s="37"/>
      <c r="C541" s="38"/>
      <c r="D541" s="193" t="s">
        <v>165</v>
      </c>
      <c r="E541" s="38"/>
      <c r="F541" s="194" t="s">
        <v>3531</v>
      </c>
      <c r="G541" s="38"/>
      <c r="H541" s="38"/>
      <c r="I541" s="195"/>
      <c r="J541" s="38"/>
      <c r="K541" s="38"/>
      <c r="L541" s="41"/>
      <c r="M541" s="196"/>
      <c r="N541" s="197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165</v>
      </c>
      <c r="AU541" s="19" t="s">
        <v>82</v>
      </c>
    </row>
    <row r="542" spans="1:65" s="2" customFormat="1">
      <c r="A542" s="36"/>
      <c r="B542" s="37"/>
      <c r="C542" s="38"/>
      <c r="D542" s="198" t="s">
        <v>167</v>
      </c>
      <c r="E542" s="38"/>
      <c r="F542" s="199" t="s">
        <v>3532</v>
      </c>
      <c r="G542" s="38"/>
      <c r="H542" s="38"/>
      <c r="I542" s="195"/>
      <c r="J542" s="38"/>
      <c r="K542" s="38"/>
      <c r="L542" s="41"/>
      <c r="M542" s="196"/>
      <c r="N542" s="197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167</v>
      </c>
      <c r="AU542" s="19" t="s">
        <v>82</v>
      </c>
    </row>
    <row r="543" spans="1:65" s="2" customFormat="1" ht="33" customHeight="1">
      <c r="A543" s="36"/>
      <c r="B543" s="37"/>
      <c r="C543" s="180" t="s">
        <v>568</v>
      </c>
      <c r="D543" s="180" t="s">
        <v>158</v>
      </c>
      <c r="E543" s="181" t="s">
        <v>3533</v>
      </c>
      <c r="F543" s="182" t="s">
        <v>3534</v>
      </c>
      <c r="G543" s="183" t="s">
        <v>161</v>
      </c>
      <c r="H543" s="184">
        <v>0.39800000000000002</v>
      </c>
      <c r="I543" s="185"/>
      <c r="J543" s="186">
        <f>ROUND(I543*H543,2)</f>
        <v>0</v>
      </c>
      <c r="K543" s="182" t="s">
        <v>162</v>
      </c>
      <c r="L543" s="41"/>
      <c r="M543" s="187" t="s">
        <v>19</v>
      </c>
      <c r="N543" s="188" t="s">
        <v>43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0</v>
      </c>
      <c r="T543" s="190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300</v>
      </c>
      <c r="AT543" s="191" t="s">
        <v>158</v>
      </c>
      <c r="AU543" s="191" t="s">
        <v>82</v>
      </c>
      <c r="AY543" s="19" t="s">
        <v>155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9" t="s">
        <v>80</v>
      </c>
      <c r="BK543" s="192">
        <f>ROUND(I543*H543,2)</f>
        <v>0</v>
      </c>
      <c r="BL543" s="19" t="s">
        <v>300</v>
      </c>
      <c r="BM543" s="191" t="s">
        <v>3535</v>
      </c>
    </row>
    <row r="544" spans="1:65" s="2" customFormat="1" ht="29.25">
      <c r="A544" s="36"/>
      <c r="B544" s="37"/>
      <c r="C544" s="38"/>
      <c r="D544" s="193" t="s">
        <v>165</v>
      </c>
      <c r="E544" s="38"/>
      <c r="F544" s="194" t="s">
        <v>3536</v>
      </c>
      <c r="G544" s="38"/>
      <c r="H544" s="38"/>
      <c r="I544" s="195"/>
      <c r="J544" s="38"/>
      <c r="K544" s="38"/>
      <c r="L544" s="41"/>
      <c r="M544" s="196"/>
      <c r="N544" s="197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165</v>
      </c>
      <c r="AU544" s="19" t="s">
        <v>82</v>
      </c>
    </row>
    <row r="545" spans="1:65" s="2" customFormat="1">
      <c r="A545" s="36"/>
      <c r="B545" s="37"/>
      <c r="C545" s="38"/>
      <c r="D545" s="198" t="s">
        <v>167</v>
      </c>
      <c r="E545" s="38"/>
      <c r="F545" s="199" t="s">
        <v>3537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167</v>
      </c>
      <c r="AU545" s="19" t="s">
        <v>82</v>
      </c>
    </row>
    <row r="546" spans="1:65" s="12" customFormat="1" ht="25.9" customHeight="1">
      <c r="B546" s="164"/>
      <c r="C546" s="165"/>
      <c r="D546" s="166" t="s">
        <v>71</v>
      </c>
      <c r="E546" s="167" t="s">
        <v>2856</v>
      </c>
      <c r="F546" s="167" t="s">
        <v>2857</v>
      </c>
      <c r="G546" s="165"/>
      <c r="H546" s="165"/>
      <c r="I546" s="168"/>
      <c r="J546" s="169">
        <f>BK546</f>
        <v>0</v>
      </c>
      <c r="K546" s="165"/>
      <c r="L546" s="170"/>
      <c r="M546" s="171"/>
      <c r="N546" s="172"/>
      <c r="O546" s="172"/>
      <c r="P546" s="173">
        <f>SUM(P547:P549)</f>
        <v>0</v>
      </c>
      <c r="Q546" s="172"/>
      <c r="R546" s="173">
        <f>SUM(R547:R549)</f>
        <v>0</v>
      </c>
      <c r="S546" s="172"/>
      <c r="T546" s="174">
        <f>SUM(T547:T549)</f>
        <v>0</v>
      </c>
      <c r="AR546" s="175" t="s">
        <v>163</v>
      </c>
      <c r="AT546" s="176" t="s">
        <v>71</v>
      </c>
      <c r="AU546" s="176" t="s">
        <v>72</v>
      </c>
      <c r="AY546" s="175" t="s">
        <v>155</v>
      </c>
      <c r="BK546" s="177">
        <f>SUM(BK547:BK549)</f>
        <v>0</v>
      </c>
    </row>
    <row r="547" spans="1:65" s="2" customFormat="1" ht="16.5" customHeight="1">
      <c r="A547" s="36"/>
      <c r="B547" s="37"/>
      <c r="C547" s="180" t="s">
        <v>576</v>
      </c>
      <c r="D547" s="180" t="s">
        <v>158</v>
      </c>
      <c r="E547" s="181" t="s">
        <v>3538</v>
      </c>
      <c r="F547" s="182" t="s">
        <v>3539</v>
      </c>
      <c r="G547" s="183" t="s">
        <v>2861</v>
      </c>
      <c r="H547" s="184">
        <v>64</v>
      </c>
      <c r="I547" s="185"/>
      <c r="J547" s="186">
        <f>ROUND(I547*H547,2)</f>
        <v>0</v>
      </c>
      <c r="K547" s="182" t="s">
        <v>162</v>
      </c>
      <c r="L547" s="41"/>
      <c r="M547" s="187" t="s">
        <v>19</v>
      </c>
      <c r="N547" s="188" t="s">
        <v>43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2862</v>
      </c>
      <c r="AT547" s="191" t="s">
        <v>158</v>
      </c>
      <c r="AU547" s="191" t="s">
        <v>80</v>
      </c>
      <c r="AY547" s="19" t="s">
        <v>155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80</v>
      </c>
      <c r="BK547" s="192">
        <f>ROUND(I547*H547,2)</f>
        <v>0</v>
      </c>
      <c r="BL547" s="19" t="s">
        <v>2862</v>
      </c>
      <c r="BM547" s="191" t="s">
        <v>3540</v>
      </c>
    </row>
    <row r="548" spans="1:65" s="2" customFormat="1" ht="19.5">
      <c r="A548" s="36"/>
      <c r="B548" s="37"/>
      <c r="C548" s="38"/>
      <c r="D548" s="193" t="s">
        <v>165</v>
      </c>
      <c r="E548" s="38"/>
      <c r="F548" s="194" t="s">
        <v>3541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165</v>
      </c>
      <c r="AU548" s="19" t="s">
        <v>80</v>
      </c>
    </row>
    <row r="549" spans="1:65" s="2" customFormat="1">
      <c r="A549" s="36"/>
      <c r="B549" s="37"/>
      <c r="C549" s="38"/>
      <c r="D549" s="198" t="s">
        <v>167</v>
      </c>
      <c r="E549" s="38"/>
      <c r="F549" s="199" t="s">
        <v>3542</v>
      </c>
      <c r="G549" s="38"/>
      <c r="H549" s="38"/>
      <c r="I549" s="195"/>
      <c r="J549" s="38"/>
      <c r="K549" s="38"/>
      <c r="L549" s="41"/>
      <c r="M549" s="253"/>
      <c r="N549" s="254"/>
      <c r="O549" s="255"/>
      <c r="P549" s="255"/>
      <c r="Q549" s="255"/>
      <c r="R549" s="255"/>
      <c r="S549" s="255"/>
      <c r="T549" s="25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167</v>
      </c>
      <c r="AU549" s="19" t="s">
        <v>80</v>
      </c>
    </row>
    <row r="550" spans="1:65" s="2" customFormat="1" ht="6.95" customHeight="1">
      <c r="A550" s="36"/>
      <c r="B550" s="49"/>
      <c r="C550" s="50"/>
      <c r="D550" s="50"/>
      <c r="E550" s="50"/>
      <c r="F550" s="50"/>
      <c r="G550" s="50"/>
      <c r="H550" s="50"/>
      <c r="I550" s="50"/>
      <c r="J550" s="50"/>
      <c r="K550" s="50"/>
      <c r="L550" s="41"/>
      <c r="M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</row>
  </sheetData>
  <sheetProtection algorithmName="SHA-512" hashValue="rrX7y8WrJgdY8KBn5fgibOwK7D2aR6dCiw5VOIx/Qr2ErPmYmQk6XEP+cwUcgWqZFc223KfNc7aNLpdJUOawbQ==" saltValue="4eqVdXy152aVqmQQBIr+uguvnnmOYQS4j1S9GK23dnJL10IPPUh8y5TMFOT0Ru5Y/FDFQ1bu7wWjy8oS0xMzKA==" spinCount="100000" sheet="1" objects="1" scenarios="1" formatColumns="0" formatRows="0" autoFilter="0"/>
  <autoFilter ref="C81:K54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4" r:id="rId2"/>
    <hyperlink ref="F170" r:id="rId3"/>
    <hyperlink ref="F217" r:id="rId4"/>
    <hyperlink ref="F278" r:id="rId5"/>
    <hyperlink ref="F315" r:id="rId6"/>
    <hyperlink ref="F322" r:id="rId7"/>
    <hyperlink ref="F371" r:id="rId8"/>
    <hyperlink ref="F426" r:id="rId9"/>
    <hyperlink ref="F472" r:id="rId10"/>
    <hyperlink ref="F479" r:id="rId11"/>
    <hyperlink ref="F503" r:id="rId12"/>
    <hyperlink ref="F536" r:id="rId13"/>
    <hyperlink ref="F539" r:id="rId14"/>
    <hyperlink ref="F542" r:id="rId15"/>
    <hyperlink ref="F545" r:id="rId16"/>
    <hyperlink ref="F549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1" customFormat="1" ht="12" customHeight="1">
      <c r="B8" s="22"/>
      <c r="D8" s="114" t="s">
        <v>118</v>
      </c>
      <c r="L8" s="22"/>
    </row>
    <row r="9" spans="1:46" s="2" customFormat="1" ht="16.5" customHeight="1">
      <c r="A9" s="36"/>
      <c r="B9" s="41"/>
      <c r="C9" s="36"/>
      <c r="D9" s="36"/>
      <c r="E9" s="388" t="s">
        <v>3543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3544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3545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22. 3. 2022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ROUND((SUM(BE94:BE226)),  2)</f>
        <v>0</v>
      </c>
      <c r="G35" s="36"/>
      <c r="H35" s="36"/>
      <c r="I35" s="126">
        <v>0.21</v>
      </c>
      <c r="J35" s="125">
        <f>ROUND(((SUM(BE94:BE226))*I35),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ROUND((SUM(BF94:BF226)),  2)</f>
        <v>0</v>
      </c>
      <c r="G36" s="36"/>
      <c r="H36" s="36"/>
      <c r="I36" s="126">
        <v>0.15</v>
      </c>
      <c r="J36" s="125">
        <f>ROUND(((SUM(BF94:BF226))*I36),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ROUND((SUM(BG94:BG226)),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ROUND((SUM(BH94:BH226)),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ROUND((SUM(BI94:BI226)),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6" t="str">
        <f>E7</f>
        <v>Stavební úpravy části objektu školy - ZŠ Závodu míru 339, Karlovy Vary - Stará Role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6" t="s">
        <v>3543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3544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8" t="str">
        <f>E11</f>
        <v>1.NP-R2 - Hlavní chodba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Závodu míru 339/144, Karlovy Vary</v>
      </c>
      <c r="G56" s="38"/>
      <c r="H56" s="38"/>
      <c r="I56" s="31" t="s">
        <v>23</v>
      </c>
      <c r="J56" s="61" t="str">
        <f>IF(J14="","",J14)</f>
        <v>22. 3. 2022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Základní škola a střední škola Karlovy Vary, p.o.</v>
      </c>
      <c r="G58" s="38"/>
      <c r="H58" s="38"/>
      <c r="I58" s="31" t="s">
        <v>31</v>
      </c>
      <c r="J58" s="34" t="str">
        <f>E23</f>
        <v>Ing. Karel Drahokoupil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Bc. Martin Frous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121</v>
      </c>
      <c r="D61" s="139"/>
      <c r="E61" s="139"/>
      <c r="F61" s="139"/>
      <c r="G61" s="139"/>
      <c r="H61" s="139"/>
      <c r="I61" s="139"/>
      <c r="J61" s="140" t="s">
        <v>122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123</v>
      </c>
    </row>
    <row r="64" spans="1:47" s="9" customFormat="1" ht="24.95" customHeight="1">
      <c r="B64" s="142"/>
      <c r="C64" s="143"/>
      <c r="D64" s="144" t="s">
        <v>124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128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5" customHeight="1">
      <c r="B66" s="142"/>
      <c r="C66" s="143"/>
      <c r="D66" s="144" t="s">
        <v>131</v>
      </c>
      <c r="E66" s="145"/>
      <c r="F66" s="145"/>
      <c r="G66" s="145"/>
      <c r="H66" s="145"/>
      <c r="I66" s="145"/>
      <c r="J66" s="146">
        <f>J103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3546</v>
      </c>
      <c r="E67" s="150"/>
      <c r="F67" s="150"/>
      <c r="G67" s="150"/>
      <c r="H67" s="150"/>
      <c r="I67" s="150"/>
      <c r="J67" s="151">
        <f>J104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3547</v>
      </c>
      <c r="E68" s="150"/>
      <c r="F68" s="150"/>
      <c r="G68" s="150"/>
      <c r="H68" s="150"/>
      <c r="I68" s="150"/>
      <c r="J68" s="151">
        <f>J181</f>
        <v>0</v>
      </c>
      <c r="K68" s="99"/>
      <c r="L68" s="152"/>
    </row>
    <row r="69" spans="1:31" s="9" customFormat="1" ht="24.95" customHeight="1">
      <c r="B69" s="142"/>
      <c r="C69" s="143"/>
      <c r="D69" s="144" t="s">
        <v>2871</v>
      </c>
      <c r="E69" s="145"/>
      <c r="F69" s="145"/>
      <c r="G69" s="145"/>
      <c r="H69" s="145"/>
      <c r="I69" s="145"/>
      <c r="J69" s="146">
        <f>J217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3548</v>
      </c>
      <c r="E70" s="150"/>
      <c r="F70" s="150"/>
      <c r="G70" s="150"/>
      <c r="H70" s="150"/>
      <c r="I70" s="150"/>
      <c r="J70" s="151">
        <f>J218</f>
        <v>0</v>
      </c>
      <c r="K70" s="99"/>
      <c r="L70" s="152"/>
    </row>
    <row r="71" spans="1:31" s="9" customFormat="1" ht="24.95" customHeight="1">
      <c r="B71" s="142"/>
      <c r="C71" s="143"/>
      <c r="D71" s="144" t="s">
        <v>2873</v>
      </c>
      <c r="E71" s="145"/>
      <c r="F71" s="145"/>
      <c r="G71" s="145"/>
      <c r="H71" s="145"/>
      <c r="I71" s="145"/>
      <c r="J71" s="146">
        <f>J222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3549</v>
      </c>
      <c r="E72" s="150"/>
      <c r="F72" s="150"/>
      <c r="G72" s="150"/>
      <c r="H72" s="150"/>
      <c r="I72" s="150"/>
      <c r="J72" s="151">
        <f>J223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140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386" t="str">
        <f>E7</f>
        <v>Stavební úpravy části objektu školy - ZŠ Závodu míru 339, Karlovy Vary - Stará Role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6" t="s">
        <v>3543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3544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8" t="str">
        <f>E11</f>
        <v>1.NP-R2 - Hlavní chodba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Závodu míru 339/144, Karlovy Vary</v>
      </c>
      <c r="G88" s="38"/>
      <c r="H88" s="38"/>
      <c r="I88" s="31" t="s">
        <v>23</v>
      </c>
      <c r="J88" s="61" t="str">
        <f>IF(J14="","",J14)</f>
        <v>22. 3. 2022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Základní škola a střední škola Karlovy Vary, p.o.</v>
      </c>
      <c r="G90" s="38"/>
      <c r="H90" s="38"/>
      <c r="I90" s="31" t="s">
        <v>31</v>
      </c>
      <c r="J90" s="34" t="str">
        <f>E23</f>
        <v>Ing. Karel Drahokoupil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34</v>
      </c>
      <c r="J91" s="34" t="str">
        <f>E26</f>
        <v>Bc. Martin Frous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141</v>
      </c>
      <c r="D93" s="156" t="s">
        <v>57</v>
      </c>
      <c r="E93" s="156" t="s">
        <v>53</v>
      </c>
      <c r="F93" s="156" t="s">
        <v>54</v>
      </c>
      <c r="G93" s="156" t="s">
        <v>142</v>
      </c>
      <c r="H93" s="156" t="s">
        <v>143</v>
      </c>
      <c r="I93" s="156" t="s">
        <v>144</v>
      </c>
      <c r="J93" s="156" t="s">
        <v>122</v>
      </c>
      <c r="K93" s="157" t="s">
        <v>145</v>
      </c>
      <c r="L93" s="158"/>
      <c r="M93" s="70" t="s">
        <v>19</v>
      </c>
      <c r="N93" s="71" t="s">
        <v>42</v>
      </c>
      <c r="O93" s="71" t="s">
        <v>146</v>
      </c>
      <c r="P93" s="71" t="s">
        <v>147</v>
      </c>
      <c r="Q93" s="71" t="s">
        <v>148</v>
      </c>
      <c r="R93" s="71" t="s">
        <v>149</v>
      </c>
      <c r="S93" s="71" t="s">
        <v>150</v>
      </c>
      <c r="T93" s="72" t="s">
        <v>151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P95+P103+P217+P222</f>
        <v>0</v>
      </c>
      <c r="Q94" s="74"/>
      <c r="R94" s="161">
        <f>R95+R103+R217+R222</f>
        <v>2.6183000000000001E-2</v>
      </c>
      <c r="S94" s="74"/>
      <c r="T94" s="162">
        <f>T95+T103+T217+T222</f>
        <v>4.5999999999999999E-2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71</v>
      </c>
      <c r="AU94" s="19" t="s">
        <v>123</v>
      </c>
      <c r="BK94" s="163">
        <f>BK95+BK103+BK217+BK222</f>
        <v>0</v>
      </c>
    </row>
    <row r="95" spans="1:63" s="12" customFormat="1" ht="25.9" customHeight="1">
      <c r="B95" s="164"/>
      <c r="C95" s="165"/>
      <c r="D95" s="166" t="s">
        <v>71</v>
      </c>
      <c r="E95" s="167" t="s">
        <v>153</v>
      </c>
      <c r="F95" s="167" t="s">
        <v>154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4.0000000000000002E-4</v>
      </c>
      <c r="S95" s="172"/>
      <c r="T95" s="174">
        <f>T96</f>
        <v>4.5999999999999999E-2</v>
      </c>
      <c r="AR95" s="175" t="s">
        <v>80</v>
      </c>
      <c r="AT95" s="176" t="s">
        <v>71</v>
      </c>
      <c r="AU95" s="176" t="s">
        <v>72</v>
      </c>
      <c r="AY95" s="175" t="s">
        <v>155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71</v>
      </c>
      <c r="E96" s="178" t="s">
        <v>243</v>
      </c>
      <c r="F96" s="178" t="s">
        <v>475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SUM(P97:P102)</f>
        <v>0</v>
      </c>
      <c r="Q96" s="172"/>
      <c r="R96" s="173">
        <f>SUM(R97:R102)</f>
        <v>4.0000000000000002E-4</v>
      </c>
      <c r="S96" s="172"/>
      <c r="T96" s="174">
        <f>SUM(T97:T102)</f>
        <v>4.5999999999999999E-2</v>
      </c>
      <c r="AR96" s="175" t="s">
        <v>80</v>
      </c>
      <c r="AT96" s="176" t="s">
        <v>71</v>
      </c>
      <c r="AU96" s="176" t="s">
        <v>80</v>
      </c>
      <c r="AY96" s="175" t="s">
        <v>155</v>
      </c>
      <c r="BK96" s="177">
        <f>SUM(BK97:BK102)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158</v>
      </c>
      <c r="E97" s="181" t="s">
        <v>3550</v>
      </c>
      <c r="F97" s="182" t="s">
        <v>3551</v>
      </c>
      <c r="G97" s="183" t="s">
        <v>425</v>
      </c>
      <c r="H97" s="184">
        <v>6</v>
      </c>
      <c r="I97" s="185"/>
      <c r="J97" s="186">
        <f>ROUND(I97*H97,2)</f>
        <v>0</v>
      </c>
      <c r="K97" s="182" t="s">
        <v>162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1E-3</v>
      </c>
      <c r="T97" s="190">
        <f>S97*H97</f>
        <v>6.0000000000000001E-3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163</v>
      </c>
      <c r="AT97" s="191" t="s">
        <v>158</v>
      </c>
      <c r="AU97" s="191" t="s">
        <v>82</v>
      </c>
      <c r="AY97" s="19" t="s">
        <v>155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163</v>
      </c>
      <c r="BM97" s="191" t="s">
        <v>3552</v>
      </c>
    </row>
    <row r="98" spans="1:65" s="2" customFormat="1" ht="19.5">
      <c r="A98" s="36"/>
      <c r="B98" s="37"/>
      <c r="C98" s="38"/>
      <c r="D98" s="193" t="s">
        <v>165</v>
      </c>
      <c r="E98" s="38"/>
      <c r="F98" s="194" t="s">
        <v>3553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165</v>
      </c>
      <c r="AU98" s="19" t="s">
        <v>82</v>
      </c>
    </row>
    <row r="99" spans="1:65" s="2" customFormat="1">
      <c r="A99" s="36"/>
      <c r="B99" s="37"/>
      <c r="C99" s="38"/>
      <c r="D99" s="198" t="s">
        <v>167</v>
      </c>
      <c r="E99" s="38"/>
      <c r="F99" s="199" t="s">
        <v>3554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167</v>
      </c>
      <c r="AU99" s="19" t="s">
        <v>82</v>
      </c>
    </row>
    <row r="100" spans="1:65" s="2" customFormat="1" ht="21.75" customHeight="1">
      <c r="A100" s="36"/>
      <c r="B100" s="37"/>
      <c r="C100" s="180" t="s">
        <v>82</v>
      </c>
      <c r="D100" s="180" t="s">
        <v>158</v>
      </c>
      <c r="E100" s="181" t="s">
        <v>3555</v>
      </c>
      <c r="F100" s="182" t="s">
        <v>3556</v>
      </c>
      <c r="G100" s="183" t="s">
        <v>233</v>
      </c>
      <c r="H100" s="184">
        <v>20</v>
      </c>
      <c r="I100" s="185"/>
      <c r="J100" s="186">
        <f>ROUND(I100*H100,2)</f>
        <v>0</v>
      </c>
      <c r="K100" s="182" t="s">
        <v>162</v>
      </c>
      <c r="L100" s="41"/>
      <c r="M100" s="187" t="s">
        <v>19</v>
      </c>
      <c r="N100" s="188" t="s">
        <v>43</v>
      </c>
      <c r="O100" s="66"/>
      <c r="P100" s="189">
        <f>O100*H100</f>
        <v>0</v>
      </c>
      <c r="Q100" s="189">
        <v>2.0000000000000002E-5</v>
      </c>
      <c r="R100" s="189">
        <f>Q100*H100</f>
        <v>4.0000000000000002E-4</v>
      </c>
      <c r="S100" s="189">
        <v>2E-3</v>
      </c>
      <c r="T100" s="190">
        <f>S100*H100</f>
        <v>0.04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163</v>
      </c>
      <c r="AT100" s="191" t="s">
        <v>158</v>
      </c>
      <c r="AU100" s="191" t="s">
        <v>82</v>
      </c>
      <c r="AY100" s="19" t="s">
        <v>155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163</v>
      </c>
      <c r="BM100" s="191" t="s">
        <v>3557</v>
      </c>
    </row>
    <row r="101" spans="1:65" s="2" customFormat="1" ht="19.5">
      <c r="A101" s="36"/>
      <c r="B101" s="37"/>
      <c r="C101" s="38"/>
      <c r="D101" s="193" t="s">
        <v>165</v>
      </c>
      <c r="E101" s="38"/>
      <c r="F101" s="194" t="s">
        <v>3558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165</v>
      </c>
      <c r="AU101" s="19" t="s">
        <v>82</v>
      </c>
    </row>
    <row r="102" spans="1:65" s="2" customFormat="1">
      <c r="A102" s="36"/>
      <c r="B102" s="37"/>
      <c r="C102" s="38"/>
      <c r="D102" s="198" t="s">
        <v>167</v>
      </c>
      <c r="E102" s="38"/>
      <c r="F102" s="199" t="s">
        <v>3559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167</v>
      </c>
      <c r="AU102" s="19" t="s">
        <v>82</v>
      </c>
    </row>
    <row r="103" spans="1:65" s="12" customFormat="1" ht="25.9" customHeight="1">
      <c r="B103" s="164"/>
      <c r="C103" s="165"/>
      <c r="D103" s="166" t="s">
        <v>71</v>
      </c>
      <c r="E103" s="167" t="s">
        <v>636</v>
      </c>
      <c r="F103" s="167" t="s">
        <v>637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P104+P181</f>
        <v>0</v>
      </c>
      <c r="Q103" s="172"/>
      <c r="R103" s="173">
        <f>R104+R181</f>
        <v>2.5783E-2</v>
      </c>
      <c r="S103" s="172"/>
      <c r="T103" s="174">
        <f>T104+T181</f>
        <v>0</v>
      </c>
      <c r="AR103" s="175" t="s">
        <v>82</v>
      </c>
      <c r="AT103" s="176" t="s">
        <v>71</v>
      </c>
      <c r="AU103" s="176" t="s">
        <v>72</v>
      </c>
      <c r="AY103" s="175" t="s">
        <v>155</v>
      </c>
      <c r="BK103" s="177">
        <f>BK104+BK181</f>
        <v>0</v>
      </c>
    </row>
    <row r="104" spans="1:65" s="12" customFormat="1" ht="22.9" customHeight="1">
      <c r="B104" s="164"/>
      <c r="C104" s="165"/>
      <c r="D104" s="166" t="s">
        <v>71</v>
      </c>
      <c r="E104" s="178" t="s">
        <v>3560</v>
      </c>
      <c r="F104" s="178" t="s">
        <v>3561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SUM(P105:P180)</f>
        <v>0</v>
      </c>
      <c r="Q104" s="172"/>
      <c r="R104" s="173">
        <f>SUM(R105:R180)</f>
        <v>2.5652999999999999E-2</v>
      </c>
      <c r="S104" s="172"/>
      <c r="T104" s="174">
        <f>SUM(T105:T180)</f>
        <v>0</v>
      </c>
      <c r="AR104" s="175" t="s">
        <v>82</v>
      </c>
      <c r="AT104" s="176" t="s">
        <v>71</v>
      </c>
      <c r="AU104" s="176" t="s">
        <v>80</v>
      </c>
      <c r="AY104" s="175" t="s">
        <v>155</v>
      </c>
      <c r="BK104" s="177">
        <f>SUM(BK105:BK180)</f>
        <v>0</v>
      </c>
    </row>
    <row r="105" spans="1:65" s="2" customFormat="1" ht="21.75" customHeight="1">
      <c r="A105" s="36"/>
      <c r="B105" s="37"/>
      <c r="C105" s="180" t="s">
        <v>156</v>
      </c>
      <c r="D105" s="180" t="s">
        <v>158</v>
      </c>
      <c r="E105" s="181" t="s">
        <v>3562</v>
      </c>
      <c r="F105" s="182" t="s">
        <v>3563</v>
      </c>
      <c r="G105" s="183" t="s">
        <v>233</v>
      </c>
      <c r="H105" s="184">
        <v>18</v>
      </c>
      <c r="I105" s="185"/>
      <c r="J105" s="186">
        <f>ROUND(I105*H105,2)</f>
        <v>0</v>
      </c>
      <c r="K105" s="182" t="s">
        <v>162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300</v>
      </c>
      <c r="AT105" s="191" t="s">
        <v>158</v>
      </c>
      <c r="AU105" s="191" t="s">
        <v>82</v>
      </c>
      <c r="AY105" s="19" t="s">
        <v>155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300</v>
      </c>
      <c r="BM105" s="191" t="s">
        <v>3564</v>
      </c>
    </row>
    <row r="106" spans="1:65" s="2" customFormat="1" ht="19.5">
      <c r="A106" s="36"/>
      <c r="B106" s="37"/>
      <c r="C106" s="38"/>
      <c r="D106" s="193" t="s">
        <v>165</v>
      </c>
      <c r="E106" s="38"/>
      <c r="F106" s="194" t="s">
        <v>3565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165</v>
      </c>
      <c r="AU106" s="19" t="s">
        <v>82</v>
      </c>
    </row>
    <row r="107" spans="1:65" s="2" customFormat="1">
      <c r="A107" s="36"/>
      <c r="B107" s="37"/>
      <c r="C107" s="38"/>
      <c r="D107" s="198" t="s">
        <v>167</v>
      </c>
      <c r="E107" s="38"/>
      <c r="F107" s="199" t="s">
        <v>3566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167</v>
      </c>
      <c r="AU107" s="19" t="s">
        <v>82</v>
      </c>
    </row>
    <row r="108" spans="1:65" s="2" customFormat="1" ht="16.5" customHeight="1">
      <c r="A108" s="36"/>
      <c r="B108" s="37"/>
      <c r="C108" s="222" t="s">
        <v>163</v>
      </c>
      <c r="D108" s="222" t="s">
        <v>179</v>
      </c>
      <c r="E108" s="223" t="s">
        <v>3567</v>
      </c>
      <c r="F108" s="224" t="s">
        <v>3568</v>
      </c>
      <c r="G108" s="225" t="s">
        <v>233</v>
      </c>
      <c r="H108" s="226">
        <v>18</v>
      </c>
      <c r="I108" s="227"/>
      <c r="J108" s="228">
        <f>ROUND(I108*H108,2)</f>
        <v>0</v>
      </c>
      <c r="K108" s="224" t="s">
        <v>162</v>
      </c>
      <c r="L108" s="229"/>
      <c r="M108" s="230" t="s">
        <v>19</v>
      </c>
      <c r="N108" s="231" t="s">
        <v>43</v>
      </c>
      <c r="O108" s="66"/>
      <c r="P108" s="189">
        <f>O108*H108</f>
        <v>0</v>
      </c>
      <c r="Q108" s="189">
        <v>1.8000000000000001E-4</v>
      </c>
      <c r="R108" s="189">
        <f>Q108*H108</f>
        <v>3.2400000000000003E-3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438</v>
      </c>
      <c r="AT108" s="191" t="s">
        <v>179</v>
      </c>
      <c r="AU108" s="191" t="s">
        <v>82</v>
      </c>
      <c r="AY108" s="19" t="s">
        <v>155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300</v>
      </c>
      <c r="BM108" s="191" t="s">
        <v>3569</v>
      </c>
    </row>
    <row r="109" spans="1:65" s="2" customFormat="1">
      <c r="A109" s="36"/>
      <c r="B109" s="37"/>
      <c r="C109" s="38"/>
      <c r="D109" s="193" t="s">
        <v>165</v>
      </c>
      <c r="E109" s="38"/>
      <c r="F109" s="194" t="s">
        <v>3568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165</v>
      </c>
      <c r="AU109" s="19" t="s">
        <v>82</v>
      </c>
    </row>
    <row r="110" spans="1:65" s="2" customFormat="1" ht="16.5" customHeight="1">
      <c r="A110" s="36"/>
      <c r="B110" s="37"/>
      <c r="C110" s="180" t="s">
        <v>195</v>
      </c>
      <c r="D110" s="180" t="s">
        <v>158</v>
      </c>
      <c r="E110" s="181" t="s">
        <v>3570</v>
      </c>
      <c r="F110" s="182" t="s">
        <v>3571</v>
      </c>
      <c r="G110" s="183" t="s">
        <v>425</v>
      </c>
      <c r="H110" s="184">
        <v>2</v>
      </c>
      <c r="I110" s="185"/>
      <c r="J110" s="186">
        <f>ROUND(I110*H110,2)</f>
        <v>0</v>
      </c>
      <c r="K110" s="182" t="s">
        <v>162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300</v>
      </c>
      <c r="AT110" s="191" t="s">
        <v>158</v>
      </c>
      <c r="AU110" s="191" t="s">
        <v>82</v>
      </c>
      <c r="AY110" s="19" t="s">
        <v>155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300</v>
      </c>
      <c r="BM110" s="191" t="s">
        <v>3572</v>
      </c>
    </row>
    <row r="111" spans="1:65" s="2" customFormat="1" ht="29.25">
      <c r="A111" s="36"/>
      <c r="B111" s="37"/>
      <c r="C111" s="38"/>
      <c r="D111" s="193" t="s">
        <v>165</v>
      </c>
      <c r="E111" s="38"/>
      <c r="F111" s="194" t="s">
        <v>3573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165</v>
      </c>
      <c r="AU111" s="19" t="s">
        <v>82</v>
      </c>
    </row>
    <row r="112" spans="1:65" s="2" customFormat="1">
      <c r="A112" s="36"/>
      <c r="B112" s="37"/>
      <c r="C112" s="38"/>
      <c r="D112" s="198" t="s">
        <v>167</v>
      </c>
      <c r="E112" s="38"/>
      <c r="F112" s="199" t="s">
        <v>3574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167</v>
      </c>
      <c r="AU112" s="19" t="s">
        <v>82</v>
      </c>
    </row>
    <row r="113" spans="1:65" s="2" customFormat="1" ht="24.2" customHeight="1">
      <c r="A113" s="36"/>
      <c r="B113" s="37"/>
      <c r="C113" s="222" t="s">
        <v>199</v>
      </c>
      <c r="D113" s="222" t="s">
        <v>179</v>
      </c>
      <c r="E113" s="223" t="s">
        <v>3575</v>
      </c>
      <c r="F113" s="224" t="s">
        <v>3576</v>
      </c>
      <c r="G113" s="225" t="s">
        <v>425</v>
      </c>
      <c r="H113" s="226">
        <v>2</v>
      </c>
      <c r="I113" s="227"/>
      <c r="J113" s="228">
        <f>ROUND(I113*H113,2)</f>
        <v>0</v>
      </c>
      <c r="K113" s="224" t="s">
        <v>162</v>
      </c>
      <c r="L113" s="229"/>
      <c r="M113" s="230" t="s">
        <v>19</v>
      </c>
      <c r="N113" s="231" t="s">
        <v>43</v>
      </c>
      <c r="O113" s="66"/>
      <c r="P113" s="189">
        <f>O113*H113</f>
        <v>0</v>
      </c>
      <c r="Q113" s="189">
        <v>9.0000000000000006E-5</v>
      </c>
      <c r="R113" s="189">
        <f>Q113*H113</f>
        <v>1.8000000000000001E-4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438</v>
      </c>
      <c r="AT113" s="191" t="s">
        <v>179</v>
      </c>
      <c r="AU113" s="191" t="s">
        <v>82</v>
      </c>
      <c r="AY113" s="19" t="s">
        <v>155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300</v>
      </c>
      <c r="BM113" s="191" t="s">
        <v>3577</v>
      </c>
    </row>
    <row r="114" spans="1:65" s="2" customFormat="1" ht="19.5">
      <c r="A114" s="36"/>
      <c r="B114" s="37"/>
      <c r="C114" s="38"/>
      <c r="D114" s="193" t="s">
        <v>165</v>
      </c>
      <c r="E114" s="38"/>
      <c r="F114" s="194" t="s">
        <v>3576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165</v>
      </c>
      <c r="AU114" s="19" t="s">
        <v>82</v>
      </c>
    </row>
    <row r="115" spans="1:65" s="2" customFormat="1" ht="24.2" customHeight="1">
      <c r="A115" s="36"/>
      <c r="B115" s="37"/>
      <c r="C115" s="180" t="s">
        <v>222</v>
      </c>
      <c r="D115" s="180" t="s">
        <v>158</v>
      </c>
      <c r="E115" s="181" t="s">
        <v>3578</v>
      </c>
      <c r="F115" s="182" t="s">
        <v>3579</v>
      </c>
      <c r="G115" s="183" t="s">
        <v>233</v>
      </c>
      <c r="H115" s="184">
        <v>35</v>
      </c>
      <c r="I115" s="185"/>
      <c r="J115" s="186">
        <f>ROUND(I115*H115,2)</f>
        <v>0</v>
      </c>
      <c r="K115" s="182" t="s">
        <v>162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300</v>
      </c>
      <c r="AT115" s="191" t="s">
        <v>158</v>
      </c>
      <c r="AU115" s="191" t="s">
        <v>82</v>
      </c>
      <c r="AY115" s="19" t="s">
        <v>155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300</v>
      </c>
      <c r="BM115" s="191" t="s">
        <v>3580</v>
      </c>
    </row>
    <row r="116" spans="1:65" s="2" customFormat="1" ht="19.5">
      <c r="A116" s="36"/>
      <c r="B116" s="37"/>
      <c r="C116" s="38"/>
      <c r="D116" s="193" t="s">
        <v>165</v>
      </c>
      <c r="E116" s="38"/>
      <c r="F116" s="194" t="s">
        <v>3581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165</v>
      </c>
      <c r="AU116" s="19" t="s">
        <v>82</v>
      </c>
    </row>
    <row r="117" spans="1:65" s="2" customFormat="1">
      <c r="A117" s="36"/>
      <c r="B117" s="37"/>
      <c r="C117" s="38"/>
      <c r="D117" s="198" t="s">
        <v>167</v>
      </c>
      <c r="E117" s="38"/>
      <c r="F117" s="199" t="s">
        <v>3582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167</v>
      </c>
      <c r="AU117" s="19" t="s">
        <v>82</v>
      </c>
    </row>
    <row r="118" spans="1:65" s="2" customFormat="1" ht="24.2" customHeight="1">
      <c r="A118" s="36"/>
      <c r="B118" s="37"/>
      <c r="C118" s="222" t="s">
        <v>182</v>
      </c>
      <c r="D118" s="222" t="s">
        <v>179</v>
      </c>
      <c r="E118" s="223" t="s">
        <v>3583</v>
      </c>
      <c r="F118" s="224" t="s">
        <v>3584</v>
      </c>
      <c r="G118" s="225" t="s">
        <v>233</v>
      </c>
      <c r="H118" s="226">
        <v>40.25</v>
      </c>
      <c r="I118" s="227"/>
      <c r="J118" s="228">
        <f>ROUND(I118*H118,2)</f>
        <v>0</v>
      </c>
      <c r="K118" s="224" t="s">
        <v>162</v>
      </c>
      <c r="L118" s="229"/>
      <c r="M118" s="230" t="s">
        <v>19</v>
      </c>
      <c r="N118" s="231" t="s">
        <v>43</v>
      </c>
      <c r="O118" s="66"/>
      <c r="P118" s="189">
        <f>O118*H118</f>
        <v>0</v>
      </c>
      <c r="Q118" s="189">
        <v>1.2E-4</v>
      </c>
      <c r="R118" s="189">
        <f>Q118*H118</f>
        <v>4.8300000000000001E-3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438</v>
      </c>
      <c r="AT118" s="191" t="s">
        <v>179</v>
      </c>
      <c r="AU118" s="191" t="s">
        <v>82</v>
      </c>
      <c r="AY118" s="19" t="s">
        <v>155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300</v>
      </c>
      <c r="BM118" s="191" t="s">
        <v>3585</v>
      </c>
    </row>
    <row r="119" spans="1:65" s="2" customFormat="1" ht="19.5">
      <c r="A119" s="36"/>
      <c r="B119" s="37"/>
      <c r="C119" s="38"/>
      <c r="D119" s="193" t="s">
        <v>165</v>
      </c>
      <c r="E119" s="38"/>
      <c r="F119" s="194" t="s">
        <v>3584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165</v>
      </c>
      <c r="AU119" s="19" t="s">
        <v>82</v>
      </c>
    </row>
    <row r="120" spans="1:65" s="2" customFormat="1" ht="33" customHeight="1">
      <c r="A120" s="36"/>
      <c r="B120" s="37"/>
      <c r="C120" s="180" t="s">
        <v>243</v>
      </c>
      <c r="D120" s="180" t="s">
        <v>158</v>
      </c>
      <c r="E120" s="181" t="s">
        <v>3586</v>
      </c>
      <c r="F120" s="182" t="s">
        <v>3587</v>
      </c>
      <c r="G120" s="183" t="s">
        <v>233</v>
      </c>
      <c r="H120" s="184">
        <v>20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300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300</v>
      </c>
      <c r="BM120" s="191" t="s">
        <v>3588</v>
      </c>
    </row>
    <row r="121" spans="1:65" s="2" customFormat="1" ht="19.5">
      <c r="A121" s="36"/>
      <c r="B121" s="37"/>
      <c r="C121" s="38"/>
      <c r="D121" s="193" t="s">
        <v>165</v>
      </c>
      <c r="E121" s="38"/>
      <c r="F121" s="194" t="s">
        <v>3589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3590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2" customFormat="1" ht="24.2" customHeight="1">
      <c r="A123" s="36"/>
      <c r="B123" s="37"/>
      <c r="C123" s="222" t="s">
        <v>251</v>
      </c>
      <c r="D123" s="222" t="s">
        <v>179</v>
      </c>
      <c r="E123" s="223" t="s">
        <v>3591</v>
      </c>
      <c r="F123" s="224" t="s">
        <v>3592</v>
      </c>
      <c r="G123" s="225" t="s">
        <v>233</v>
      </c>
      <c r="H123" s="226">
        <v>23</v>
      </c>
      <c r="I123" s="227"/>
      <c r="J123" s="228">
        <f>ROUND(I123*H123,2)</f>
        <v>0</v>
      </c>
      <c r="K123" s="224" t="s">
        <v>162</v>
      </c>
      <c r="L123" s="229"/>
      <c r="M123" s="230" t="s">
        <v>19</v>
      </c>
      <c r="N123" s="231" t="s">
        <v>43</v>
      </c>
      <c r="O123" s="66"/>
      <c r="P123" s="189">
        <f>O123*H123</f>
        <v>0</v>
      </c>
      <c r="Q123" s="189">
        <v>1.7000000000000001E-4</v>
      </c>
      <c r="R123" s="189">
        <f>Q123*H123</f>
        <v>3.9100000000000003E-3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438</v>
      </c>
      <c r="AT123" s="191" t="s">
        <v>179</v>
      </c>
      <c r="AU123" s="191" t="s">
        <v>82</v>
      </c>
      <c r="AY123" s="19" t="s">
        <v>155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300</v>
      </c>
      <c r="BM123" s="191" t="s">
        <v>3593</v>
      </c>
    </row>
    <row r="124" spans="1:65" s="2" customFormat="1" ht="19.5">
      <c r="A124" s="36"/>
      <c r="B124" s="37"/>
      <c r="C124" s="38"/>
      <c r="D124" s="193" t="s">
        <v>165</v>
      </c>
      <c r="E124" s="38"/>
      <c r="F124" s="194" t="s">
        <v>3592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165</v>
      </c>
      <c r="AU124" s="19" t="s">
        <v>82</v>
      </c>
    </row>
    <row r="125" spans="1:65" s="2" customFormat="1" ht="24.2" customHeight="1">
      <c r="A125" s="36"/>
      <c r="B125" s="37"/>
      <c r="C125" s="180" t="s">
        <v>261</v>
      </c>
      <c r="D125" s="180" t="s">
        <v>158</v>
      </c>
      <c r="E125" s="181" t="s">
        <v>3594</v>
      </c>
      <c r="F125" s="182" t="s">
        <v>3595</v>
      </c>
      <c r="G125" s="183" t="s">
        <v>233</v>
      </c>
      <c r="H125" s="184">
        <v>18</v>
      </c>
      <c r="I125" s="185"/>
      <c r="J125" s="186">
        <f>ROUND(I125*H125,2)</f>
        <v>0</v>
      </c>
      <c r="K125" s="182" t="s">
        <v>162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300</v>
      </c>
      <c r="AT125" s="191" t="s">
        <v>158</v>
      </c>
      <c r="AU125" s="191" t="s">
        <v>82</v>
      </c>
      <c r="AY125" s="19" t="s">
        <v>155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300</v>
      </c>
      <c r="BM125" s="191" t="s">
        <v>3596</v>
      </c>
    </row>
    <row r="126" spans="1:65" s="2" customFormat="1" ht="19.5">
      <c r="A126" s="36"/>
      <c r="B126" s="37"/>
      <c r="C126" s="38"/>
      <c r="D126" s="193" t="s">
        <v>165</v>
      </c>
      <c r="E126" s="38"/>
      <c r="F126" s="194" t="s">
        <v>3597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165</v>
      </c>
      <c r="AU126" s="19" t="s">
        <v>82</v>
      </c>
    </row>
    <row r="127" spans="1:65" s="2" customFormat="1">
      <c r="A127" s="36"/>
      <c r="B127" s="37"/>
      <c r="C127" s="38"/>
      <c r="D127" s="198" t="s">
        <v>167</v>
      </c>
      <c r="E127" s="38"/>
      <c r="F127" s="199" t="s">
        <v>3598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167</v>
      </c>
      <c r="AU127" s="19" t="s">
        <v>82</v>
      </c>
    </row>
    <row r="128" spans="1:65" s="2" customFormat="1" ht="24.2" customHeight="1">
      <c r="A128" s="36"/>
      <c r="B128" s="37"/>
      <c r="C128" s="222" t="s">
        <v>271</v>
      </c>
      <c r="D128" s="222" t="s">
        <v>179</v>
      </c>
      <c r="E128" s="223" t="s">
        <v>3583</v>
      </c>
      <c r="F128" s="224" t="s">
        <v>3584</v>
      </c>
      <c r="G128" s="225" t="s">
        <v>233</v>
      </c>
      <c r="H128" s="226">
        <v>20.7</v>
      </c>
      <c r="I128" s="227"/>
      <c r="J128" s="228">
        <f>ROUND(I128*H128,2)</f>
        <v>0</v>
      </c>
      <c r="K128" s="224" t="s">
        <v>162</v>
      </c>
      <c r="L128" s="229"/>
      <c r="M128" s="230" t="s">
        <v>19</v>
      </c>
      <c r="N128" s="231" t="s">
        <v>43</v>
      </c>
      <c r="O128" s="66"/>
      <c r="P128" s="189">
        <f>O128*H128</f>
        <v>0</v>
      </c>
      <c r="Q128" s="189">
        <v>1.2E-4</v>
      </c>
      <c r="R128" s="189">
        <f>Q128*H128</f>
        <v>2.4840000000000001E-3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438</v>
      </c>
      <c r="AT128" s="191" t="s">
        <v>179</v>
      </c>
      <c r="AU128" s="191" t="s">
        <v>82</v>
      </c>
      <c r="AY128" s="19" t="s">
        <v>155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300</v>
      </c>
      <c r="BM128" s="191" t="s">
        <v>3599</v>
      </c>
    </row>
    <row r="129" spans="1:65" s="2" customFormat="1" ht="19.5">
      <c r="A129" s="36"/>
      <c r="B129" s="37"/>
      <c r="C129" s="38"/>
      <c r="D129" s="193" t="s">
        <v>165</v>
      </c>
      <c r="E129" s="38"/>
      <c r="F129" s="194" t="s">
        <v>3584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165</v>
      </c>
      <c r="AU129" s="19" t="s">
        <v>82</v>
      </c>
    </row>
    <row r="130" spans="1:65" s="2" customFormat="1" ht="24.2" customHeight="1">
      <c r="A130" s="36"/>
      <c r="B130" s="37"/>
      <c r="C130" s="222" t="s">
        <v>279</v>
      </c>
      <c r="D130" s="222" t="s">
        <v>179</v>
      </c>
      <c r="E130" s="223" t="s">
        <v>3591</v>
      </c>
      <c r="F130" s="224" t="s">
        <v>3592</v>
      </c>
      <c r="G130" s="225" t="s">
        <v>233</v>
      </c>
      <c r="H130" s="226">
        <v>20.7</v>
      </c>
      <c r="I130" s="227"/>
      <c r="J130" s="228">
        <f>ROUND(I130*H130,2)</f>
        <v>0</v>
      </c>
      <c r="K130" s="224" t="s">
        <v>162</v>
      </c>
      <c r="L130" s="229"/>
      <c r="M130" s="230" t="s">
        <v>19</v>
      </c>
      <c r="N130" s="231" t="s">
        <v>43</v>
      </c>
      <c r="O130" s="66"/>
      <c r="P130" s="189">
        <f>O130*H130</f>
        <v>0</v>
      </c>
      <c r="Q130" s="189">
        <v>1.7000000000000001E-4</v>
      </c>
      <c r="R130" s="189">
        <f>Q130*H130</f>
        <v>3.519E-3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438</v>
      </c>
      <c r="AT130" s="191" t="s">
        <v>179</v>
      </c>
      <c r="AU130" s="191" t="s">
        <v>82</v>
      </c>
      <c r="AY130" s="19" t="s">
        <v>155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300</v>
      </c>
      <c r="BM130" s="191" t="s">
        <v>3600</v>
      </c>
    </row>
    <row r="131" spans="1:65" s="2" customFormat="1" ht="19.5">
      <c r="A131" s="36"/>
      <c r="B131" s="37"/>
      <c r="C131" s="38"/>
      <c r="D131" s="193" t="s">
        <v>165</v>
      </c>
      <c r="E131" s="38"/>
      <c r="F131" s="194" t="s">
        <v>3592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165</v>
      </c>
      <c r="AU131" s="19" t="s">
        <v>82</v>
      </c>
    </row>
    <row r="132" spans="1:65" s="2" customFormat="1" ht="21.75" customHeight="1">
      <c r="A132" s="36"/>
      <c r="B132" s="37"/>
      <c r="C132" s="180" t="s">
        <v>286</v>
      </c>
      <c r="D132" s="180" t="s">
        <v>158</v>
      </c>
      <c r="E132" s="181" t="s">
        <v>3601</v>
      </c>
      <c r="F132" s="182" t="s">
        <v>3602</v>
      </c>
      <c r="G132" s="183" t="s">
        <v>425</v>
      </c>
      <c r="H132" s="184">
        <v>15</v>
      </c>
      <c r="I132" s="185"/>
      <c r="J132" s="186">
        <f>ROUND(I132*H132,2)</f>
        <v>0</v>
      </c>
      <c r="K132" s="182" t="s">
        <v>162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300</v>
      </c>
      <c r="AT132" s="191" t="s">
        <v>158</v>
      </c>
      <c r="AU132" s="191" t="s">
        <v>82</v>
      </c>
      <c r="AY132" s="19" t="s">
        <v>155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300</v>
      </c>
      <c r="BM132" s="191" t="s">
        <v>3603</v>
      </c>
    </row>
    <row r="133" spans="1:65" s="2" customFormat="1" ht="29.25">
      <c r="A133" s="36"/>
      <c r="B133" s="37"/>
      <c r="C133" s="38"/>
      <c r="D133" s="193" t="s">
        <v>165</v>
      </c>
      <c r="E133" s="38"/>
      <c r="F133" s="194" t="s">
        <v>3604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165</v>
      </c>
      <c r="AU133" s="19" t="s">
        <v>82</v>
      </c>
    </row>
    <row r="134" spans="1:65" s="2" customFormat="1">
      <c r="A134" s="36"/>
      <c r="B134" s="37"/>
      <c r="C134" s="38"/>
      <c r="D134" s="198" t="s">
        <v>167</v>
      </c>
      <c r="E134" s="38"/>
      <c r="F134" s="199" t="s">
        <v>3605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167</v>
      </c>
      <c r="AU134" s="19" t="s">
        <v>82</v>
      </c>
    </row>
    <row r="135" spans="1:65" s="2" customFormat="1" ht="16.5" customHeight="1">
      <c r="A135" s="36"/>
      <c r="B135" s="37"/>
      <c r="C135" s="222" t="s">
        <v>8</v>
      </c>
      <c r="D135" s="222" t="s">
        <v>179</v>
      </c>
      <c r="E135" s="223" t="s">
        <v>3606</v>
      </c>
      <c r="F135" s="224" t="s">
        <v>3607</v>
      </c>
      <c r="G135" s="225" t="s">
        <v>425</v>
      </c>
      <c r="H135" s="226">
        <v>2</v>
      </c>
      <c r="I135" s="227"/>
      <c r="J135" s="228">
        <f>ROUND(I135*H135,2)</f>
        <v>0</v>
      </c>
      <c r="K135" s="224" t="s">
        <v>851</v>
      </c>
      <c r="L135" s="229"/>
      <c r="M135" s="230" t="s">
        <v>19</v>
      </c>
      <c r="N135" s="231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438</v>
      </c>
      <c r="AT135" s="191" t="s">
        <v>179</v>
      </c>
      <c r="AU135" s="191" t="s">
        <v>82</v>
      </c>
      <c r="AY135" s="19" t="s">
        <v>155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300</v>
      </c>
      <c r="BM135" s="191" t="s">
        <v>3608</v>
      </c>
    </row>
    <row r="136" spans="1:65" s="2" customFormat="1">
      <c r="A136" s="36"/>
      <c r="B136" s="37"/>
      <c r="C136" s="38"/>
      <c r="D136" s="193" t="s">
        <v>165</v>
      </c>
      <c r="E136" s="38"/>
      <c r="F136" s="194" t="s">
        <v>3607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165</v>
      </c>
      <c r="AU136" s="19" t="s">
        <v>82</v>
      </c>
    </row>
    <row r="137" spans="1:65" s="2" customFormat="1" ht="24.2" customHeight="1">
      <c r="A137" s="36"/>
      <c r="B137" s="37"/>
      <c r="C137" s="222" t="s">
        <v>300</v>
      </c>
      <c r="D137" s="222" t="s">
        <v>179</v>
      </c>
      <c r="E137" s="223" t="s">
        <v>3609</v>
      </c>
      <c r="F137" s="224" t="s">
        <v>3610</v>
      </c>
      <c r="G137" s="225" t="s">
        <v>425</v>
      </c>
      <c r="H137" s="226">
        <v>15</v>
      </c>
      <c r="I137" s="227"/>
      <c r="J137" s="228">
        <f>ROUND(I137*H137,2)</f>
        <v>0</v>
      </c>
      <c r="K137" s="224" t="s">
        <v>162</v>
      </c>
      <c r="L137" s="229"/>
      <c r="M137" s="230" t="s">
        <v>19</v>
      </c>
      <c r="N137" s="231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438</v>
      </c>
      <c r="AT137" s="191" t="s">
        <v>179</v>
      </c>
      <c r="AU137" s="191" t="s">
        <v>82</v>
      </c>
      <c r="AY137" s="19" t="s">
        <v>155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300</v>
      </c>
      <c r="BM137" s="191" t="s">
        <v>3611</v>
      </c>
    </row>
    <row r="138" spans="1:65" s="2" customFormat="1" ht="19.5">
      <c r="A138" s="36"/>
      <c r="B138" s="37"/>
      <c r="C138" s="38"/>
      <c r="D138" s="193" t="s">
        <v>165</v>
      </c>
      <c r="E138" s="38"/>
      <c r="F138" s="194" t="s">
        <v>3610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165</v>
      </c>
      <c r="AU138" s="19" t="s">
        <v>82</v>
      </c>
    </row>
    <row r="139" spans="1:65" s="2" customFormat="1" ht="24.2" customHeight="1">
      <c r="A139" s="36"/>
      <c r="B139" s="37"/>
      <c r="C139" s="180" t="s">
        <v>308</v>
      </c>
      <c r="D139" s="180" t="s">
        <v>158</v>
      </c>
      <c r="E139" s="181" t="s">
        <v>3612</v>
      </c>
      <c r="F139" s="182" t="s">
        <v>3613</v>
      </c>
      <c r="G139" s="183" t="s">
        <v>425</v>
      </c>
      <c r="H139" s="184">
        <v>2</v>
      </c>
      <c r="I139" s="185"/>
      <c r="J139" s="186">
        <f>ROUND(I139*H139,2)</f>
        <v>0</v>
      </c>
      <c r="K139" s="182" t="s">
        <v>162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300</v>
      </c>
      <c r="AT139" s="191" t="s">
        <v>158</v>
      </c>
      <c r="AU139" s="191" t="s">
        <v>82</v>
      </c>
      <c r="AY139" s="19" t="s">
        <v>155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300</v>
      </c>
      <c r="BM139" s="191" t="s">
        <v>3614</v>
      </c>
    </row>
    <row r="140" spans="1:65" s="2" customFormat="1" ht="29.25">
      <c r="A140" s="36"/>
      <c r="B140" s="37"/>
      <c r="C140" s="38"/>
      <c r="D140" s="193" t="s">
        <v>165</v>
      </c>
      <c r="E140" s="38"/>
      <c r="F140" s="194" t="s">
        <v>3615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165</v>
      </c>
      <c r="AU140" s="19" t="s">
        <v>82</v>
      </c>
    </row>
    <row r="141" spans="1:65" s="2" customFormat="1">
      <c r="A141" s="36"/>
      <c r="B141" s="37"/>
      <c r="C141" s="38"/>
      <c r="D141" s="198" t="s">
        <v>167</v>
      </c>
      <c r="E141" s="38"/>
      <c r="F141" s="199" t="s">
        <v>3616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167</v>
      </c>
      <c r="AU141" s="19" t="s">
        <v>82</v>
      </c>
    </row>
    <row r="142" spans="1:65" s="2" customFormat="1" ht="24.2" customHeight="1">
      <c r="A142" s="36"/>
      <c r="B142" s="37"/>
      <c r="C142" s="222" t="s">
        <v>314</v>
      </c>
      <c r="D142" s="222" t="s">
        <v>179</v>
      </c>
      <c r="E142" s="223" t="s">
        <v>3617</v>
      </c>
      <c r="F142" s="224" t="s">
        <v>3618</v>
      </c>
      <c r="G142" s="225" t="s">
        <v>425</v>
      </c>
      <c r="H142" s="226">
        <v>2</v>
      </c>
      <c r="I142" s="227"/>
      <c r="J142" s="228">
        <f>ROUND(I142*H142,2)</f>
        <v>0</v>
      </c>
      <c r="K142" s="224" t="s">
        <v>162</v>
      </c>
      <c r="L142" s="229"/>
      <c r="M142" s="230" t="s">
        <v>19</v>
      </c>
      <c r="N142" s="231" t="s">
        <v>43</v>
      </c>
      <c r="O142" s="66"/>
      <c r="P142" s="189">
        <f>O142*H142</f>
        <v>0</v>
      </c>
      <c r="Q142" s="189">
        <v>4.0000000000000003E-5</v>
      </c>
      <c r="R142" s="189">
        <f>Q142*H142</f>
        <v>8.0000000000000007E-5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438</v>
      </c>
      <c r="AT142" s="191" t="s">
        <v>179</v>
      </c>
      <c r="AU142" s="191" t="s">
        <v>82</v>
      </c>
      <c r="AY142" s="19" t="s">
        <v>155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300</v>
      </c>
      <c r="BM142" s="191" t="s">
        <v>3619</v>
      </c>
    </row>
    <row r="143" spans="1:65" s="2" customFormat="1" ht="19.5">
      <c r="A143" s="36"/>
      <c r="B143" s="37"/>
      <c r="C143" s="38"/>
      <c r="D143" s="193" t="s">
        <v>165</v>
      </c>
      <c r="E143" s="38"/>
      <c r="F143" s="194" t="s">
        <v>3618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165</v>
      </c>
      <c r="AU143" s="19" t="s">
        <v>82</v>
      </c>
    </row>
    <row r="144" spans="1:65" s="2" customFormat="1" ht="16.5" customHeight="1">
      <c r="A144" s="36"/>
      <c r="B144" s="37"/>
      <c r="C144" s="222" t="s">
        <v>320</v>
      </c>
      <c r="D144" s="222" t="s">
        <v>179</v>
      </c>
      <c r="E144" s="223" t="s">
        <v>3620</v>
      </c>
      <c r="F144" s="224" t="s">
        <v>3621</v>
      </c>
      <c r="G144" s="225" t="s">
        <v>425</v>
      </c>
      <c r="H144" s="226">
        <v>2</v>
      </c>
      <c r="I144" s="227"/>
      <c r="J144" s="228">
        <f>ROUND(I144*H144,2)</f>
        <v>0</v>
      </c>
      <c r="K144" s="224" t="s">
        <v>162</v>
      </c>
      <c r="L144" s="229"/>
      <c r="M144" s="230" t="s">
        <v>19</v>
      </c>
      <c r="N144" s="231" t="s">
        <v>43</v>
      </c>
      <c r="O144" s="66"/>
      <c r="P144" s="189">
        <f>O144*H144</f>
        <v>0</v>
      </c>
      <c r="Q144" s="189">
        <v>1.0000000000000001E-5</v>
      </c>
      <c r="R144" s="189">
        <f>Q144*H144</f>
        <v>2.0000000000000002E-5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438</v>
      </c>
      <c r="AT144" s="191" t="s">
        <v>179</v>
      </c>
      <c r="AU144" s="191" t="s">
        <v>82</v>
      </c>
      <c r="AY144" s="19" t="s">
        <v>155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300</v>
      </c>
      <c r="BM144" s="191" t="s">
        <v>3622</v>
      </c>
    </row>
    <row r="145" spans="1:65" s="2" customFormat="1">
      <c r="A145" s="36"/>
      <c r="B145" s="37"/>
      <c r="C145" s="38"/>
      <c r="D145" s="193" t="s">
        <v>165</v>
      </c>
      <c r="E145" s="38"/>
      <c r="F145" s="194" t="s">
        <v>3621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165</v>
      </c>
      <c r="AU145" s="19" t="s">
        <v>82</v>
      </c>
    </row>
    <row r="146" spans="1:65" s="2" customFormat="1" ht="24.2" customHeight="1">
      <c r="A146" s="36"/>
      <c r="B146" s="37"/>
      <c r="C146" s="222" t="s">
        <v>330</v>
      </c>
      <c r="D146" s="222" t="s">
        <v>179</v>
      </c>
      <c r="E146" s="223" t="s">
        <v>3623</v>
      </c>
      <c r="F146" s="224" t="s">
        <v>3624</v>
      </c>
      <c r="G146" s="225" t="s">
        <v>425</v>
      </c>
      <c r="H146" s="226">
        <v>2</v>
      </c>
      <c r="I146" s="227"/>
      <c r="J146" s="228">
        <f>ROUND(I146*H146,2)</f>
        <v>0</v>
      </c>
      <c r="K146" s="224" t="s">
        <v>162</v>
      </c>
      <c r="L146" s="229"/>
      <c r="M146" s="230" t="s">
        <v>19</v>
      </c>
      <c r="N146" s="231" t="s">
        <v>43</v>
      </c>
      <c r="O146" s="66"/>
      <c r="P146" s="189">
        <f>O146*H146</f>
        <v>0</v>
      </c>
      <c r="Q146" s="189">
        <v>5.0000000000000002E-5</v>
      </c>
      <c r="R146" s="189">
        <f>Q146*H146</f>
        <v>1E-4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438</v>
      </c>
      <c r="AT146" s="191" t="s">
        <v>179</v>
      </c>
      <c r="AU146" s="191" t="s">
        <v>82</v>
      </c>
      <c r="AY146" s="19" t="s">
        <v>155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300</v>
      </c>
      <c r="BM146" s="191" t="s">
        <v>3625</v>
      </c>
    </row>
    <row r="147" spans="1:65" s="2" customFormat="1">
      <c r="A147" s="36"/>
      <c r="B147" s="37"/>
      <c r="C147" s="38"/>
      <c r="D147" s="193" t="s">
        <v>165</v>
      </c>
      <c r="E147" s="38"/>
      <c r="F147" s="194" t="s">
        <v>3624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165</v>
      </c>
      <c r="AU147" s="19" t="s">
        <v>82</v>
      </c>
    </row>
    <row r="148" spans="1:65" s="2" customFormat="1" ht="21.75" customHeight="1">
      <c r="A148" s="36"/>
      <c r="B148" s="37"/>
      <c r="C148" s="180" t="s">
        <v>7</v>
      </c>
      <c r="D148" s="180" t="s">
        <v>158</v>
      </c>
      <c r="E148" s="181" t="s">
        <v>3626</v>
      </c>
      <c r="F148" s="182" t="s">
        <v>3627</v>
      </c>
      <c r="G148" s="183" t="s">
        <v>425</v>
      </c>
      <c r="H148" s="184">
        <v>2</v>
      </c>
      <c r="I148" s="185"/>
      <c r="J148" s="186">
        <f>ROUND(I148*H148,2)</f>
        <v>0</v>
      </c>
      <c r="K148" s="182" t="s">
        <v>162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300</v>
      </c>
      <c r="AT148" s="191" t="s">
        <v>158</v>
      </c>
      <c r="AU148" s="191" t="s">
        <v>82</v>
      </c>
      <c r="AY148" s="19" t="s">
        <v>155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300</v>
      </c>
      <c r="BM148" s="191" t="s">
        <v>3628</v>
      </c>
    </row>
    <row r="149" spans="1:65" s="2" customFormat="1" ht="19.5">
      <c r="A149" s="36"/>
      <c r="B149" s="37"/>
      <c r="C149" s="38"/>
      <c r="D149" s="193" t="s">
        <v>165</v>
      </c>
      <c r="E149" s="38"/>
      <c r="F149" s="194" t="s">
        <v>3629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165</v>
      </c>
      <c r="AU149" s="19" t="s">
        <v>82</v>
      </c>
    </row>
    <row r="150" spans="1:65" s="2" customFormat="1">
      <c r="A150" s="36"/>
      <c r="B150" s="37"/>
      <c r="C150" s="38"/>
      <c r="D150" s="198" t="s">
        <v>167</v>
      </c>
      <c r="E150" s="38"/>
      <c r="F150" s="199" t="s">
        <v>3630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167</v>
      </c>
      <c r="AU150" s="19" t="s">
        <v>82</v>
      </c>
    </row>
    <row r="151" spans="1:65" s="2" customFormat="1" ht="16.5" customHeight="1">
      <c r="A151" s="36"/>
      <c r="B151" s="37"/>
      <c r="C151" s="222" t="s">
        <v>364</v>
      </c>
      <c r="D151" s="222" t="s">
        <v>179</v>
      </c>
      <c r="E151" s="223" t="s">
        <v>3631</v>
      </c>
      <c r="F151" s="224" t="s">
        <v>3632</v>
      </c>
      <c r="G151" s="225" t="s">
        <v>425</v>
      </c>
      <c r="H151" s="226">
        <v>2</v>
      </c>
      <c r="I151" s="227"/>
      <c r="J151" s="228">
        <f>ROUND(I151*H151,2)</f>
        <v>0</v>
      </c>
      <c r="K151" s="224" t="s">
        <v>162</v>
      </c>
      <c r="L151" s="229"/>
      <c r="M151" s="230" t="s">
        <v>19</v>
      </c>
      <c r="N151" s="231" t="s">
        <v>43</v>
      </c>
      <c r="O151" s="66"/>
      <c r="P151" s="189">
        <f>O151*H151</f>
        <v>0</v>
      </c>
      <c r="Q151" s="189">
        <v>1E-4</v>
      </c>
      <c r="R151" s="189">
        <f>Q151*H151</f>
        <v>2.0000000000000001E-4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438</v>
      </c>
      <c r="AT151" s="191" t="s">
        <v>179</v>
      </c>
      <c r="AU151" s="191" t="s">
        <v>82</v>
      </c>
      <c r="AY151" s="19" t="s">
        <v>155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300</v>
      </c>
      <c r="BM151" s="191" t="s">
        <v>3633</v>
      </c>
    </row>
    <row r="152" spans="1:65" s="2" customFormat="1">
      <c r="A152" s="36"/>
      <c r="B152" s="37"/>
      <c r="C152" s="38"/>
      <c r="D152" s="193" t="s">
        <v>165</v>
      </c>
      <c r="E152" s="38"/>
      <c r="F152" s="194" t="s">
        <v>3632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165</v>
      </c>
      <c r="AU152" s="19" t="s">
        <v>82</v>
      </c>
    </row>
    <row r="153" spans="1:65" s="2" customFormat="1" ht="24.2" customHeight="1">
      <c r="A153" s="36"/>
      <c r="B153" s="37"/>
      <c r="C153" s="180" t="s">
        <v>374</v>
      </c>
      <c r="D153" s="180" t="s">
        <v>158</v>
      </c>
      <c r="E153" s="181" t="s">
        <v>3634</v>
      </c>
      <c r="F153" s="182" t="s">
        <v>3635</v>
      </c>
      <c r="G153" s="183" t="s">
        <v>425</v>
      </c>
      <c r="H153" s="184">
        <v>2</v>
      </c>
      <c r="I153" s="185"/>
      <c r="J153" s="186">
        <f>ROUND(I153*H153,2)</f>
        <v>0</v>
      </c>
      <c r="K153" s="182" t="s">
        <v>162</v>
      </c>
      <c r="L153" s="41"/>
      <c r="M153" s="187" t="s">
        <v>19</v>
      </c>
      <c r="N153" s="188" t="s">
        <v>43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300</v>
      </c>
      <c r="AT153" s="191" t="s">
        <v>158</v>
      </c>
      <c r="AU153" s="191" t="s">
        <v>82</v>
      </c>
      <c r="AY153" s="19" t="s">
        <v>155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300</v>
      </c>
      <c r="BM153" s="191" t="s">
        <v>3636</v>
      </c>
    </row>
    <row r="154" spans="1:65" s="2" customFormat="1" ht="19.5">
      <c r="A154" s="36"/>
      <c r="B154" s="37"/>
      <c r="C154" s="38"/>
      <c r="D154" s="193" t="s">
        <v>165</v>
      </c>
      <c r="E154" s="38"/>
      <c r="F154" s="194" t="s">
        <v>3637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165</v>
      </c>
      <c r="AU154" s="19" t="s">
        <v>82</v>
      </c>
    </row>
    <row r="155" spans="1:65" s="2" customFormat="1">
      <c r="A155" s="36"/>
      <c r="B155" s="37"/>
      <c r="C155" s="38"/>
      <c r="D155" s="198" t="s">
        <v>167</v>
      </c>
      <c r="E155" s="38"/>
      <c r="F155" s="199" t="s">
        <v>3638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167</v>
      </c>
      <c r="AU155" s="19" t="s">
        <v>82</v>
      </c>
    </row>
    <row r="156" spans="1:65" s="2" customFormat="1" ht="24.2" customHeight="1">
      <c r="A156" s="36"/>
      <c r="B156" s="37"/>
      <c r="C156" s="222" t="s">
        <v>381</v>
      </c>
      <c r="D156" s="222" t="s">
        <v>179</v>
      </c>
      <c r="E156" s="223" t="s">
        <v>3639</v>
      </c>
      <c r="F156" s="224" t="s">
        <v>3640</v>
      </c>
      <c r="G156" s="225" t="s">
        <v>425</v>
      </c>
      <c r="H156" s="226">
        <v>1</v>
      </c>
      <c r="I156" s="227"/>
      <c r="J156" s="228">
        <f>ROUND(I156*H156,2)</f>
        <v>0</v>
      </c>
      <c r="K156" s="224" t="s">
        <v>851</v>
      </c>
      <c r="L156" s="229"/>
      <c r="M156" s="230" t="s">
        <v>19</v>
      </c>
      <c r="N156" s="231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438</v>
      </c>
      <c r="AT156" s="191" t="s">
        <v>179</v>
      </c>
      <c r="AU156" s="191" t="s">
        <v>82</v>
      </c>
      <c r="AY156" s="19" t="s">
        <v>155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300</v>
      </c>
      <c r="BM156" s="191" t="s">
        <v>3641</v>
      </c>
    </row>
    <row r="157" spans="1:65" s="2" customFormat="1" ht="19.5">
      <c r="A157" s="36"/>
      <c r="B157" s="37"/>
      <c r="C157" s="38"/>
      <c r="D157" s="193" t="s">
        <v>165</v>
      </c>
      <c r="E157" s="38"/>
      <c r="F157" s="194" t="s">
        <v>3640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165</v>
      </c>
      <c r="AU157" s="19" t="s">
        <v>82</v>
      </c>
    </row>
    <row r="158" spans="1:65" s="2" customFormat="1" ht="24.2" customHeight="1">
      <c r="A158" s="36"/>
      <c r="B158" s="37"/>
      <c r="C158" s="222" t="s">
        <v>388</v>
      </c>
      <c r="D158" s="222" t="s">
        <v>179</v>
      </c>
      <c r="E158" s="223" t="s">
        <v>3642</v>
      </c>
      <c r="F158" s="224" t="s">
        <v>3643</v>
      </c>
      <c r="G158" s="225" t="s">
        <v>425</v>
      </c>
      <c r="H158" s="226">
        <v>1</v>
      </c>
      <c r="I158" s="227"/>
      <c r="J158" s="228">
        <f>ROUND(I158*H158,2)</f>
        <v>0</v>
      </c>
      <c r="K158" s="224" t="s">
        <v>851</v>
      </c>
      <c r="L158" s="229"/>
      <c r="M158" s="230" t="s">
        <v>19</v>
      </c>
      <c r="N158" s="231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438</v>
      </c>
      <c r="AT158" s="191" t="s">
        <v>179</v>
      </c>
      <c r="AU158" s="191" t="s">
        <v>82</v>
      </c>
      <c r="AY158" s="19" t="s">
        <v>155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300</v>
      </c>
      <c r="BM158" s="191" t="s">
        <v>3644</v>
      </c>
    </row>
    <row r="159" spans="1:65" s="2" customFormat="1" ht="19.5">
      <c r="A159" s="36"/>
      <c r="B159" s="37"/>
      <c r="C159" s="38"/>
      <c r="D159" s="193" t="s">
        <v>165</v>
      </c>
      <c r="E159" s="38"/>
      <c r="F159" s="194" t="s">
        <v>3643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165</v>
      </c>
      <c r="AU159" s="19" t="s">
        <v>82</v>
      </c>
    </row>
    <row r="160" spans="1:65" s="2" customFormat="1" ht="24.2" customHeight="1">
      <c r="A160" s="36"/>
      <c r="B160" s="37"/>
      <c r="C160" s="180" t="s">
        <v>396</v>
      </c>
      <c r="D160" s="180" t="s">
        <v>158</v>
      </c>
      <c r="E160" s="181" t="s">
        <v>3645</v>
      </c>
      <c r="F160" s="182" t="s">
        <v>3646</v>
      </c>
      <c r="G160" s="183" t="s">
        <v>425</v>
      </c>
      <c r="H160" s="184">
        <v>1</v>
      </c>
      <c r="I160" s="185"/>
      <c r="J160" s="186">
        <f>ROUND(I160*H160,2)</f>
        <v>0</v>
      </c>
      <c r="K160" s="182" t="s">
        <v>162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300</v>
      </c>
      <c r="AT160" s="191" t="s">
        <v>158</v>
      </c>
      <c r="AU160" s="191" t="s">
        <v>82</v>
      </c>
      <c r="AY160" s="19" t="s">
        <v>155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300</v>
      </c>
      <c r="BM160" s="191" t="s">
        <v>3647</v>
      </c>
    </row>
    <row r="161" spans="1:65" s="2" customFormat="1" ht="19.5">
      <c r="A161" s="36"/>
      <c r="B161" s="37"/>
      <c r="C161" s="38"/>
      <c r="D161" s="193" t="s">
        <v>165</v>
      </c>
      <c r="E161" s="38"/>
      <c r="F161" s="194" t="s">
        <v>3648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165</v>
      </c>
      <c r="AU161" s="19" t="s">
        <v>82</v>
      </c>
    </row>
    <row r="162" spans="1:65" s="2" customFormat="1">
      <c r="A162" s="36"/>
      <c r="B162" s="37"/>
      <c r="C162" s="38"/>
      <c r="D162" s="198" t="s">
        <v>167</v>
      </c>
      <c r="E162" s="38"/>
      <c r="F162" s="199" t="s">
        <v>3649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167</v>
      </c>
      <c r="AU162" s="19" t="s">
        <v>82</v>
      </c>
    </row>
    <row r="163" spans="1:65" s="2" customFormat="1" ht="16.5" customHeight="1">
      <c r="A163" s="36"/>
      <c r="B163" s="37"/>
      <c r="C163" s="222" t="s">
        <v>403</v>
      </c>
      <c r="D163" s="222" t="s">
        <v>179</v>
      </c>
      <c r="E163" s="223" t="s">
        <v>3650</v>
      </c>
      <c r="F163" s="224" t="s">
        <v>3651</v>
      </c>
      <c r="G163" s="225" t="s">
        <v>425</v>
      </c>
      <c r="H163" s="226">
        <v>1</v>
      </c>
      <c r="I163" s="227"/>
      <c r="J163" s="228">
        <f>ROUND(I163*H163,2)</f>
        <v>0</v>
      </c>
      <c r="K163" s="224" t="s">
        <v>162</v>
      </c>
      <c r="L163" s="229"/>
      <c r="M163" s="230" t="s">
        <v>19</v>
      </c>
      <c r="N163" s="231" t="s">
        <v>43</v>
      </c>
      <c r="O163" s="66"/>
      <c r="P163" s="189">
        <f>O163*H163</f>
        <v>0</v>
      </c>
      <c r="Q163" s="189">
        <v>5.0000000000000002E-5</v>
      </c>
      <c r="R163" s="189">
        <f>Q163*H163</f>
        <v>5.0000000000000002E-5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438</v>
      </c>
      <c r="AT163" s="191" t="s">
        <v>179</v>
      </c>
      <c r="AU163" s="191" t="s">
        <v>82</v>
      </c>
      <c r="AY163" s="19" t="s">
        <v>155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300</v>
      </c>
      <c r="BM163" s="191" t="s">
        <v>3652</v>
      </c>
    </row>
    <row r="164" spans="1:65" s="2" customFormat="1">
      <c r="A164" s="36"/>
      <c r="B164" s="37"/>
      <c r="C164" s="38"/>
      <c r="D164" s="193" t="s">
        <v>165</v>
      </c>
      <c r="E164" s="38"/>
      <c r="F164" s="194" t="s">
        <v>3651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165</v>
      </c>
      <c r="AU164" s="19" t="s">
        <v>82</v>
      </c>
    </row>
    <row r="165" spans="1:65" s="2" customFormat="1" ht="24.2" customHeight="1">
      <c r="A165" s="36"/>
      <c r="B165" s="37"/>
      <c r="C165" s="180" t="s">
        <v>409</v>
      </c>
      <c r="D165" s="180" t="s">
        <v>158</v>
      </c>
      <c r="E165" s="181" t="s">
        <v>3653</v>
      </c>
      <c r="F165" s="182" t="s">
        <v>3654</v>
      </c>
      <c r="G165" s="183" t="s">
        <v>425</v>
      </c>
      <c r="H165" s="184">
        <v>2</v>
      </c>
      <c r="I165" s="185"/>
      <c r="J165" s="186">
        <f>ROUND(I165*H165,2)</f>
        <v>0</v>
      </c>
      <c r="K165" s="182" t="s">
        <v>162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300</v>
      </c>
      <c r="AT165" s="191" t="s">
        <v>158</v>
      </c>
      <c r="AU165" s="191" t="s">
        <v>82</v>
      </c>
      <c r="AY165" s="19" t="s">
        <v>155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300</v>
      </c>
      <c r="BM165" s="191" t="s">
        <v>3655</v>
      </c>
    </row>
    <row r="166" spans="1:65" s="2" customFormat="1" ht="19.5">
      <c r="A166" s="36"/>
      <c r="B166" s="37"/>
      <c r="C166" s="38"/>
      <c r="D166" s="193" t="s">
        <v>165</v>
      </c>
      <c r="E166" s="38"/>
      <c r="F166" s="194" t="s">
        <v>3656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165</v>
      </c>
      <c r="AU166" s="19" t="s">
        <v>82</v>
      </c>
    </row>
    <row r="167" spans="1:65" s="2" customFormat="1">
      <c r="A167" s="36"/>
      <c r="B167" s="37"/>
      <c r="C167" s="38"/>
      <c r="D167" s="198" t="s">
        <v>167</v>
      </c>
      <c r="E167" s="38"/>
      <c r="F167" s="199" t="s">
        <v>3657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167</v>
      </c>
      <c r="AU167" s="19" t="s">
        <v>82</v>
      </c>
    </row>
    <row r="168" spans="1:65" s="2" customFormat="1" ht="16.5" customHeight="1">
      <c r="A168" s="36"/>
      <c r="B168" s="37"/>
      <c r="C168" s="222" t="s">
        <v>415</v>
      </c>
      <c r="D168" s="222" t="s">
        <v>179</v>
      </c>
      <c r="E168" s="223" t="s">
        <v>3658</v>
      </c>
      <c r="F168" s="224" t="s">
        <v>3659</v>
      </c>
      <c r="G168" s="225" t="s">
        <v>425</v>
      </c>
      <c r="H168" s="226">
        <v>2</v>
      </c>
      <c r="I168" s="227"/>
      <c r="J168" s="228">
        <f>ROUND(I168*H168,2)</f>
        <v>0</v>
      </c>
      <c r="K168" s="224" t="s">
        <v>162</v>
      </c>
      <c r="L168" s="229"/>
      <c r="M168" s="230" t="s">
        <v>19</v>
      </c>
      <c r="N168" s="231" t="s">
        <v>43</v>
      </c>
      <c r="O168" s="66"/>
      <c r="P168" s="189">
        <f>O168*H168</f>
        <v>0</v>
      </c>
      <c r="Q168" s="189">
        <v>2.7E-4</v>
      </c>
      <c r="R168" s="189">
        <f>Q168*H168</f>
        <v>5.4000000000000001E-4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438</v>
      </c>
      <c r="AT168" s="191" t="s">
        <v>179</v>
      </c>
      <c r="AU168" s="191" t="s">
        <v>82</v>
      </c>
      <c r="AY168" s="19" t="s">
        <v>155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300</v>
      </c>
      <c r="BM168" s="191" t="s">
        <v>3660</v>
      </c>
    </row>
    <row r="169" spans="1:65" s="2" customFormat="1">
      <c r="A169" s="36"/>
      <c r="B169" s="37"/>
      <c r="C169" s="38"/>
      <c r="D169" s="193" t="s">
        <v>165</v>
      </c>
      <c r="E169" s="38"/>
      <c r="F169" s="194" t="s">
        <v>3659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165</v>
      </c>
      <c r="AU169" s="19" t="s">
        <v>82</v>
      </c>
    </row>
    <row r="170" spans="1:65" s="2" customFormat="1" ht="37.9" customHeight="1">
      <c r="A170" s="36"/>
      <c r="B170" s="37"/>
      <c r="C170" s="180" t="s">
        <v>422</v>
      </c>
      <c r="D170" s="180" t="s">
        <v>158</v>
      </c>
      <c r="E170" s="181" t="s">
        <v>3661</v>
      </c>
      <c r="F170" s="182" t="s">
        <v>3662</v>
      </c>
      <c r="G170" s="183" t="s">
        <v>425</v>
      </c>
      <c r="H170" s="184">
        <v>5</v>
      </c>
      <c r="I170" s="185"/>
      <c r="J170" s="186">
        <f>ROUND(I170*H170,2)</f>
        <v>0</v>
      </c>
      <c r="K170" s="182" t="s">
        <v>162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300</v>
      </c>
      <c r="AT170" s="191" t="s">
        <v>158</v>
      </c>
      <c r="AU170" s="191" t="s">
        <v>82</v>
      </c>
      <c r="AY170" s="19" t="s">
        <v>155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300</v>
      </c>
      <c r="BM170" s="191" t="s">
        <v>3663</v>
      </c>
    </row>
    <row r="171" spans="1:65" s="2" customFormat="1" ht="29.25">
      <c r="A171" s="36"/>
      <c r="B171" s="37"/>
      <c r="C171" s="38"/>
      <c r="D171" s="193" t="s">
        <v>165</v>
      </c>
      <c r="E171" s="38"/>
      <c r="F171" s="194" t="s">
        <v>3664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165</v>
      </c>
      <c r="AU171" s="19" t="s">
        <v>82</v>
      </c>
    </row>
    <row r="172" spans="1:65" s="2" customFormat="1">
      <c r="A172" s="36"/>
      <c r="B172" s="37"/>
      <c r="C172" s="38"/>
      <c r="D172" s="198" t="s">
        <v>167</v>
      </c>
      <c r="E172" s="38"/>
      <c r="F172" s="199" t="s">
        <v>3665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167</v>
      </c>
      <c r="AU172" s="19" t="s">
        <v>82</v>
      </c>
    </row>
    <row r="173" spans="1:65" s="2" customFormat="1" ht="24.2" customHeight="1">
      <c r="A173" s="36"/>
      <c r="B173" s="37"/>
      <c r="C173" s="222" t="s">
        <v>432</v>
      </c>
      <c r="D173" s="222" t="s">
        <v>179</v>
      </c>
      <c r="E173" s="223" t="s">
        <v>3666</v>
      </c>
      <c r="F173" s="224" t="s">
        <v>3667</v>
      </c>
      <c r="G173" s="225" t="s">
        <v>425</v>
      </c>
      <c r="H173" s="226">
        <v>5</v>
      </c>
      <c r="I173" s="227"/>
      <c r="J173" s="228">
        <f>ROUND(I173*H173,2)</f>
        <v>0</v>
      </c>
      <c r="K173" s="224" t="s">
        <v>162</v>
      </c>
      <c r="L173" s="229"/>
      <c r="M173" s="230" t="s">
        <v>19</v>
      </c>
      <c r="N173" s="231" t="s">
        <v>43</v>
      </c>
      <c r="O173" s="66"/>
      <c r="P173" s="189">
        <f>O173*H173</f>
        <v>0</v>
      </c>
      <c r="Q173" s="189">
        <v>1.2999999999999999E-3</v>
      </c>
      <c r="R173" s="189">
        <f>Q173*H173</f>
        <v>6.4999999999999997E-3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438</v>
      </c>
      <c r="AT173" s="191" t="s">
        <v>179</v>
      </c>
      <c r="AU173" s="191" t="s">
        <v>82</v>
      </c>
      <c r="AY173" s="19" t="s">
        <v>155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300</v>
      </c>
      <c r="BM173" s="191" t="s">
        <v>3668</v>
      </c>
    </row>
    <row r="174" spans="1:65" s="2" customFormat="1" ht="19.5">
      <c r="A174" s="36"/>
      <c r="B174" s="37"/>
      <c r="C174" s="38"/>
      <c r="D174" s="193" t="s">
        <v>165</v>
      </c>
      <c r="E174" s="38"/>
      <c r="F174" s="194" t="s">
        <v>3667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165</v>
      </c>
      <c r="AU174" s="19" t="s">
        <v>82</v>
      </c>
    </row>
    <row r="175" spans="1:65" s="2" customFormat="1" ht="24.2" customHeight="1">
      <c r="A175" s="36"/>
      <c r="B175" s="37"/>
      <c r="C175" s="180" t="s">
        <v>438</v>
      </c>
      <c r="D175" s="180" t="s">
        <v>158</v>
      </c>
      <c r="E175" s="181" t="s">
        <v>3669</v>
      </c>
      <c r="F175" s="182" t="s">
        <v>3670</v>
      </c>
      <c r="G175" s="183" t="s">
        <v>425</v>
      </c>
      <c r="H175" s="184">
        <v>1</v>
      </c>
      <c r="I175" s="185"/>
      <c r="J175" s="186">
        <f>ROUND(I175*H175,2)</f>
        <v>0</v>
      </c>
      <c r="K175" s="182" t="s">
        <v>162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300</v>
      </c>
      <c r="AT175" s="191" t="s">
        <v>158</v>
      </c>
      <c r="AU175" s="191" t="s">
        <v>82</v>
      </c>
      <c r="AY175" s="19" t="s">
        <v>155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300</v>
      </c>
      <c r="BM175" s="191" t="s">
        <v>3671</v>
      </c>
    </row>
    <row r="176" spans="1:65" s="2" customFormat="1" ht="19.5">
      <c r="A176" s="36"/>
      <c r="B176" s="37"/>
      <c r="C176" s="38"/>
      <c r="D176" s="193" t="s">
        <v>165</v>
      </c>
      <c r="E176" s="38"/>
      <c r="F176" s="194" t="s">
        <v>3672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165</v>
      </c>
      <c r="AU176" s="19" t="s">
        <v>82</v>
      </c>
    </row>
    <row r="177" spans="1:65" s="2" customFormat="1">
      <c r="A177" s="36"/>
      <c r="B177" s="37"/>
      <c r="C177" s="38"/>
      <c r="D177" s="198" t="s">
        <v>167</v>
      </c>
      <c r="E177" s="38"/>
      <c r="F177" s="199" t="s">
        <v>3673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167</v>
      </c>
      <c r="AU177" s="19" t="s">
        <v>82</v>
      </c>
    </row>
    <row r="178" spans="1:65" s="2" customFormat="1" ht="16.5" customHeight="1">
      <c r="A178" s="36"/>
      <c r="B178" s="37"/>
      <c r="C178" s="180" t="s">
        <v>443</v>
      </c>
      <c r="D178" s="180" t="s">
        <v>158</v>
      </c>
      <c r="E178" s="181" t="s">
        <v>3674</v>
      </c>
      <c r="F178" s="182" t="s">
        <v>3675</v>
      </c>
      <c r="G178" s="183" t="s">
        <v>425</v>
      </c>
      <c r="H178" s="184">
        <v>1</v>
      </c>
      <c r="I178" s="185"/>
      <c r="J178" s="186">
        <f>ROUND(I178*H178,2)</f>
        <v>0</v>
      </c>
      <c r="K178" s="182" t="s">
        <v>162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300</v>
      </c>
      <c r="AT178" s="191" t="s">
        <v>158</v>
      </c>
      <c r="AU178" s="191" t="s">
        <v>82</v>
      </c>
      <c r="AY178" s="19" t="s">
        <v>155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300</v>
      </c>
      <c r="BM178" s="191" t="s">
        <v>3676</v>
      </c>
    </row>
    <row r="179" spans="1:65" s="2" customFormat="1" ht="29.25">
      <c r="A179" s="36"/>
      <c r="B179" s="37"/>
      <c r="C179" s="38"/>
      <c r="D179" s="193" t="s">
        <v>165</v>
      </c>
      <c r="E179" s="38"/>
      <c r="F179" s="194" t="s">
        <v>3677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165</v>
      </c>
      <c r="AU179" s="19" t="s">
        <v>82</v>
      </c>
    </row>
    <row r="180" spans="1:65" s="2" customFormat="1">
      <c r="A180" s="36"/>
      <c r="B180" s="37"/>
      <c r="C180" s="38"/>
      <c r="D180" s="198" t="s">
        <v>167</v>
      </c>
      <c r="E180" s="38"/>
      <c r="F180" s="199" t="s">
        <v>3678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167</v>
      </c>
      <c r="AU180" s="19" t="s">
        <v>82</v>
      </c>
    </row>
    <row r="181" spans="1:65" s="12" customFormat="1" ht="22.9" customHeight="1">
      <c r="B181" s="164"/>
      <c r="C181" s="165"/>
      <c r="D181" s="166" t="s">
        <v>71</v>
      </c>
      <c r="E181" s="178" t="s">
        <v>3679</v>
      </c>
      <c r="F181" s="178" t="s">
        <v>3680</v>
      </c>
      <c r="G181" s="165"/>
      <c r="H181" s="165"/>
      <c r="I181" s="168"/>
      <c r="J181" s="179">
        <f>BK181</f>
        <v>0</v>
      </c>
      <c r="K181" s="165"/>
      <c r="L181" s="170"/>
      <c r="M181" s="171"/>
      <c r="N181" s="172"/>
      <c r="O181" s="172"/>
      <c r="P181" s="173">
        <f>SUM(P182:P216)</f>
        <v>0</v>
      </c>
      <c r="Q181" s="172"/>
      <c r="R181" s="173">
        <f>SUM(R182:R216)</f>
        <v>1.3000000000000002E-4</v>
      </c>
      <c r="S181" s="172"/>
      <c r="T181" s="174">
        <f>SUM(T182:T216)</f>
        <v>0</v>
      </c>
      <c r="AR181" s="175" t="s">
        <v>82</v>
      </c>
      <c r="AT181" s="176" t="s">
        <v>71</v>
      </c>
      <c r="AU181" s="176" t="s">
        <v>80</v>
      </c>
      <c r="AY181" s="175" t="s">
        <v>155</v>
      </c>
      <c r="BK181" s="177">
        <f>SUM(BK182:BK216)</f>
        <v>0</v>
      </c>
    </row>
    <row r="182" spans="1:65" s="2" customFormat="1" ht="24.2" customHeight="1">
      <c r="A182" s="36"/>
      <c r="B182" s="37"/>
      <c r="C182" s="180" t="s">
        <v>451</v>
      </c>
      <c r="D182" s="180" t="s">
        <v>158</v>
      </c>
      <c r="E182" s="181" t="s">
        <v>3681</v>
      </c>
      <c r="F182" s="182" t="s">
        <v>3682</v>
      </c>
      <c r="G182" s="183" t="s">
        <v>425</v>
      </c>
      <c r="H182" s="184">
        <v>1</v>
      </c>
      <c r="I182" s="185"/>
      <c r="J182" s="186">
        <f>ROUND(I182*H182,2)</f>
        <v>0</v>
      </c>
      <c r="K182" s="182" t="s">
        <v>162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300</v>
      </c>
      <c r="AT182" s="191" t="s">
        <v>158</v>
      </c>
      <c r="AU182" s="191" t="s">
        <v>82</v>
      </c>
      <c r="AY182" s="19" t="s">
        <v>155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300</v>
      </c>
      <c r="BM182" s="191" t="s">
        <v>3683</v>
      </c>
    </row>
    <row r="183" spans="1:65" s="2" customFormat="1" ht="19.5">
      <c r="A183" s="36"/>
      <c r="B183" s="37"/>
      <c r="C183" s="38"/>
      <c r="D183" s="193" t="s">
        <v>165</v>
      </c>
      <c r="E183" s="38"/>
      <c r="F183" s="194" t="s">
        <v>3684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165</v>
      </c>
      <c r="AU183" s="19" t="s">
        <v>82</v>
      </c>
    </row>
    <row r="184" spans="1:65" s="2" customFormat="1">
      <c r="A184" s="36"/>
      <c r="B184" s="37"/>
      <c r="C184" s="38"/>
      <c r="D184" s="198" t="s">
        <v>167</v>
      </c>
      <c r="E184" s="38"/>
      <c r="F184" s="199" t="s">
        <v>3685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167</v>
      </c>
      <c r="AU184" s="19" t="s">
        <v>82</v>
      </c>
    </row>
    <row r="185" spans="1:65" s="2" customFormat="1" ht="16.5" customHeight="1">
      <c r="A185" s="36"/>
      <c r="B185" s="37"/>
      <c r="C185" s="222" t="s">
        <v>459</v>
      </c>
      <c r="D185" s="222" t="s">
        <v>179</v>
      </c>
      <c r="E185" s="223" t="s">
        <v>3686</v>
      </c>
      <c r="F185" s="224" t="s">
        <v>3687</v>
      </c>
      <c r="G185" s="225" t="s">
        <v>425</v>
      </c>
      <c r="H185" s="226">
        <v>1</v>
      </c>
      <c r="I185" s="227"/>
      <c r="J185" s="228">
        <f>ROUND(I185*H185,2)</f>
        <v>0</v>
      </c>
      <c r="K185" s="224" t="s">
        <v>851</v>
      </c>
      <c r="L185" s="229"/>
      <c r="M185" s="230" t="s">
        <v>19</v>
      </c>
      <c r="N185" s="231" t="s">
        <v>43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438</v>
      </c>
      <c r="AT185" s="191" t="s">
        <v>179</v>
      </c>
      <c r="AU185" s="191" t="s">
        <v>82</v>
      </c>
      <c r="AY185" s="19" t="s">
        <v>155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300</v>
      </c>
      <c r="BM185" s="191" t="s">
        <v>3688</v>
      </c>
    </row>
    <row r="186" spans="1:65" s="2" customFormat="1">
      <c r="A186" s="36"/>
      <c r="B186" s="37"/>
      <c r="C186" s="38"/>
      <c r="D186" s="193" t="s">
        <v>165</v>
      </c>
      <c r="E186" s="38"/>
      <c r="F186" s="194" t="s">
        <v>3687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165</v>
      </c>
      <c r="AU186" s="19" t="s">
        <v>82</v>
      </c>
    </row>
    <row r="187" spans="1:65" s="2" customFormat="1" ht="21.75" customHeight="1">
      <c r="A187" s="36"/>
      <c r="B187" s="37"/>
      <c r="C187" s="222" t="s">
        <v>463</v>
      </c>
      <c r="D187" s="222" t="s">
        <v>179</v>
      </c>
      <c r="E187" s="223" t="s">
        <v>3689</v>
      </c>
      <c r="F187" s="224" t="s">
        <v>3690</v>
      </c>
      <c r="G187" s="225" t="s">
        <v>425</v>
      </c>
      <c r="H187" s="226">
        <v>1</v>
      </c>
      <c r="I187" s="227"/>
      <c r="J187" s="228">
        <f>ROUND(I187*H187,2)</f>
        <v>0</v>
      </c>
      <c r="K187" s="224" t="s">
        <v>851</v>
      </c>
      <c r="L187" s="229"/>
      <c r="M187" s="230" t="s">
        <v>19</v>
      </c>
      <c r="N187" s="231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438</v>
      </c>
      <c r="AT187" s="191" t="s">
        <v>179</v>
      </c>
      <c r="AU187" s="191" t="s">
        <v>82</v>
      </c>
      <c r="AY187" s="19" t="s">
        <v>155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300</v>
      </c>
      <c r="BM187" s="191" t="s">
        <v>3691</v>
      </c>
    </row>
    <row r="188" spans="1:65" s="2" customFormat="1">
      <c r="A188" s="36"/>
      <c r="B188" s="37"/>
      <c r="C188" s="38"/>
      <c r="D188" s="193" t="s">
        <v>165</v>
      </c>
      <c r="E188" s="38"/>
      <c r="F188" s="194" t="s">
        <v>3690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165</v>
      </c>
      <c r="AU188" s="19" t="s">
        <v>82</v>
      </c>
    </row>
    <row r="189" spans="1:65" s="2" customFormat="1" ht="24.2" customHeight="1">
      <c r="A189" s="36"/>
      <c r="B189" s="37"/>
      <c r="C189" s="222" t="s">
        <v>467</v>
      </c>
      <c r="D189" s="222" t="s">
        <v>179</v>
      </c>
      <c r="E189" s="223" t="s">
        <v>3692</v>
      </c>
      <c r="F189" s="224" t="s">
        <v>3693</v>
      </c>
      <c r="G189" s="225" t="s">
        <v>425</v>
      </c>
      <c r="H189" s="226">
        <v>1</v>
      </c>
      <c r="I189" s="227"/>
      <c r="J189" s="228">
        <f>ROUND(I189*H189,2)</f>
        <v>0</v>
      </c>
      <c r="K189" s="224" t="s">
        <v>162</v>
      </c>
      <c r="L189" s="229"/>
      <c r="M189" s="230" t="s">
        <v>19</v>
      </c>
      <c r="N189" s="231" t="s">
        <v>43</v>
      </c>
      <c r="O189" s="66"/>
      <c r="P189" s="189">
        <f>O189*H189</f>
        <v>0</v>
      </c>
      <c r="Q189" s="189">
        <v>3.0000000000000001E-5</v>
      </c>
      <c r="R189" s="189">
        <f>Q189*H189</f>
        <v>3.0000000000000001E-5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438</v>
      </c>
      <c r="AT189" s="191" t="s">
        <v>179</v>
      </c>
      <c r="AU189" s="191" t="s">
        <v>82</v>
      </c>
      <c r="AY189" s="19" t="s">
        <v>155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300</v>
      </c>
      <c r="BM189" s="191" t="s">
        <v>3694</v>
      </c>
    </row>
    <row r="190" spans="1:65" s="2" customFormat="1">
      <c r="A190" s="36"/>
      <c r="B190" s="37"/>
      <c r="C190" s="38"/>
      <c r="D190" s="193" t="s">
        <v>165</v>
      </c>
      <c r="E190" s="38"/>
      <c r="F190" s="194" t="s">
        <v>3693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165</v>
      </c>
      <c r="AU190" s="19" t="s">
        <v>82</v>
      </c>
    </row>
    <row r="191" spans="1:65" s="2" customFormat="1" ht="16.5" customHeight="1">
      <c r="A191" s="36"/>
      <c r="B191" s="37"/>
      <c r="C191" s="180" t="s">
        <v>485</v>
      </c>
      <c r="D191" s="180" t="s">
        <v>158</v>
      </c>
      <c r="E191" s="181" t="s">
        <v>3695</v>
      </c>
      <c r="F191" s="182" t="s">
        <v>3696</v>
      </c>
      <c r="G191" s="183" t="s">
        <v>425</v>
      </c>
      <c r="H191" s="184">
        <v>1</v>
      </c>
      <c r="I191" s="185"/>
      <c r="J191" s="186">
        <f>ROUND(I191*H191,2)</f>
        <v>0</v>
      </c>
      <c r="K191" s="182" t="s">
        <v>162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300</v>
      </c>
      <c r="AT191" s="191" t="s">
        <v>158</v>
      </c>
      <c r="AU191" s="191" t="s">
        <v>82</v>
      </c>
      <c r="AY191" s="19" t="s">
        <v>155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300</v>
      </c>
      <c r="BM191" s="191" t="s">
        <v>3697</v>
      </c>
    </row>
    <row r="192" spans="1:65" s="2" customFormat="1">
      <c r="A192" s="36"/>
      <c r="B192" s="37"/>
      <c r="C192" s="38"/>
      <c r="D192" s="193" t="s">
        <v>165</v>
      </c>
      <c r="E192" s="38"/>
      <c r="F192" s="194" t="s">
        <v>3698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165</v>
      </c>
      <c r="AU192" s="19" t="s">
        <v>82</v>
      </c>
    </row>
    <row r="193" spans="1:65" s="2" customFormat="1">
      <c r="A193" s="36"/>
      <c r="B193" s="37"/>
      <c r="C193" s="38"/>
      <c r="D193" s="198" t="s">
        <v>167</v>
      </c>
      <c r="E193" s="38"/>
      <c r="F193" s="199" t="s">
        <v>3699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167</v>
      </c>
      <c r="AU193" s="19" t="s">
        <v>82</v>
      </c>
    </row>
    <row r="194" spans="1:65" s="2" customFormat="1" ht="16.5" customHeight="1">
      <c r="A194" s="36"/>
      <c r="B194" s="37"/>
      <c r="C194" s="222" t="s">
        <v>491</v>
      </c>
      <c r="D194" s="222" t="s">
        <v>179</v>
      </c>
      <c r="E194" s="223" t="s">
        <v>3700</v>
      </c>
      <c r="F194" s="224" t="s">
        <v>3701</v>
      </c>
      <c r="G194" s="225" t="s">
        <v>425</v>
      </c>
      <c r="H194" s="226">
        <v>1</v>
      </c>
      <c r="I194" s="227"/>
      <c r="J194" s="228">
        <f>ROUND(I194*H194,2)</f>
        <v>0</v>
      </c>
      <c r="K194" s="224" t="s">
        <v>851</v>
      </c>
      <c r="L194" s="229"/>
      <c r="M194" s="230" t="s">
        <v>19</v>
      </c>
      <c r="N194" s="231" t="s">
        <v>43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438</v>
      </c>
      <c r="AT194" s="191" t="s">
        <v>179</v>
      </c>
      <c r="AU194" s="191" t="s">
        <v>82</v>
      </c>
      <c r="AY194" s="19" t="s">
        <v>155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300</v>
      </c>
      <c r="BM194" s="191" t="s">
        <v>3702</v>
      </c>
    </row>
    <row r="195" spans="1:65" s="2" customFormat="1">
      <c r="A195" s="36"/>
      <c r="B195" s="37"/>
      <c r="C195" s="38"/>
      <c r="D195" s="193" t="s">
        <v>165</v>
      </c>
      <c r="E195" s="38"/>
      <c r="F195" s="194" t="s">
        <v>3701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165</v>
      </c>
      <c r="AU195" s="19" t="s">
        <v>82</v>
      </c>
    </row>
    <row r="196" spans="1:65" s="2" customFormat="1" ht="21.75" customHeight="1">
      <c r="A196" s="36"/>
      <c r="B196" s="37"/>
      <c r="C196" s="222" t="s">
        <v>515</v>
      </c>
      <c r="D196" s="222" t="s">
        <v>179</v>
      </c>
      <c r="E196" s="223" t="s">
        <v>3703</v>
      </c>
      <c r="F196" s="224" t="s">
        <v>3704</v>
      </c>
      <c r="G196" s="225" t="s">
        <v>425</v>
      </c>
      <c r="H196" s="226">
        <v>1</v>
      </c>
      <c r="I196" s="227"/>
      <c r="J196" s="228">
        <f>ROUND(I196*H196,2)</f>
        <v>0</v>
      </c>
      <c r="K196" s="224" t="s">
        <v>851</v>
      </c>
      <c r="L196" s="229"/>
      <c r="M196" s="230" t="s">
        <v>19</v>
      </c>
      <c r="N196" s="231" t="s">
        <v>43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438</v>
      </c>
      <c r="AT196" s="191" t="s">
        <v>179</v>
      </c>
      <c r="AU196" s="191" t="s">
        <v>82</v>
      </c>
      <c r="AY196" s="19" t="s">
        <v>155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300</v>
      </c>
      <c r="BM196" s="191" t="s">
        <v>3705</v>
      </c>
    </row>
    <row r="197" spans="1:65" s="2" customFormat="1">
      <c r="A197" s="36"/>
      <c r="B197" s="37"/>
      <c r="C197" s="38"/>
      <c r="D197" s="193" t="s">
        <v>165</v>
      </c>
      <c r="E197" s="38"/>
      <c r="F197" s="194" t="s">
        <v>3704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165</v>
      </c>
      <c r="AU197" s="19" t="s">
        <v>82</v>
      </c>
    </row>
    <row r="198" spans="1:65" s="2" customFormat="1" ht="24.2" customHeight="1">
      <c r="A198" s="36"/>
      <c r="B198" s="37"/>
      <c r="C198" s="222" t="s">
        <v>522</v>
      </c>
      <c r="D198" s="222" t="s">
        <v>179</v>
      </c>
      <c r="E198" s="223" t="s">
        <v>3623</v>
      </c>
      <c r="F198" s="224" t="s">
        <v>3624</v>
      </c>
      <c r="G198" s="225" t="s">
        <v>425</v>
      </c>
      <c r="H198" s="226">
        <v>1</v>
      </c>
      <c r="I198" s="227"/>
      <c r="J198" s="228">
        <f>ROUND(I198*H198,2)</f>
        <v>0</v>
      </c>
      <c r="K198" s="224" t="s">
        <v>162</v>
      </c>
      <c r="L198" s="229"/>
      <c r="M198" s="230" t="s">
        <v>19</v>
      </c>
      <c r="N198" s="231" t="s">
        <v>43</v>
      </c>
      <c r="O198" s="66"/>
      <c r="P198" s="189">
        <f>O198*H198</f>
        <v>0</v>
      </c>
      <c r="Q198" s="189">
        <v>5.0000000000000002E-5</v>
      </c>
      <c r="R198" s="189">
        <f>Q198*H198</f>
        <v>5.0000000000000002E-5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438</v>
      </c>
      <c r="AT198" s="191" t="s">
        <v>179</v>
      </c>
      <c r="AU198" s="191" t="s">
        <v>82</v>
      </c>
      <c r="AY198" s="19" t="s">
        <v>155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300</v>
      </c>
      <c r="BM198" s="191" t="s">
        <v>3706</v>
      </c>
    </row>
    <row r="199" spans="1:65" s="2" customFormat="1">
      <c r="A199" s="36"/>
      <c r="B199" s="37"/>
      <c r="C199" s="38"/>
      <c r="D199" s="193" t="s">
        <v>165</v>
      </c>
      <c r="E199" s="38"/>
      <c r="F199" s="194" t="s">
        <v>3624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165</v>
      </c>
      <c r="AU199" s="19" t="s">
        <v>82</v>
      </c>
    </row>
    <row r="200" spans="1:65" s="2" customFormat="1" ht="24.2" customHeight="1">
      <c r="A200" s="36"/>
      <c r="B200" s="37"/>
      <c r="C200" s="180" t="s">
        <v>534</v>
      </c>
      <c r="D200" s="180" t="s">
        <v>158</v>
      </c>
      <c r="E200" s="181" t="s">
        <v>3707</v>
      </c>
      <c r="F200" s="182" t="s">
        <v>3708</v>
      </c>
      <c r="G200" s="183" t="s">
        <v>425</v>
      </c>
      <c r="H200" s="184">
        <v>1</v>
      </c>
      <c r="I200" s="185"/>
      <c r="J200" s="186">
        <f>ROUND(I200*H200,2)</f>
        <v>0</v>
      </c>
      <c r="K200" s="182" t="s">
        <v>162</v>
      </c>
      <c r="L200" s="41"/>
      <c r="M200" s="187" t="s">
        <v>19</v>
      </c>
      <c r="N200" s="188" t="s">
        <v>43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300</v>
      </c>
      <c r="AT200" s="191" t="s">
        <v>158</v>
      </c>
      <c r="AU200" s="191" t="s">
        <v>82</v>
      </c>
      <c r="AY200" s="19" t="s">
        <v>155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300</v>
      </c>
      <c r="BM200" s="191" t="s">
        <v>3709</v>
      </c>
    </row>
    <row r="201" spans="1:65" s="2" customFormat="1" ht="19.5">
      <c r="A201" s="36"/>
      <c r="B201" s="37"/>
      <c r="C201" s="38"/>
      <c r="D201" s="193" t="s">
        <v>165</v>
      </c>
      <c r="E201" s="38"/>
      <c r="F201" s="194" t="s">
        <v>3710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165</v>
      </c>
      <c r="AU201" s="19" t="s">
        <v>82</v>
      </c>
    </row>
    <row r="202" spans="1:65" s="2" customFormat="1">
      <c r="A202" s="36"/>
      <c r="B202" s="37"/>
      <c r="C202" s="38"/>
      <c r="D202" s="198" t="s">
        <v>167</v>
      </c>
      <c r="E202" s="38"/>
      <c r="F202" s="199" t="s">
        <v>3711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167</v>
      </c>
      <c r="AU202" s="19" t="s">
        <v>82</v>
      </c>
    </row>
    <row r="203" spans="1:65" s="2" customFormat="1" ht="16.5" customHeight="1">
      <c r="A203" s="36"/>
      <c r="B203" s="37"/>
      <c r="C203" s="222" t="s">
        <v>541</v>
      </c>
      <c r="D203" s="222" t="s">
        <v>179</v>
      </c>
      <c r="E203" s="223" t="s">
        <v>3712</v>
      </c>
      <c r="F203" s="224" t="s">
        <v>3713</v>
      </c>
      <c r="G203" s="225" t="s">
        <v>425</v>
      </c>
      <c r="H203" s="226">
        <v>1</v>
      </c>
      <c r="I203" s="227"/>
      <c r="J203" s="228">
        <f>ROUND(I203*H203,2)</f>
        <v>0</v>
      </c>
      <c r="K203" s="224" t="s">
        <v>851</v>
      </c>
      <c r="L203" s="229"/>
      <c r="M203" s="230" t="s">
        <v>19</v>
      </c>
      <c r="N203" s="231" t="s">
        <v>43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438</v>
      </c>
      <c r="AT203" s="191" t="s">
        <v>179</v>
      </c>
      <c r="AU203" s="191" t="s">
        <v>82</v>
      </c>
      <c r="AY203" s="19" t="s">
        <v>155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300</v>
      </c>
      <c r="BM203" s="191" t="s">
        <v>3714</v>
      </c>
    </row>
    <row r="204" spans="1:65" s="2" customFormat="1">
      <c r="A204" s="36"/>
      <c r="B204" s="37"/>
      <c r="C204" s="38"/>
      <c r="D204" s="193" t="s">
        <v>165</v>
      </c>
      <c r="E204" s="38"/>
      <c r="F204" s="194" t="s">
        <v>3713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165</v>
      </c>
      <c r="AU204" s="19" t="s">
        <v>82</v>
      </c>
    </row>
    <row r="205" spans="1:65" s="2" customFormat="1" ht="21.75" customHeight="1">
      <c r="A205" s="36"/>
      <c r="B205" s="37"/>
      <c r="C205" s="222" t="s">
        <v>550</v>
      </c>
      <c r="D205" s="222" t="s">
        <v>179</v>
      </c>
      <c r="E205" s="223" t="s">
        <v>3703</v>
      </c>
      <c r="F205" s="224" t="s">
        <v>3704</v>
      </c>
      <c r="G205" s="225" t="s">
        <v>425</v>
      </c>
      <c r="H205" s="226">
        <v>1</v>
      </c>
      <c r="I205" s="227"/>
      <c r="J205" s="228">
        <f>ROUND(I205*H205,2)</f>
        <v>0</v>
      </c>
      <c r="K205" s="224" t="s">
        <v>851</v>
      </c>
      <c r="L205" s="229"/>
      <c r="M205" s="230" t="s">
        <v>19</v>
      </c>
      <c r="N205" s="231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438</v>
      </c>
      <c r="AT205" s="191" t="s">
        <v>179</v>
      </c>
      <c r="AU205" s="191" t="s">
        <v>82</v>
      </c>
      <c r="AY205" s="19" t="s">
        <v>155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300</v>
      </c>
      <c r="BM205" s="191" t="s">
        <v>3715</v>
      </c>
    </row>
    <row r="206" spans="1:65" s="2" customFormat="1">
      <c r="A206" s="36"/>
      <c r="B206" s="37"/>
      <c r="C206" s="38"/>
      <c r="D206" s="193" t="s">
        <v>165</v>
      </c>
      <c r="E206" s="38"/>
      <c r="F206" s="194" t="s">
        <v>3704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165</v>
      </c>
      <c r="AU206" s="19" t="s">
        <v>82</v>
      </c>
    </row>
    <row r="207" spans="1:65" s="2" customFormat="1" ht="24.2" customHeight="1">
      <c r="A207" s="36"/>
      <c r="B207" s="37"/>
      <c r="C207" s="222" t="s">
        <v>559</v>
      </c>
      <c r="D207" s="222" t="s">
        <v>179</v>
      </c>
      <c r="E207" s="223" t="s">
        <v>3623</v>
      </c>
      <c r="F207" s="224" t="s">
        <v>3624</v>
      </c>
      <c r="G207" s="225" t="s">
        <v>425</v>
      </c>
      <c r="H207" s="226">
        <v>1</v>
      </c>
      <c r="I207" s="227"/>
      <c r="J207" s="228">
        <f>ROUND(I207*H207,2)</f>
        <v>0</v>
      </c>
      <c r="K207" s="224" t="s">
        <v>162</v>
      </c>
      <c r="L207" s="229"/>
      <c r="M207" s="230" t="s">
        <v>19</v>
      </c>
      <c r="N207" s="231" t="s">
        <v>43</v>
      </c>
      <c r="O207" s="66"/>
      <c r="P207" s="189">
        <f>O207*H207</f>
        <v>0</v>
      </c>
      <c r="Q207" s="189">
        <v>5.0000000000000002E-5</v>
      </c>
      <c r="R207" s="189">
        <f>Q207*H207</f>
        <v>5.0000000000000002E-5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438</v>
      </c>
      <c r="AT207" s="191" t="s">
        <v>179</v>
      </c>
      <c r="AU207" s="191" t="s">
        <v>82</v>
      </c>
      <c r="AY207" s="19" t="s">
        <v>155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300</v>
      </c>
      <c r="BM207" s="191" t="s">
        <v>3716</v>
      </c>
    </row>
    <row r="208" spans="1:65" s="2" customFormat="1">
      <c r="A208" s="36"/>
      <c r="B208" s="37"/>
      <c r="C208" s="38"/>
      <c r="D208" s="193" t="s">
        <v>165</v>
      </c>
      <c r="E208" s="38"/>
      <c r="F208" s="194" t="s">
        <v>3624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165</v>
      </c>
      <c r="AU208" s="19" t="s">
        <v>82</v>
      </c>
    </row>
    <row r="209" spans="1:65" s="2" customFormat="1" ht="21.75" customHeight="1">
      <c r="A209" s="36"/>
      <c r="B209" s="37"/>
      <c r="C209" s="180" t="s">
        <v>471</v>
      </c>
      <c r="D209" s="180" t="s">
        <v>158</v>
      </c>
      <c r="E209" s="181" t="s">
        <v>3717</v>
      </c>
      <c r="F209" s="182" t="s">
        <v>3718</v>
      </c>
      <c r="G209" s="183" t="s">
        <v>425</v>
      </c>
      <c r="H209" s="184">
        <v>1</v>
      </c>
      <c r="I209" s="185"/>
      <c r="J209" s="186">
        <f>ROUND(I209*H209,2)</f>
        <v>0</v>
      </c>
      <c r="K209" s="182" t="s">
        <v>162</v>
      </c>
      <c r="L209" s="41"/>
      <c r="M209" s="187" t="s">
        <v>19</v>
      </c>
      <c r="N209" s="188" t="s">
        <v>43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300</v>
      </c>
      <c r="AT209" s="191" t="s">
        <v>158</v>
      </c>
      <c r="AU209" s="191" t="s">
        <v>82</v>
      </c>
      <c r="AY209" s="19" t="s">
        <v>155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300</v>
      </c>
      <c r="BM209" s="191" t="s">
        <v>3719</v>
      </c>
    </row>
    <row r="210" spans="1:65" s="2" customFormat="1">
      <c r="A210" s="36"/>
      <c r="B210" s="37"/>
      <c r="C210" s="38"/>
      <c r="D210" s="193" t="s">
        <v>165</v>
      </c>
      <c r="E210" s="38"/>
      <c r="F210" s="194" t="s">
        <v>3720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165</v>
      </c>
      <c r="AU210" s="19" t="s">
        <v>82</v>
      </c>
    </row>
    <row r="211" spans="1:65" s="2" customFormat="1">
      <c r="A211" s="36"/>
      <c r="B211" s="37"/>
      <c r="C211" s="38"/>
      <c r="D211" s="198" t="s">
        <v>167</v>
      </c>
      <c r="E211" s="38"/>
      <c r="F211" s="199" t="s">
        <v>3721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167</v>
      </c>
      <c r="AU211" s="19" t="s">
        <v>82</v>
      </c>
    </row>
    <row r="212" spans="1:65" s="2" customFormat="1" ht="16.5" customHeight="1">
      <c r="A212" s="36"/>
      <c r="B212" s="37"/>
      <c r="C212" s="222" t="s">
        <v>476</v>
      </c>
      <c r="D212" s="222" t="s">
        <v>179</v>
      </c>
      <c r="E212" s="223" t="s">
        <v>3722</v>
      </c>
      <c r="F212" s="224" t="s">
        <v>3723</v>
      </c>
      <c r="G212" s="225" t="s">
        <v>425</v>
      </c>
      <c r="H212" s="226">
        <v>1</v>
      </c>
      <c r="I212" s="227"/>
      <c r="J212" s="228">
        <f>ROUND(I212*H212,2)</f>
        <v>0</v>
      </c>
      <c r="K212" s="224" t="s">
        <v>851</v>
      </c>
      <c r="L212" s="229"/>
      <c r="M212" s="230" t="s">
        <v>19</v>
      </c>
      <c r="N212" s="231" t="s">
        <v>43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438</v>
      </c>
      <c r="AT212" s="191" t="s">
        <v>179</v>
      </c>
      <c r="AU212" s="191" t="s">
        <v>82</v>
      </c>
      <c r="AY212" s="19" t="s">
        <v>155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300</v>
      </c>
      <c r="BM212" s="191" t="s">
        <v>3724</v>
      </c>
    </row>
    <row r="213" spans="1:65" s="2" customFormat="1">
      <c r="A213" s="36"/>
      <c r="B213" s="37"/>
      <c r="C213" s="38"/>
      <c r="D213" s="193" t="s">
        <v>165</v>
      </c>
      <c r="E213" s="38"/>
      <c r="F213" s="194" t="s">
        <v>3723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165</v>
      </c>
      <c r="AU213" s="19" t="s">
        <v>82</v>
      </c>
    </row>
    <row r="214" spans="1:65" s="2" customFormat="1" ht="16.5" customHeight="1">
      <c r="A214" s="36"/>
      <c r="B214" s="37"/>
      <c r="C214" s="180" t="s">
        <v>447</v>
      </c>
      <c r="D214" s="180" t="s">
        <v>158</v>
      </c>
      <c r="E214" s="181" t="s">
        <v>3725</v>
      </c>
      <c r="F214" s="182" t="s">
        <v>3726</v>
      </c>
      <c r="G214" s="183" t="s">
        <v>425</v>
      </c>
      <c r="H214" s="184">
        <v>1</v>
      </c>
      <c r="I214" s="185"/>
      <c r="J214" s="186">
        <f>ROUND(I214*H214,2)</f>
        <v>0</v>
      </c>
      <c r="K214" s="182" t="s">
        <v>162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300</v>
      </c>
      <c r="AT214" s="191" t="s">
        <v>158</v>
      </c>
      <c r="AU214" s="191" t="s">
        <v>82</v>
      </c>
      <c r="AY214" s="19" t="s">
        <v>155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300</v>
      </c>
      <c r="BM214" s="191" t="s">
        <v>3727</v>
      </c>
    </row>
    <row r="215" spans="1:65" s="2" customFormat="1">
      <c r="A215" s="36"/>
      <c r="B215" s="37"/>
      <c r="C215" s="38"/>
      <c r="D215" s="193" t="s">
        <v>165</v>
      </c>
      <c r="E215" s="38"/>
      <c r="F215" s="194" t="s">
        <v>3728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165</v>
      </c>
      <c r="AU215" s="19" t="s">
        <v>82</v>
      </c>
    </row>
    <row r="216" spans="1:65" s="2" customFormat="1">
      <c r="A216" s="36"/>
      <c r="B216" s="37"/>
      <c r="C216" s="38"/>
      <c r="D216" s="198" t="s">
        <v>167</v>
      </c>
      <c r="E216" s="38"/>
      <c r="F216" s="199" t="s">
        <v>3729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167</v>
      </c>
      <c r="AU216" s="19" t="s">
        <v>82</v>
      </c>
    </row>
    <row r="217" spans="1:65" s="12" customFormat="1" ht="25.9" customHeight="1">
      <c r="B217" s="164"/>
      <c r="C217" s="165"/>
      <c r="D217" s="166" t="s">
        <v>71</v>
      </c>
      <c r="E217" s="167" t="s">
        <v>179</v>
      </c>
      <c r="F217" s="167" t="s">
        <v>3315</v>
      </c>
      <c r="G217" s="165"/>
      <c r="H217" s="165"/>
      <c r="I217" s="168"/>
      <c r="J217" s="169">
        <f>BK217</f>
        <v>0</v>
      </c>
      <c r="K217" s="165"/>
      <c r="L217" s="170"/>
      <c r="M217" s="171"/>
      <c r="N217" s="172"/>
      <c r="O217" s="172"/>
      <c r="P217" s="173">
        <f>P218</f>
        <v>0</v>
      </c>
      <c r="Q217" s="172"/>
      <c r="R217" s="173">
        <f>R218</f>
        <v>0</v>
      </c>
      <c r="S217" s="172"/>
      <c r="T217" s="174">
        <f>T218</f>
        <v>0</v>
      </c>
      <c r="AR217" s="175" t="s">
        <v>156</v>
      </c>
      <c r="AT217" s="176" t="s">
        <v>71</v>
      </c>
      <c r="AU217" s="176" t="s">
        <v>72</v>
      </c>
      <c r="AY217" s="175" t="s">
        <v>155</v>
      </c>
      <c r="BK217" s="177">
        <f>BK218</f>
        <v>0</v>
      </c>
    </row>
    <row r="218" spans="1:65" s="12" customFormat="1" ht="22.9" customHeight="1">
      <c r="B218" s="164"/>
      <c r="C218" s="165"/>
      <c r="D218" s="166" t="s">
        <v>71</v>
      </c>
      <c r="E218" s="178" t="s">
        <v>3730</v>
      </c>
      <c r="F218" s="178" t="s">
        <v>3731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SUM(P219:P221)</f>
        <v>0</v>
      </c>
      <c r="Q218" s="172"/>
      <c r="R218" s="173">
        <f>SUM(R219:R221)</f>
        <v>0</v>
      </c>
      <c r="S218" s="172"/>
      <c r="T218" s="174">
        <f>SUM(T219:T221)</f>
        <v>0</v>
      </c>
      <c r="AR218" s="175" t="s">
        <v>156</v>
      </c>
      <c r="AT218" s="176" t="s">
        <v>71</v>
      </c>
      <c r="AU218" s="176" t="s">
        <v>80</v>
      </c>
      <c r="AY218" s="175" t="s">
        <v>155</v>
      </c>
      <c r="BK218" s="177">
        <f>SUM(BK219:BK221)</f>
        <v>0</v>
      </c>
    </row>
    <row r="219" spans="1:65" s="2" customFormat="1" ht="33" customHeight="1">
      <c r="A219" s="36"/>
      <c r="B219" s="37"/>
      <c r="C219" s="180" t="s">
        <v>568</v>
      </c>
      <c r="D219" s="180" t="s">
        <v>158</v>
      </c>
      <c r="E219" s="181" t="s">
        <v>3732</v>
      </c>
      <c r="F219" s="182" t="s">
        <v>3733</v>
      </c>
      <c r="G219" s="183" t="s">
        <v>425</v>
      </c>
      <c r="H219" s="184">
        <v>1</v>
      </c>
      <c r="I219" s="185"/>
      <c r="J219" s="186">
        <f>ROUND(I219*H219,2)</f>
        <v>0</v>
      </c>
      <c r="K219" s="182" t="s">
        <v>162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682</v>
      </c>
      <c r="AT219" s="191" t="s">
        <v>158</v>
      </c>
      <c r="AU219" s="191" t="s">
        <v>82</v>
      </c>
      <c r="AY219" s="19" t="s">
        <v>155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682</v>
      </c>
      <c r="BM219" s="191" t="s">
        <v>3734</v>
      </c>
    </row>
    <row r="220" spans="1:65" s="2" customFormat="1" ht="29.25">
      <c r="A220" s="36"/>
      <c r="B220" s="37"/>
      <c r="C220" s="38"/>
      <c r="D220" s="193" t="s">
        <v>165</v>
      </c>
      <c r="E220" s="38"/>
      <c r="F220" s="194" t="s">
        <v>3735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165</v>
      </c>
      <c r="AU220" s="19" t="s">
        <v>82</v>
      </c>
    </row>
    <row r="221" spans="1:65" s="2" customFormat="1">
      <c r="A221" s="36"/>
      <c r="B221" s="37"/>
      <c r="C221" s="38"/>
      <c r="D221" s="198" t="s">
        <v>167</v>
      </c>
      <c r="E221" s="38"/>
      <c r="F221" s="199" t="s">
        <v>3736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167</v>
      </c>
      <c r="AU221" s="19" t="s">
        <v>82</v>
      </c>
    </row>
    <row r="222" spans="1:65" s="12" customFormat="1" ht="25.9" customHeight="1">
      <c r="B222" s="164"/>
      <c r="C222" s="165"/>
      <c r="D222" s="166" t="s">
        <v>71</v>
      </c>
      <c r="E222" s="167" t="s">
        <v>3322</v>
      </c>
      <c r="F222" s="167" t="s">
        <v>3323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</f>
        <v>0</v>
      </c>
      <c r="Q222" s="172"/>
      <c r="R222" s="173">
        <f>R223</f>
        <v>0</v>
      </c>
      <c r="S222" s="172"/>
      <c r="T222" s="174">
        <f>T223</f>
        <v>0</v>
      </c>
      <c r="AR222" s="175" t="s">
        <v>195</v>
      </c>
      <c r="AT222" s="176" t="s">
        <v>71</v>
      </c>
      <c r="AU222" s="176" t="s">
        <v>72</v>
      </c>
      <c r="AY222" s="175" t="s">
        <v>155</v>
      </c>
      <c r="BK222" s="177">
        <f>BK223</f>
        <v>0</v>
      </c>
    </row>
    <row r="223" spans="1:65" s="12" customFormat="1" ht="22.9" customHeight="1">
      <c r="B223" s="164"/>
      <c r="C223" s="165"/>
      <c r="D223" s="166" t="s">
        <v>71</v>
      </c>
      <c r="E223" s="178" t="s">
        <v>3737</v>
      </c>
      <c r="F223" s="178" t="s">
        <v>3738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SUM(P224:P226)</f>
        <v>0</v>
      </c>
      <c r="Q223" s="172"/>
      <c r="R223" s="173">
        <f>SUM(R224:R226)</f>
        <v>0</v>
      </c>
      <c r="S223" s="172"/>
      <c r="T223" s="174">
        <f>SUM(T224:T226)</f>
        <v>0</v>
      </c>
      <c r="AR223" s="175" t="s">
        <v>195</v>
      </c>
      <c r="AT223" s="176" t="s">
        <v>71</v>
      </c>
      <c r="AU223" s="176" t="s">
        <v>80</v>
      </c>
      <c r="AY223" s="175" t="s">
        <v>155</v>
      </c>
      <c r="BK223" s="177">
        <f>SUM(BK224:BK226)</f>
        <v>0</v>
      </c>
    </row>
    <row r="224" spans="1:65" s="2" customFormat="1" ht="16.5" customHeight="1">
      <c r="A224" s="36"/>
      <c r="B224" s="37"/>
      <c r="C224" s="180" t="s">
        <v>576</v>
      </c>
      <c r="D224" s="180" t="s">
        <v>158</v>
      </c>
      <c r="E224" s="181" t="s">
        <v>3739</v>
      </c>
      <c r="F224" s="182" t="s">
        <v>3740</v>
      </c>
      <c r="G224" s="183" t="s">
        <v>425</v>
      </c>
      <c r="H224" s="184">
        <v>1</v>
      </c>
      <c r="I224" s="185"/>
      <c r="J224" s="186">
        <f>ROUND(I224*H224,2)</f>
        <v>0</v>
      </c>
      <c r="K224" s="182" t="s">
        <v>162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3328</v>
      </c>
      <c r="AT224" s="191" t="s">
        <v>158</v>
      </c>
      <c r="AU224" s="191" t="s">
        <v>82</v>
      </c>
      <c r="AY224" s="19" t="s">
        <v>155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3328</v>
      </c>
      <c r="BM224" s="191" t="s">
        <v>3741</v>
      </c>
    </row>
    <row r="225" spans="1:47" s="2" customFormat="1">
      <c r="A225" s="36"/>
      <c r="B225" s="37"/>
      <c r="C225" s="38"/>
      <c r="D225" s="193" t="s">
        <v>165</v>
      </c>
      <c r="E225" s="38"/>
      <c r="F225" s="194" t="s">
        <v>3740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165</v>
      </c>
      <c r="AU225" s="19" t="s">
        <v>82</v>
      </c>
    </row>
    <row r="226" spans="1:47" s="2" customFormat="1">
      <c r="A226" s="36"/>
      <c r="B226" s="37"/>
      <c r="C226" s="38"/>
      <c r="D226" s="198" t="s">
        <v>167</v>
      </c>
      <c r="E226" s="38"/>
      <c r="F226" s="199" t="s">
        <v>3742</v>
      </c>
      <c r="G226" s="38"/>
      <c r="H226" s="38"/>
      <c r="I226" s="195"/>
      <c r="J226" s="38"/>
      <c r="K226" s="38"/>
      <c r="L226" s="41"/>
      <c r="M226" s="253"/>
      <c r="N226" s="254"/>
      <c r="O226" s="255"/>
      <c r="P226" s="255"/>
      <c r="Q226" s="255"/>
      <c r="R226" s="255"/>
      <c r="S226" s="255"/>
      <c r="T226" s="25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167</v>
      </c>
      <c r="AU226" s="19" t="s">
        <v>82</v>
      </c>
    </row>
    <row r="227" spans="1:47" s="2" customFormat="1" ht="6.95" customHeight="1">
      <c r="A227" s="36"/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41"/>
      <c r="M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</sheetData>
  <sheetProtection algorithmName="SHA-512" hashValue="uJIKu/cCd6/ws81DDyXfRB8L41jL9sUuM0CtV/KeaizODGQeOAFgNzqgO4AEfQxEuFrZ9fiNwQGXtvNAq7KCfw==" saltValue="k4BtaTKUwolcogPO2GCGpSct5+76Sba2goPevcNTE+7JH1JWsH2rHO2MDpN7vK84yLYTiMY2DaJ3c9WeyxbkZQ==" spinCount="100000" sheet="1" objects="1" scenarios="1" formatColumns="0" formatRows="0" autoFilter="0"/>
  <autoFilter ref="C93:K226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2" r:id="rId2"/>
    <hyperlink ref="F107" r:id="rId3"/>
    <hyperlink ref="F112" r:id="rId4"/>
    <hyperlink ref="F117" r:id="rId5"/>
    <hyperlink ref="F122" r:id="rId6"/>
    <hyperlink ref="F127" r:id="rId7"/>
    <hyperlink ref="F134" r:id="rId8"/>
    <hyperlink ref="F141" r:id="rId9"/>
    <hyperlink ref="F150" r:id="rId10"/>
    <hyperlink ref="F155" r:id="rId11"/>
    <hyperlink ref="F162" r:id="rId12"/>
    <hyperlink ref="F167" r:id="rId13"/>
    <hyperlink ref="F172" r:id="rId14"/>
    <hyperlink ref="F177" r:id="rId15"/>
    <hyperlink ref="F180" r:id="rId16"/>
    <hyperlink ref="F184" r:id="rId17"/>
    <hyperlink ref="F193" r:id="rId18"/>
    <hyperlink ref="F202" r:id="rId19"/>
    <hyperlink ref="F211" r:id="rId20"/>
    <hyperlink ref="F216" r:id="rId21"/>
    <hyperlink ref="F221" r:id="rId22"/>
    <hyperlink ref="F226" r:id="rId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1" customFormat="1" ht="12" customHeight="1">
      <c r="B8" s="22"/>
      <c r="D8" s="114" t="s">
        <v>118</v>
      </c>
      <c r="L8" s="22"/>
    </row>
    <row r="9" spans="1:46" s="2" customFormat="1" ht="16.5" customHeight="1">
      <c r="A9" s="36"/>
      <c r="B9" s="41"/>
      <c r="C9" s="36"/>
      <c r="D9" s="36"/>
      <c r="E9" s="388" t="s">
        <v>3543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3544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3743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22. 3. 2022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ROUND((SUM(BE93:BE194)),  2)</f>
        <v>0</v>
      </c>
      <c r="G35" s="36"/>
      <c r="H35" s="36"/>
      <c r="I35" s="126">
        <v>0.21</v>
      </c>
      <c r="J35" s="125">
        <f>ROUND(((SUM(BE93:BE194))*I35),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ROUND((SUM(BF93:BF194)),  2)</f>
        <v>0</v>
      </c>
      <c r="G36" s="36"/>
      <c r="H36" s="36"/>
      <c r="I36" s="126">
        <v>0.15</v>
      </c>
      <c r="J36" s="125">
        <f>ROUND(((SUM(BF93:BF194))*I36),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ROUND((SUM(BG93:BG194)),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ROUND((SUM(BH93:BH194)),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ROUND((SUM(BI93:BI194)),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6" t="str">
        <f>E7</f>
        <v>Stavební úpravy části objektu školy - ZŠ Závodu míru 339, Karlovy Vary - Stará Role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6" t="s">
        <v>3543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3544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8" t="str">
        <f>E11</f>
        <v>1.NP-RK - Zázemí kuchyně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Závodu míru 339/144, Karlovy Vary</v>
      </c>
      <c r="G56" s="38"/>
      <c r="H56" s="38"/>
      <c r="I56" s="31" t="s">
        <v>23</v>
      </c>
      <c r="J56" s="61" t="str">
        <f>IF(J14="","",J14)</f>
        <v>22. 3. 2022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Základní škola a střední škola Karlovy Vary, p.o.</v>
      </c>
      <c r="G58" s="38"/>
      <c r="H58" s="38"/>
      <c r="I58" s="31" t="s">
        <v>31</v>
      </c>
      <c r="J58" s="34" t="str">
        <f>E23</f>
        <v>Ing. Karel Drahokoupil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Bc. Martin Frous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121</v>
      </c>
      <c r="D61" s="139"/>
      <c r="E61" s="139"/>
      <c r="F61" s="139"/>
      <c r="G61" s="139"/>
      <c r="H61" s="139"/>
      <c r="I61" s="139"/>
      <c r="J61" s="140" t="s">
        <v>122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123</v>
      </c>
    </row>
    <row r="64" spans="1:47" s="9" customFormat="1" ht="24.95" customHeight="1">
      <c r="B64" s="142"/>
      <c r="C64" s="143"/>
      <c r="D64" s="144" t="s">
        <v>124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128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9" customFormat="1" ht="24.95" customHeight="1">
      <c r="B66" s="142"/>
      <c r="C66" s="143"/>
      <c r="D66" s="144" t="s">
        <v>131</v>
      </c>
      <c r="E66" s="145"/>
      <c r="F66" s="145"/>
      <c r="G66" s="145"/>
      <c r="H66" s="145"/>
      <c r="I66" s="145"/>
      <c r="J66" s="146">
        <f>J102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3546</v>
      </c>
      <c r="E67" s="150"/>
      <c r="F67" s="150"/>
      <c r="G67" s="150"/>
      <c r="H67" s="150"/>
      <c r="I67" s="150"/>
      <c r="J67" s="151">
        <f>J103</f>
        <v>0</v>
      </c>
      <c r="K67" s="99"/>
      <c r="L67" s="152"/>
    </row>
    <row r="68" spans="1:31" s="9" customFormat="1" ht="24.95" customHeight="1">
      <c r="B68" s="142"/>
      <c r="C68" s="143"/>
      <c r="D68" s="144" t="s">
        <v>2871</v>
      </c>
      <c r="E68" s="145"/>
      <c r="F68" s="145"/>
      <c r="G68" s="145"/>
      <c r="H68" s="145"/>
      <c r="I68" s="145"/>
      <c r="J68" s="146">
        <f>J185</f>
        <v>0</v>
      </c>
      <c r="K68" s="143"/>
      <c r="L68" s="147"/>
    </row>
    <row r="69" spans="1:31" s="10" customFormat="1" ht="19.899999999999999" customHeight="1">
      <c r="B69" s="148"/>
      <c r="C69" s="99"/>
      <c r="D69" s="149" t="s">
        <v>3548</v>
      </c>
      <c r="E69" s="150"/>
      <c r="F69" s="150"/>
      <c r="G69" s="150"/>
      <c r="H69" s="150"/>
      <c r="I69" s="150"/>
      <c r="J69" s="151">
        <f>J186</f>
        <v>0</v>
      </c>
      <c r="K69" s="99"/>
      <c r="L69" s="152"/>
    </row>
    <row r="70" spans="1:31" s="9" customFormat="1" ht="24.95" customHeight="1">
      <c r="B70" s="142"/>
      <c r="C70" s="143"/>
      <c r="D70" s="144" t="s">
        <v>2873</v>
      </c>
      <c r="E70" s="145"/>
      <c r="F70" s="145"/>
      <c r="G70" s="145"/>
      <c r="H70" s="145"/>
      <c r="I70" s="145"/>
      <c r="J70" s="146">
        <f>J190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3549</v>
      </c>
      <c r="E71" s="150"/>
      <c r="F71" s="150"/>
      <c r="G71" s="150"/>
      <c r="H71" s="150"/>
      <c r="I71" s="150"/>
      <c r="J71" s="151">
        <f>J191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140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6.25" customHeight="1">
      <c r="A81" s="36"/>
      <c r="B81" s="37"/>
      <c r="C81" s="38"/>
      <c r="D81" s="38"/>
      <c r="E81" s="386" t="str">
        <f>E7</f>
        <v>Stavební úpravy části objektu školy - ZŠ Závodu míru 339, Karlovy Vary - Stará Role</v>
      </c>
      <c r="F81" s="387"/>
      <c r="G81" s="387"/>
      <c r="H81" s="387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118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86" t="s">
        <v>3543</v>
      </c>
      <c r="F83" s="385"/>
      <c r="G83" s="385"/>
      <c r="H83" s="38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3544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78" t="str">
        <f>E11</f>
        <v>1.NP-RK - Zázemí kuchyně</v>
      </c>
      <c r="F85" s="385"/>
      <c r="G85" s="385"/>
      <c r="H85" s="385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Závodu míru 339/144, Karlovy Vary</v>
      </c>
      <c r="G87" s="38"/>
      <c r="H87" s="38"/>
      <c r="I87" s="31" t="s">
        <v>23</v>
      </c>
      <c r="J87" s="61" t="str">
        <f>IF(J14="","",J14)</f>
        <v>22. 3. 2022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E17</f>
        <v>Základní škola a střední škola Karlovy Vary, p.o.</v>
      </c>
      <c r="G89" s="38"/>
      <c r="H89" s="38"/>
      <c r="I89" s="31" t="s">
        <v>31</v>
      </c>
      <c r="J89" s="34" t="str">
        <f>E23</f>
        <v>Ing. Karel Drahokoupil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Bc. Martin Frous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141</v>
      </c>
      <c r="D92" s="156" t="s">
        <v>57</v>
      </c>
      <c r="E92" s="156" t="s">
        <v>53</v>
      </c>
      <c r="F92" s="156" t="s">
        <v>54</v>
      </c>
      <c r="G92" s="156" t="s">
        <v>142</v>
      </c>
      <c r="H92" s="156" t="s">
        <v>143</v>
      </c>
      <c r="I92" s="156" t="s">
        <v>144</v>
      </c>
      <c r="J92" s="156" t="s">
        <v>122</v>
      </c>
      <c r="K92" s="157" t="s">
        <v>145</v>
      </c>
      <c r="L92" s="158"/>
      <c r="M92" s="70" t="s">
        <v>19</v>
      </c>
      <c r="N92" s="71" t="s">
        <v>42</v>
      </c>
      <c r="O92" s="71" t="s">
        <v>146</v>
      </c>
      <c r="P92" s="71" t="s">
        <v>147</v>
      </c>
      <c r="Q92" s="71" t="s">
        <v>148</v>
      </c>
      <c r="R92" s="71" t="s">
        <v>149</v>
      </c>
      <c r="S92" s="71" t="s">
        <v>150</v>
      </c>
      <c r="T92" s="72" t="s">
        <v>151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152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P94+P102+P185+P190</f>
        <v>0</v>
      </c>
      <c r="Q93" s="74"/>
      <c r="R93" s="161">
        <f>R94+R102+R185+R190</f>
        <v>5.8725000000000006E-2</v>
      </c>
      <c r="S93" s="74"/>
      <c r="T93" s="162">
        <f>T94+T102+T185+T190</f>
        <v>0.126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123</v>
      </c>
      <c r="BK93" s="163">
        <f>BK94+BK102+BK185+BK190</f>
        <v>0</v>
      </c>
    </row>
    <row r="94" spans="1:65" s="12" customFormat="1" ht="25.9" customHeight="1">
      <c r="B94" s="164"/>
      <c r="C94" s="165"/>
      <c r="D94" s="166" t="s">
        <v>71</v>
      </c>
      <c r="E94" s="167" t="s">
        <v>153</v>
      </c>
      <c r="F94" s="167" t="s">
        <v>154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1.0400000000000001E-3</v>
      </c>
      <c r="S94" s="172"/>
      <c r="T94" s="174">
        <f>T95</f>
        <v>0.126</v>
      </c>
      <c r="AR94" s="175" t="s">
        <v>80</v>
      </c>
      <c r="AT94" s="176" t="s">
        <v>71</v>
      </c>
      <c r="AU94" s="176" t="s">
        <v>72</v>
      </c>
      <c r="AY94" s="175" t="s">
        <v>155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71</v>
      </c>
      <c r="E95" s="178" t="s">
        <v>243</v>
      </c>
      <c r="F95" s="178" t="s">
        <v>475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SUM(P96:P101)</f>
        <v>0</v>
      </c>
      <c r="Q95" s="172"/>
      <c r="R95" s="173">
        <f>SUM(R96:R101)</f>
        <v>1.0400000000000001E-3</v>
      </c>
      <c r="S95" s="172"/>
      <c r="T95" s="174">
        <f>SUM(T96:T101)</f>
        <v>0.126</v>
      </c>
      <c r="AR95" s="175" t="s">
        <v>80</v>
      </c>
      <c r="AT95" s="176" t="s">
        <v>71</v>
      </c>
      <c r="AU95" s="176" t="s">
        <v>80</v>
      </c>
      <c r="AY95" s="175" t="s">
        <v>155</v>
      </c>
      <c r="BK95" s="177">
        <f>SUM(BK96:BK101)</f>
        <v>0</v>
      </c>
    </row>
    <row r="96" spans="1:65" s="2" customFormat="1" ht="24.2" customHeight="1">
      <c r="A96" s="36"/>
      <c r="B96" s="37"/>
      <c r="C96" s="180" t="s">
        <v>80</v>
      </c>
      <c r="D96" s="180" t="s">
        <v>158</v>
      </c>
      <c r="E96" s="181" t="s">
        <v>3550</v>
      </c>
      <c r="F96" s="182" t="s">
        <v>3551</v>
      </c>
      <c r="G96" s="183" t="s">
        <v>425</v>
      </c>
      <c r="H96" s="184">
        <v>22</v>
      </c>
      <c r="I96" s="185"/>
      <c r="J96" s="186">
        <f>ROUND(I96*H96,2)</f>
        <v>0</v>
      </c>
      <c r="K96" s="182" t="s">
        <v>162</v>
      </c>
      <c r="L96" s="41"/>
      <c r="M96" s="187" t="s">
        <v>19</v>
      </c>
      <c r="N96" s="188" t="s">
        <v>43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1E-3</v>
      </c>
      <c r="T96" s="190">
        <f>S96*H96</f>
        <v>2.1999999999999999E-2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163</v>
      </c>
      <c r="AT96" s="191" t="s">
        <v>158</v>
      </c>
      <c r="AU96" s="191" t="s">
        <v>82</v>
      </c>
      <c r="AY96" s="19" t="s">
        <v>155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163</v>
      </c>
      <c r="BM96" s="191" t="s">
        <v>3744</v>
      </c>
    </row>
    <row r="97" spans="1:65" s="2" customFormat="1" ht="19.5">
      <c r="A97" s="36"/>
      <c r="B97" s="37"/>
      <c r="C97" s="38"/>
      <c r="D97" s="193" t="s">
        <v>165</v>
      </c>
      <c r="E97" s="38"/>
      <c r="F97" s="194" t="s">
        <v>3553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165</v>
      </c>
      <c r="AU97" s="19" t="s">
        <v>82</v>
      </c>
    </row>
    <row r="98" spans="1:65" s="2" customFormat="1">
      <c r="A98" s="36"/>
      <c r="B98" s="37"/>
      <c r="C98" s="38"/>
      <c r="D98" s="198" t="s">
        <v>167</v>
      </c>
      <c r="E98" s="38"/>
      <c r="F98" s="199" t="s">
        <v>3554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167</v>
      </c>
      <c r="AU98" s="19" t="s">
        <v>82</v>
      </c>
    </row>
    <row r="99" spans="1:65" s="2" customFormat="1" ht="21.75" customHeight="1">
      <c r="A99" s="36"/>
      <c r="B99" s="37"/>
      <c r="C99" s="180" t="s">
        <v>82</v>
      </c>
      <c r="D99" s="180" t="s">
        <v>158</v>
      </c>
      <c r="E99" s="181" t="s">
        <v>3555</v>
      </c>
      <c r="F99" s="182" t="s">
        <v>3556</v>
      </c>
      <c r="G99" s="183" t="s">
        <v>233</v>
      </c>
      <c r="H99" s="184">
        <v>52</v>
      </c>
      <c r="I99" s="185"/>
      <c r="J99" s="186">
        <f>ROUND(I99*H99,2)</f>
        <v>0</v>
      </c>
      <c r="K99" s="182" t="s">
        <v>162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2.0000000000000002E-5</v>
      </c>
      <c r="R99" s="189">
        <f>Q99*H99</f>
        <v>1.0400000000000001E-3</v>
      </c>
      <c r="S99" s="189">
        <v>2E-3</v>
      </c>
      <c r="T99" s="190">
        <f>S99*H99</f>
        <v>0.10400000000000001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163</v>
      </c>
      <c r="AT99" s="191" t="s">
        <v>158</v>
      </c>
      <c r="AU99" s="191" t="s">
        <v>82</v>
      </c>
      <c r="AY99" s="19" t="s">
        <v>155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163</v>
      </c>
      <c r="BM99" s="191" t="s">
        <v>3745</v>
      </c>
    </row>
    <row r="100" spans="1:65" s="2" customFormat="1" ht="19.5">
      <c r="A100" s="36"/>
      <c r="B100" s="37"/>
      <c r="C100" s="38"/>
      <c r="D100" s="193" t="s">
        <v>165</v>
      </c>
      <c r="E100" s="38"/>
      <c r="F100" s="194" t="s">
        <v>3558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165</v>
      </c>
      <c r="AU100" s="19" t="s">
        <v>82</v>
      </c>
    </row>
    <row r="101" spans="1:65" s="2" customFormat="1">
      <c r="A101" s="36"/>
      <c r="B101" s="37"/>
      <c r="C101" s="38"/>
      <c r="D101" s="198" t="s">
        <v>167</v>
      </c>
      <c r="E101" s="38"/>
      <c r="F101" s="199" t="s">
        <v>3559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167</v>
      </c>
      <c r="AU101" s="19" t="s">
        <v>82</v>
      </c>
    </row>
    <row r="102" spans="1:65" s="12" customFormat="1" ht="25.9" customHeight="1">
      <c r="B102" s="164"/>
      <c r="C102" s="165"/>
      <c r="D102" s="166" t="s">
        <v>71</v>
      </c>
      <c r="E102" s="167" t="s">
        <v>636</v>
      </c>
      <c r="F102" s="167" t="s">
        <v>637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</f>
        <v>0</v>
      </c>
      <c r="Q102" s="172"/>
      <c r="R102" s="173">
        <f>R103</f>
        <v>5.7685000000000007E-2</v>
      </c>
      <c r="S102" s="172"/>
      <c r="T102" s="174">
        <f>T103</f>
        <v>0</v>
      </c>
      <c r="AR102" s="175" t="s">
        <v>82</v>
      </c>
      <c r="AT102" s="176" t="s">
        <v>71</v>
      </c>
      <c r="AU102" s="176" t="s">
        <v>72</v>
      </c>
      <c r="AY102" s="175" t="s">
        <v>155</v>
      </c>
      <c r="BK102" s="177">
        <f>BK103</f>
        <v>0</v>
      </c>
    </row>
    <row r="103" spans="1:65" s="12" customFormat="1" ht="22.9" customHeight="1">
      <c r="B103" s="164"/>
      <c r="C103" s="165"/>
      <c r="D103" s="166" t="s">
        <v>71</v>
      </c>
      <c r="E103" s="178" t="s">
        <v>3560</v>
      </c>
      <c r="F103" s="178" t="s">
        <v>3561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SUM(P104:P184)</f>
        <v>0</v>
      </c>
      <c r="Q103" s="172"/>
      <c r="R103" s="173">
        <f>SUM(R104:R184)</f>
        <v>5.7685000000000007E-2</v>
      </c>
      <c r="S103" s="172"/>
      <c r="T103" s="174">
        <f>SUM(T104:T184)</f>
        <v>0</v>
      </c>
      <c r="AR103" s="175" t="s">
        <v>82</v>
      </c>
      <c r="AT103" s="176" t="s">
        <v>71</v>
      </c>
      <c r="AU103" s="176" t="s">
        <v>80</v>
      </c>
      <c r="AY103" s="175" t="s">
        <v>155</v>
      </c>
      <c r="BK103" s="177">
        <f>SUM(BK104:BK184)</f>
        <v>0</v>
      </c>
    </row>
    <row r="104" spans="1:65" s="2" customFormat="1" ht="21.75" customHeight="1">
      <c r="A104" s="36"/>
      <c r="B104" s="37"/>
      <c r="C104" s="180" t="s">
        <v>156</v>
      </c>
      <c r="D104" s="180" t="s">
        <v>158</v>
      </c>
      <c r="E104" s="181" t="s">
        <v>3562</v>
      </c>
      <c r="F104" s="182" t="s">
        <v>3563</v>
      </c>
      <c r="G104" s="183" t="s">
        <v>233</v>
      </c>
      <c r="H104" s="184">
        <v>20</v>
      </c>
      <c r="I104" s="185"/>
      <c r="J104" s="186">
        <f>ROUND(I104*H104,2)</f>
        <v>0</v>
      </c>
      <c r="K104" s="182" t="s">
        <v>162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300</v>
      </c>
      <c r="AT104" s="191" t="s">
        <v>158</v>
      </c>
      <c r="AU104" s="191" t="s">
        <v>82</v>
      </c>
      <c r="AY104" s="19" t="s">
        <v>155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300</v>
      </c>
      <c r="BM104" s="191" t="s">
        <v>3746</v>
      </c>
    </row>
    <row r="105" spans="1:65" s="2" customFormat="1" ht="19.5">
      <c r="A105" s="36"/>
      <c r="B105" s="37"/>
      <c r="C105" s="38"/>
      <c r="D105" s="193" t="s">
        <v>165</v>
      </c>
      <c r="E105" s="38"/>
      <c r="F105" s="194" t="s">
        <v>3565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165</v>
      </c>
      <c r="AU105" s="19" t="s">
        <v>82</v>
      </c>
    </row>
    <row r="106" spans="1:65" s="2" customFormat="1">
      <c r="A106" s="36"/>
      <c r="B106" s="37"/>
      <c r="C106" s="38"/>
      <c r="D106" s="198" t="s">
        <v>167</v>
      </c>
      <c r="E106" s="38"/>
      <c r="F106" s="199" t="s">
        <v>3566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167</v>
      </c>
      <c r="AU106" s="19" t="s">
        <v>82</v>
      </c>
    </row>
    <row r="107" spans="1:65" s="2" customFormat="1" ht="16.5" customHeight="1">
      <c r="A107" s="36"/>
      <c r="B107" s="37"/>
      <c r="C107" s="222" t="s">
        <v>163</v>
      </c>
      <c r="D107" s="222" t="s">
        <v>179</v>
      </c>
      <c r="E107" s="223" t="s">
        <v>3567</v>
      </c>
      <c r="F107" s="224" t="s">
        <v>3568</v>
      </c>
      <c r="G107" s="225" t="s">
        <v>233</v>
      </c>
      <c r="H107" s="226">
        <v>20</v>
      </c>
      <c r="I107" s="227"/>
      <c r="J107" s="228">
        <f>ROUND(I107*H107,2)</f>
        <v>0</v>
      </c>
      <c r="K107" s="224" t="s">
        <v>162</v>
      </c>
      <c r="L107" s="229"/>
      <c r="M107" s="230" t="s">
        <v>19</v>
      </c>
      <c r="N107" s="231" t="s">
        <v>43</v>
      </c>
      <c r="O107" s="66"/>
      <c r="P107" s="189">
        <f>O107*H107</f>
        <v>0</v>
      </c>
      <c r="Q107" s="189">
        <v>1.8000000000000001E-4</v>
      </c>
      <c r="R107" s="189">
        <f>Q107*H107</f>
        <v>3.6000000000000003E-3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438</v>
      </c>
      <c r="AT107" s="191" t="s">
        <v>179</v>
      </c>
      <c r="AU107" s="191" t="s">
        <v>82</v>
      </c>
      <c r="AY107" s="19" t="s">
        <v>155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300</v>
      </c>
      <c r="BM107" s="191" t="s">
        <v>3747</v>
      </c>
    </row>
    <row r="108" spans="1:65" s="2" customFormat="1">
      <c r="A108" s="36"/>
      <c r="B108" s="37"/>
      <c r="C108" s="38"/>
      <c r="D108" s="193" t="s">
        <v>165</v>
      </c>
      <c r="E108" s="38"/>
      <c r="F108" s="194" t="s">
        <v>3568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165</v>
      </c>
      <c r="AU108" s="19" t="s">
        <v>82</v>
      </c>
    </row>
    <row r="109" spans="1:65" s="2" customFormat="1" ht="16.5" customHeight="1">
      <c r="A109" s="36"/>
      <c r="B109" s="37"/>
      <c r="C109" s="180" t="s">
        <v>195</v>
      </c>
      <c r="D109" s="180" t="s">
        <v>158</v>
      </c>
      <c r="E109" s="181" t="s">
        <v>3570</v>
      </c>
      <c r="F109" s="182" t="s">
        <v>3571</v>
      </c>
      <c r="G109" s="183" t="s">
        <v>425</v>
      </c>
      <c r="H109" s="184">
        <v>2</v>
      </c>
      <c r="I109" s="185"/>
      <c r="J109" s="186">
        <f>ROUND(I109*H109,2)</f>
        <v>0</v>
      </c>
      <c r="K109" s="182" t="s">
        <v>162</v>
      </c>
      <c r="L109" s="41"/>
      <c r="M109" s="187" t="s">
        <v>19</v>
      </c>
      <c r="N109" s="188" t="s">
        <v>43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300</v>
      </c>
      <c r="AT109" s="191" t="s">
        <v>158</v>
      </c>
      <c r="AU109" s="191" t="s">
        <v>82</v>
      </c>
      <c r="AY109" s="19" t="s">
        <v>155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300</v>
      </c>
      <c r="BM109" s="191" t="s">
        <v>3748</v>
      </c>
    </row>
    <row r="110" spans="1:65" s="2" customFormat="1" ht="29.25">
      <c r="A110" s="36"/>
      <c r="B110" s="37"/>
      <c r="C110" s="38"/>
      <c r="D110" s="193" t="s">
        <v>165</v>
      </c>
      <c r="E110" s="38"/>
      <c r="F110" s="194" t="s">
        <v>3573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165</v>
      </c>
      <c r="AU110" s="19" t="s">
        <v>82</v>
      </c>
    </row>
    <row r="111" spans="1:65" s="2" customFormat="1">
      <c r="A111" s="36"/>
      <c r="B111" s="37"/>
      <c r="C111" s="38"/>
      <c r="D111" s="198" t="s">
        <v>167</v>
      </c>
      <c r="E111" s="38"/>
      <c r="F111" s="199" t="s">
        <v>3574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167</v>
      </c>
      <c r="AU111" s="19" t="s">
        <v>82</v>
      </c>
    </row>
    <row r="112" spans="1:65" s="2" customFormat="1" ht="24.2" customHeight="1">
      <c r="A112" s="36"/>
      <c r="B112" s="37"/>
      <c r="C112" s="222" t="s">
        <v>199</v>
      </c>
      <c r="D112" s="222" t="s">
        <v>179</v>
      </c>
      <c r="E112" s="223" t="s">
        <v>3575</v>
      </c>
      <c r="F112" s="224" t="s">
        <v>3576</v>
      </c>
      <c r="G112" s="225" t="s">
        <v>425</v>
      </c>
      <c r="H112" s="226">
        <v>2</v>
      </c>
      <c r="I112" s="227"/>
      <c r="J112" s="228">
        <f>ROUND(I112*H112,2)</f>
        <v>0</v>
      </c>
      <c r="K112" s="224" t="s">
        <v>162</v>
      </c>
      <c r="L112" s="229"/>
      <c r="M112" s="230" t="s">
        <v>19</v>
      </c>
      <c r="N112" s="231" t="s">
        <v>43</v>
      </c>
      <c r="O112" s="66"/>
      <c r="P112" s="189">
        <f>O112*H112</f>
        <v>0</v>
      </c>
      <c r="Q112" s="189">
        <v>9.0000000000000006E-5</v>
      </c>
      <c r="R112" s="189">
        <f>Q112*H112</f>
        <v>1.8000000000000001E-4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438</v>
      </c>
      <c r="AT112" s="191" t="s">
        <v>179</v>
      </c>
      <c r="AU112" s="191" t="s">
        <v>82</v>
      </c>
      <c r="AY112" s="19" t="s">
        <v>155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300</v>
      </c>
      <c r="BM112" s="191" t="s">
        <v>3749</v>
      </c>
    </row>
    <row r="113" spans="1:65" s="2" customFormat="1" ht="19.5">
      <c r="A113" s="36"/>
      <c r="B113" s="37"/>
      <c r="C113" s="38"/>
      <c r="D113" s="193" t="s">
        <v>165</v>
      </c>
      <c r="E113" s="38"/>
      <c r="F113" s="194" t="s">
        <v>3576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165</v>
      </c>
      <c r="AU113" s="19" t="s">
        <v>82</v>
      </c>
    </row>
    <row r="114" spans="1:65" s="2" customFormat="1" ht="24.2" customHeight="1">
      <c r="A114" s="36"/>
      <c r="B114" s="37"/>
      <c r="C114" s="180" t="s">
        <v>222</v>
      </c>
      <c r="D114" s="180" t="s">
        <v>158</v>
      </c>
      <c r="E114" s="181" t="s">
        <v>3578</v>
      </c>
      <c r="F114" s="182" t="s">
        <v>3579</v>
      </c>
      <c r="G114" s="183" t="s">
        <v>233</v>
      </c>
      <c r="H114" s="184">
        <v>85</v>
      </c>
      <c r="I114" s="185"/>
      <c r="J114" s="186">
        <f>ROUND(I114*H114,2)</f>
        <v>0</v>
      </c>
      <c r="K114" s="182" t="s">
        <v>162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300</v>
      </c>
      <c r="AT114" s="191" t="s">
        <v>158</v>
      </c>
      <c r="AU114" s="191" t="s">
        <v>82</v>
      </c>
      <c r="AY114" s="19" t="s">
        <v>155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300</v>
      </c>
      <c r="BM114" s="191" t="s">
        <v>3750</v>
      </c>
    </row>
    <row r="115" spans="1:65" s="2" customFormat="1" ht="19.5">
      <c r="A115" s="36"/>
      <c r="B115" s="37"/>
      <c r="C115" s="38"/>
      <c r="D115" s="193" t="s">
        <v>165</v>
      </c>
      <c r="E115" s="38"/>
      <c r="F115" s="194" t="s">
        <v>3581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165</v>
      </c>
      <c r="AU115" s="19" t="s">
        <v>82</v>
      </c>
    </row>
    <row r="116" spans="1:65" s="2" customFormat="1">
      <c r="A116" s="36"/>
      <c r="B116" s="37"/>
      <c r="C116" s="38"/>
      <c r="D116" s="198" t="s">
        <v>167</v>
      </c>
      <c r="E116" s="38"/>
      <c r="F116" s="199" t="s">
        <v>3582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167</v>
      </c>
      <c r="AU116" s="19" t="s">
        <v>82</v>
      </c>
    </row>
    <row r="117" spans="1:65" s="2" customFormat="1" ht="24.2" customHeight="1">
      <c r="A117" s="36"/>
      <c r="B117" s="37"/>
      <c r="C117" s="222" t="s">
        <v>182</v>
      </c>
      <c r="D117" s="222" t="s">
        <v>179</v>
      </c>
      <c r="E117" s="223" t="s">
        <v>3583</v>
      </c>
      <c r="F117" s="224" t="s">
        <v>3584</v>
      </c>
      <c r="G117" s="225" t="s">
        <v>233</v>
      </c>
      <c r="H117" s="226">
        <v>97.75</v>
      </c>
      <c r="I117" s="227"/>
      <c r="J117" s="228">
        <f>ROUND(I117*H117,2)</f>
        <v>0</v>
      </c>
      <c r="K117" s="224" t="s">
        <v>162</v>
      </c>
      <c r="L117" s="229"/>
      <c r="M117" s="230" t="s">
        <v>19</v>
      </c>
      <c r="N117" s="231" t="s">
        <v>43</v>
      </c>
      <c r="O117" s="66"/>
      <c r="P117" s="189">
        <f>O117*H117</f>
        <v>0</v>
      </c>
      <c r="Q117" s="189">
        <v>1.2E-4</v>
      </c>
      <c r="R117" s="189">
        <f>Q117*H117</f>
        <v>1.1730000000000001E-2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438</v>
      </c>
      <c r="AT117" s="191" t="s">
        <v>179</v>
      </c>
      <c r="AU117" s="191" t="s">
        <v>82</v>
      </c>
      <c r="AY117" s="19" t="s">
        <v>155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300</v>
      </c>
      <c r="BM117" s="191" t="s">
        <v>3751</v>
      </c>
    </row>
    <row r="118" spans="1:65" s="2" customFormat="1" ht="19.5">
      <c r="A118" s="36"/>
      <c r="B118" s="37"/>
      <c r="C118" s="38"/>
      <c r="D118" s="193" t="s">
        <v>165</v>
      </c>
      <c r="E118" s="38"/>
      <c r="F118" s="194" t="s">
        <v>3584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165</v>
      </c>
      <c r="AU118" s="19" t="s">
        <v>82</v>
      </c>
    </row>
    <row r="119" spans="1:65" s="2" customFormat="1" ht="33" customHeight="1">
      <c r="A119" s="36"/>
      <c r="B119" s="37"/>
      <c r="C119" s="180" t="s">
        <v>243</v>
      </c>
      <c r="D119" s="180" t="s">
        <v>158</v>
      </c>
      <c r="E119" s="181" t="s">
        <v>3586</v>
      </c>
      <c r="F119" s="182" t="s">
        <v>3587</v>
      </c>
      <c r="G119" s="183" t="s">
        <v>233</v>
      </c>
      <c r="H119" s="184">
        <v>50</v>
      </c>
      <c r="I119" s="185"/>
      <c r="J119" s="186">
        <f>ROUND(I119*H119,2)</f>
        <v>0</v>
      </c>
      <c r="K119" s="182" t="s">
        <v>162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300</v>
      </c>
      <c r="AT119" s="191" t="s">
        <v>158</v>
      </c>
      <c r="AU119" s="191" t="s">
        <v>82</v>
      </c>
      <c r="AY119" s="19" t="s">
        <v>155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300</v>
      </c>
      <c r="BM119" s="191" t="s">
        <v>3752</v>
      </c>
    </row>
    <row r="120" spans="1:65" s="2" customFormat="1" ht="19.5">
      <c r="A120" s="36"/>
      <c r="B120" s="37"/>
      <c r="C120" s="38"/>
      <c r="D120" s="193" t="s">
        <v>165</v>
      </c>
      <c r="E120" s="38"/>
      <c r="F120" s="194" t="s">
        <v>3589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165</v>
      </c>
      <c r="AU120" s="19" t="s">
        <v>82</v>
      </c>
    </row>
    <row r="121" spans="1:65" s="2" customFormat="1">
      <c r="A121" s="36"/>
      <c r="B121" s="37"/>
      <c r="C121" s="38"/>
      <c r="D121" s="198" t="s">
        <v>167</v>
      </c>
      <c r="E121" s="38"/>
      <c r="F121" s="199" t="s">
        <v>3590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167</v>
      </c>
      <c r="AU121" s="19" t="s">
        <v>82</v>
      </c>
    </row>
    <row r="122" spans="1:65" s="2" customFormat="1" ht="24.2" customHeight="1">
      <c r="A122" s="36"/>
      <c r="B122" s="37"/>
      <c r="C122" s="222" t="s">
        <v>251</v>
      </c>
      <c r="D122" s="222" t="s">
        <v>179</v>
      </c>
      <c r="E122" s="223" t="s">
        <v>3591</v>
      </c>
      <c r="F122" s="224" t="s">
        <v>3592</v>
      </c>
      <c r="G122" s="225" t="s">
        <v>233</v>
      </c>
      <c r="H122" s="226">
        <v>57.5</v>
      </c>
      <c r="I122" s="227"/>
      <c r="J122" s="228">
        <f>ROUND(I122*H122,2)</f>
        <v>0</v>
      </c>
      <c r="K122" s="224" t="s">
        <v>162</v>
      </c>
      <c r="L122" s="229"/>
      <c r="M122" s="230" t="s">
        <v>19</v>
      </c>
      <c r="N122" s="231" t="s">
        <v>43</v>
      </c>
      <c r="O122" s="66"/>
      <c r="P122" s="189">
        <f>O122*H122</f>
        <v>0</v>
      </c>
      <c r="Q122" s="189">
        <v>1.7000000000000001E-4</v>
      </c>
      <c r="R122" s="189">
        <f>Q122*H122</f>
        <v>9.7750000000000007E-3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438</v>
      </c>
      <c r="AT122" s="191" t="s">
        <v>179</v>
      </c>
      <c r="AU122" s="191" t="s">
        <v>82</v>
      </c>
      <c r="AY122" s="19" t="s">
        <v>155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300</v>
      </c>
      <c r="BM122" s="191" t="s">
        <v>3753</v>
      </c>
    </row>
    <row r="123" spans="1:65" s="2" customFormat="1" ht="19.5">
      <c r="A123" s="36"/>
      <c r="B123" s="37"/>
      <c r="C123" s="38"/>
      <c r="D123" s="193" t="s">
        <v>165</v>
      </c>
      <c r="E123" s="38"/>
      <c r="F123" s="194" t="s">
        <v>3592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165</v>
      </c>
      <c r="AU123" s="19" t="s">
        <v>82</v>
      </c>
    </row>
    <row r="124" spans="1:65" s="2" customFormat="1" ht="24.2" customHeight="1">
      <c r="A124" s="36"/>
      <c r="B124" s="37"/>
      <c r="C124" s="180" t="s">
        <v>261</v>
      </c>
      <c r="D124" s="180" t="s">
        <v>158</v>
      </c>
      <c r="E124" s="181" t="s">
        <v>3594</v>
      </c>
      <c r="F124" s="182" t="s">
        <v>3595</v>
      </c>
      <c r="G124" s="183" t="s">
        <v>233</v>
      </c>
      <c r="H124" s="184">
        <v>20</v>
      </c>
      <c r="I124" s="185"/>
      <c r="J124" s="186">
        <f>ROUND(I124*H124,2)</f>
        <v>0</v>
      </c>
      <c r="K124" s="182" t="s">
        <v>162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300</v>
      </c>
      <c r="AT124" s="191" t="s">
        <v>158</v>
      </c>
      <c r="AU124" s="191" t="s">
        <v>82</v>
      </c>
      <c r="AY124" s="19" t="s">
        <v>155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300</v>
      </c>
      <c r="BM124" s="191" t="s">
        <v>3754</v>
      </c>
    </row>
    <row r="125" spans="1:65" s="2" customFormat="1" ht="19.5">
      <c r="A125" s="36"/>
      <c r="B125" s="37"/>
      <c r="C125" s="38"/>
      <c r="D125" s="193" t="s">
        <v>165</v>
      </c>
      <c r="E125" s="38"/>
      <c r="F125" s="194" t="s">
        <v>3597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165</v>
      </c>
      <c r="AU125" s="19" t="s">
        <v>82</v>
      </c>
    </row>
    <row r="126" spans="1:65" s="2" customFormat="1">
      <c r="A126" s="36"/>
      <c r="B126" s="37"/>
      <c r="C126" s="38"/>
      <c r="D126" s="198" t="s">
        <v>167</v>
      </c>
      <c r="E126" s="38"/>
      <c r="F126" s="199" t="s">
        <v>3598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167</v>
      </c>
      <c r="AU126" s="19" t="s">
        <v>82</v>
      </c>
    </row>
    <row r="127" spans="1:65" s="2" customFormat="1" ht="24.2" customHeight="1">
      <c r="A127" s="36"/>
      <c r="B127" s="37"/>
      <c r="C127" s="222" t="s">
        <v>271</v>
      </c>
      <c r="D127" s="222" t="s">
        <v>179</v>
      </c>
      <c r="E127" s="223" t="s">
        <v>3583</v>
      </c>
      <c r="F127" s="224" t="s">
        <v>3584</v>
      </c>
      <c r="G127" s="225" t="s">
        <v>233</v>
      </c>
      <c r="H127" s="226">
        <v>46</v>
      </c>
      <c r="I127" s="227"/>
      <c r="J127" s="228">
        <f>ROUND(I127*H127,2)</f>
        <v>0</v>
      </c>
      <c r="K127" s="224" t="s">
        <v>162</v>
      </c>
      <c r="L127" s="229"/>
      <c r="M127" s="230" t="s">
        <v>19</v>
      </c>
      <c r="N127" s="231" t="s">
        <v>43</v>
      </c>
      <c r="O127" s="66"/>
      <c r="P127" s="189">
        <f>O127*H127</f>
        <v>0</v>
      </c>
      <c r="Q127" s="189">
        <v>1.2E-4</v>
      </c>
      <c r="R127" s="189">
        <f>Q127*H127</f>
        <v>5.5199999999999997E-3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438</v>
      </c>
      <c r="AT127" s="191" t="s">
        <v>179</v>
      </c>
      <c r="AU127" s="191" t="s">
        <v>82</v>
      </c>
      <c r="AY127" s="19" t="s">
        <v>155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300</v>
      </c>
      <c r="BM127" s="191" t="s">
        <v>3755</v>
      </c>
    </row>
    <row r="128" spans="1:65" s="2" customFormat="1" ht="19.5">
      <c r="A128" s="36"/>
      <c r="B128" s="37"/>
      <c r="C128" s="38"/>
      <c r="D128" s="193" t="s">
        <v>165</v>
      </c>
      <c r="E128" s="38"/>
      <c r="F128" s="194" t="s">
        <v>3584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165</v>
      </c>
      <c r="AU128" s="19" t="s">
        <v>82</v>
      </c>
    </row>
    <row r="129" spans="1:65" s="2" customFormat="1" ht="24.2" customHeight="1">
      <c r="A129" s="36"/>
      <c r="B129" s="37"/>
      <c r="C129" s="222" t="s">
        <v>279</v>
      </c>
      <c r="D129" s="222" t="s">
        <v>179</v>
      </c>
      <c r="E129" s="223" t="s">
        <v>3591</v>
      </c>
      <c r="F129" s="224" t="s">
        <v>3592</v>
      </c>
      <c r="G129" s="225" t="s">
        <v>233</v>
      </c>
      <c r="H129" s="226">
        <v>23</v>
      </c>
      <c r="I129" s="227"/>
      <c r="J129" s="228">
        <f>ROUND(I129*H129,2)</f>
        <v>0</v>
      </c>
      <c r="K129" s="224" t="s">
        <v>162</v>
      </c>
      <c r="L129" s="229"/>
      <c r="M129" s="230" t="s">
        <v>19</v>
      </c>
      <c r="N129" s="231" t="s">
        <v>43</v>
      </c>
      <c r="O129" s="66"/>
      <c r="P129" s="189">
        <f>O129*H129</f>
        <v>0</v>
      </c>
      <c r="Q129" s="189">
        <v>1.7000000000000001E-4</v>
      </c>
      <c r="R129" s="189">
        <f>Q129*H129</f>
        <v>3.9100000000000003E-3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438</v>
      </c>
      <c r="AT129" s="191" t="s">
        <v>179</v>
      </c>
      <c r="AU129" s="191" t="s">
        <v>82</v>
      </c>
      <c r="AY129" s="19" t="s">
        <v>155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300</v>
      </c>
      <c r="BM129" s="191" t="s">
        <v>3756</v>
      </c>
    </row>
    <row r="130" spans="1:65" s="2" customFormat="1" ht="19.5">
      <c r="A130" s="36"/>
      <c r="B130" s="37"/>
      <c r="C130" s="38"/>
      <c r="D130" s="193" t="s">
        <v>165</v>
      </c>
      <c r="E130" s="38"/>
      <c r="F130" s="194" t="s">
        <v>3592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165</v>
      </c>
      <c r="AU130" s="19" t="s">
        <v>82</v>
      </c>
    </row>
    <row r="131" spans="1:65" s="2" customFormat="1" ht="21.75" customHeight="1">
      <c r="A131" s="36"/>
      <c r="B131" s="37"/>
      <c r="C131" s="180" t="s">
        <v>286</v>
      </c>
      <c r="D131" s="180" t="s">
        <v>158</v>
      </c>
      <c r="E131" s="181" t="s">
        <v>3601</v>
      </c>
      <c r="F131" s="182" t="s">
        <v>3602</v>
      </c>
      <c r="G131" s="183" t="s">
        <v>425</v>
      </c>
      <c r="H131" s="184">
        <v>24</v>
      </c>
      <c r="I131" s="185"/>
      <c r="J131" s="186">
        <f>ROUND(I131*H131,2)</f>
        <v>0</v>
      </c>
      <c r="K131" s="182" t="s">
        <v>162</v>
      </c>
      <c r="L131" s="41"/>
      <c r="M131" s="187" t="s">
        <v>19</v>
      </c>
      <c r="N131" s="188" t="s">
        <v>43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300</v>
      </c>
      <c r="AT131" s="191" t="s">
        <v>158</v>
      </c>
      <c r="AU131" s="191" t="s">
        <v>82</v>
      </c>
      <c r="AY131" s="19" t="s">
        <v>155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300</v>
      </c>
      <c r="BM131" s="191" t="s">
        <v>3757</v>
      </c>
    </row>
    <row r="132" spans="1:65" s="2" customFormat="1" ht="29.25">
      <c r="A132" s="36"/>
      <c r="B132" s="37"/>
      <c r="C132" s="38"/>
      <c r="D132" s="193" t="s">
        <v>165</v>
      </c>
      <c r="E132" s="38"/>
      <c r="F132" s="194" t="s">
        <v>3604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165</v>
      </c>
      <c r="AU132" s="19" t="s">
        <v>82</v>
      </c>
    </row>
    <row r="133" spans="1:65" s="2" customFormat="1">
      <c r="A133" s="36"/>
      <c r="B133" s="37"/>
      <c r="C133" s="38"/>
      <c r="D133" s="198" t="s">
        <v>167</v>
      </c>
      <c r="E133" s="38"/>
      <c r="F133" s="199" t="s">
        <v>3605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167</v>
      </c>
      <c r="AU133" s="19" t="s">
        <v>82</v>
      </c>
    </row>
    <row r="134" spans="1:65" s="2" customFormat="1" ht="16.5" customHeight="1">
      <c r="A134" s="36"/>
      <c r="B134" s="37"/>
      <c r="C134" s="222" t="s">
        <v>8</v>
      </c>
      <c r="D134" s="222" t="s">
        <v>179</v>
      </c>
      <c r="E134" s="223" t="s">
        <v>3606</v>
      </c>
      <c r="F134" s="224" t="s">
        <v>3607</v>
      </c>
      <c r="G134" s="225" t="s">
        <v>425</v>
      </c>
      <c r="H134" s="226">
        <v>3</v>
      </c>
      <c r="I134" s="227"/>
      <c r="J134" s="228">
        <f>ROUND(I134*H134,2)</f>
        <v>0</v>
      </c>
      <c r="K134" s="224" t="s">
        <v>851</v>
      </c>
      <c r="L134" s="229"/>
      <c r="M134" s="230" t="s">
        <v>19</v>
      </c>
      <c r="N134" s="231" t="s">
        <v>43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438</v>
      </c>
      <c r="AT134" s="191" t="s">
        <v>179</v>
      </c>
      <c r="AU134" s="191" t="s">
        <v>82</v>
      </c>
      <c r="AY134" s="19" t="s">
        <v>155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300</v>
      </c>
      <c r="BM134" s="191" t="s">
        <v>3758</v>
      </c>
    </row>
    <row r="135" spans="1:65" s="2" customFormat="1">
      <c r="A135" s="36"/>
      <c r="B135" s="37"/>
      <c r="C135" s="38"/>
      <c r="D135" s="193" t="s">
        <v>165</v>
      </c>
      <c r="E135" s="38"/>
      <c r="F135" s="194" t="s">
        <v>3607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165</v>
      </c>
      <c r="AU135" s="19" t="s">
        <v>82</v>
      </c>
    </row>
    <row r="136" spans="1:65" s="2" customFormat="1" ht="24.2" customHeight="1">
      <c r="A136" s="36"/>
      <c r="B136" s="37"/>
      <c r="C136" s="222" t="s">
        <v>300</v>
      </c>
      <c r="D136" s="222" t="s">
        <v>179</v>
      </c>
      <c r="E136" s="223" t="s">
        <v>3609</v>
      </c>
      <c r="F136" s="224" t="s">
        <v>3610</v>
      </c>
      <c r="G136" s="225" t="s">
        <v>425</v>
      </c>
      <c r="H136" s="226">
        <v>24</v>
      </c>
      <c r="I136" s="227"/>
      <c r="J136" s="228">
        <f>ROUND(I136*H136,2)</f>
        <v>0</v>
      </c>
      <c r="K136" s="224" t="s">
        <v>162</v>
      </c>
      <c r="L136" s="229"/>
      <c r="M136" s="230" t="s">
        <v>19</v>
      </c>
      <c r="N136" s="231" t="s">
        <v>43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438</v>
      </c>
      <c r="AT136" s="191" t="s">
        <v>179</v>
      </c>
      <c r="AU136" s="191" t="s">
        <v>82</v>
      </c>
      <c r="AY136" s="19" t="s">
        <v>155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300</v>
      </c>
      <c r="BM136" s="191" t="s">
        <v>3759</v>
      </c>
    </row>
    <row r="137" spans="1:65" s="2" customFormat="1" ht="19.5">
      <c r="A137" s="36"/>
      <c r="B137" s="37"/>
      <c r="C137" s="38"/>
      <c r="D137" s="193" t="s">
        <v>165</v>
      </c>
      <c r="E137" s="38"/>
      <c r="F137" s="194" t="s">
        <v>3610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165</v>
      </c>
      <c r="AU137" s="19" t="s">
        <v>82</v>
      </c>
    </row>
    <row r="138" spans="1:65" s="2" customFormat="1" ht="24.2" customHeight="1">
      <c r="A138" s="36"/>
      <c r="B138" s="37"/>
      <c r="C138" s="180" t="s">
        <v>308</v>
      </c>
      <c r="D138" s="180" t="s">
        <v>158</v>
      </c>
      <c r="E138" s="181" t="s">
        <v>3612</v>
      </c>
      <c r="F138" s="182" t="s">
        <v>3613</v>
      </c>
      <c r="G138" s="183" t="s">
        <v>425</v>
      </c>
      <c r="H138" s="184">
        <v>9</v>
      </c>
      <c r="I138" s="185"/>
      <c r="J138" s="186">
        <f>ROUND(I138*H138,2)</f>
        <v>0</v>
      </c>
      <c r="K138" s="182" t="s">
        <v>162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300</v>
      </c>
      <c r="AT138" s="191" t="s">
        <v>158</v>
      </c>
      <c r="AU138" s="191" t="s">
        <v>82</v>
      </c>
      <c r="AY138" s="19" t="s">
        <v>155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300</v>
      </c>
      <c r="BM138" s="191" t="s">
        <v>3760</v>
      </c>
    </row>
    <row r="139" spans="1:65" s="2" customFormat="1" ht="29.25">
      <c r="A139" s="36"/>
      <c r="B139" s="37"/>
      <c r="C139" s="38"/>
      <c r="D139" s="193" t="s">
        <v>165</v>
      </c>
      <c r="E139" s="38"/>
      <c r="F139" s="194" t="s">
        <v>3615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165</v>
      </c>
      <c r="AU139" s="19" t="s">
        <v>82</v>
      </c>
    </row>
    <row r="140" spans="1:65" s="2" customFormat="1">
      <c r="A140" s="36"/>
      <c r="B140" s="37"/>
      <c r="C140" s="38"/>
      <c r="D140" s="198" t="s">
        <v>167</v>
      </c>
      <c r="E140" s="38"/>
      <c r="F140" s="199" t="s">
        <v>3616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167</v>
      </c>
      <c r="AU140" s="19" t="s">
        <v>82</v>
      </c>
    </row>
    <row r="141" spans="1:65" s="2" customFormat="1" ht="24.2" customHeight="1">
      <c r="A141" s="36"/>
      <c r="B141" s="37"/>
      <c r="C141" s="222" t="s">
        <v>314</v>
      </c>
      <c r="D141" s="222" t="s">
        <v>179</v>
      </c>
      <c r="E141" s="223" t="s">
        <v>3617</v>
      </c>
      <c r="F141" s="224" t="s">
        <v>3618</v>
      </c>
      <c r="G141" s="225" t="s">
        <v>425</v>
      </c>
      <c r="H141" s="226">
        <v>9</v>
      </c>
      <c r="I141" s="227"/>
      <c r="J141" s="228">
        <f>ROUND(I141*H141,2)</f>
        <v>0</v>
      </c>
      <c r="K141" s="224" t="s">
        <v>162</v>
      </c>
      <c r="L141" s="229"/>
      <c r="M141" s="230" t="s">
        <v>19</v>
      </c>
      <c r="N141" s="231" t="s">
        <v>43</v>
      </c>
      <c r="O141" s="66"/>
      <c r="P141" s="189">
        <f>O141*H141</f>
        <v>0</v>
      </c>
      <c r="Q141" s="189">
        <v>4.0000000000000003E-5</v>
      </c>
      <c r="R141" s="189">
        <f>Q141*H141</f>
        <v>3.6000000000000002E-4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438</v>
      </c>
      <c r="AT141" s="191" t="s">
        <v>179</v>
      </c>
      <c r="AU141" s="191" t="s">
        <v>82</v>
      </c>
      <c r="AY141" s="19" t="s">
        <v>155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300</v>
      </c>
      <c r="BM141" s="191" t="s">
        <v>3761</v>
      </c>
    </row>
    <row r="142" spans="1:65" s="2" customFormat="1" ht="19.5">
      <c r="A142" s="36"/>
      <c r="B142" s="37"/>
      <c r="C142" s="38"/>
      <c r="D142" s="193" t="s">
        <v>165</v>
      </c>
      <c r="E142" s="38"/>
      <c r="F142" s="194" t="s">
        <v>3618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165</v>
      </c>
      <c r="AU142" s="19" t="s">
        <v>82</v>
      </c>
    </row>
    <row r="143" spans="1:65" s="2" customFormat="1" ht="16.5" customHeight="1">
      <c r="A143" s="36"/>
      <c r="B143" s="37"/>
      <c r="C143" s="222" t="s">
        <v>320</v>
      </c>
      <c r="D143" s="222" t="s">
        <v>179</v>
      </c>
      <c r="E143" s="223" t="s">
        <v>3620</v>
      </c>
      <c r="F143" s="224" t="s">
        <v>3621</v>
      </c>
      <c r="G143" s="225" t="s">
        <v>425</v>
      </c>
      <c r="H143" s="226">
        <v>9</v>
      </c>
      <c r="I143" s="227"/>
      <c r="J143" s="228">
        <f>ROUND(I143*H143,2)</f>
        <v>0</v>
      </c>
      <c r="K143" s="224" t="s">
        <v>162</v>
      </c>
      <c r="L143" s="229"/>
      <c r="M143" s="230" t="s">
        <v>19</v>
      </c>
      <c r="N143" s="231" t="s">
        <v>43</v>
      </c>
      <c r="O143" s="66"/>
      <c r="P143" s="189">
        <f>O143*H143</f>
        <v>0</v>
      </c>
      <c r="Q143" s="189">
        <v>1.0000000000000001E-5</v>
      </c>
      <c r="R143" s="189">
        <f>Q143*H143</f>
        <v>9.0000000000000006E-5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438</v>
      </c>
      <c r="AT143" s="191" t="s">
        <v>179</v>
      </c>
      <c r="AU143" s="191" t="s">
        <v>82</v>
      </c>
      <c r="AY143" s="19" t="s">
        <v>155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300</v>
      </c>
      <c r="BM143" s="191" t="s">
        <v>3762</v>
      </c>
    </row>
    <row r="144" spans="1:65" s="2" customFormat="1">
      <c r="A144" s="36"/>
      <c r="B144" s="37"/>
      <c r="C144" s="38"/>
      <c r="D144" s="193" t="s">
        <v>165</v>
      </c>
      <c r="E144" s="38"/>
      <c r="F144" s="194" t="s">
        <v>3621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165</v>
      </c>
      <c r="AU144" s="19" t="s">
        <v>82</v>
      </c>
    </row>
    <row r="145" spans="1:65" s="2" customFormat="1" ht="24.2" customHeight="1">
      <c r="A145" s="36"/>
      <c r="B145" s="37"/>
      <c r="C145" s="222" t="s">
        <v>330</v>
      </c>
      <c r="D145" s="222" t="s">
        <v>179</v>
      </c>
      <c r="E145" s="223" t="s">
        <v>3623</v>
      </c>
      <c r="F145" s="224" t="s">
        <v>3624</v>
      </c>
      <c r="G145" s="225" t="s">
        <v>425</v>
      </c>
      <c r="H145" s="226">
        <v>9</v>
      </c>
      <c r="I145" s="227"/>
      <c r="J145" s="228">
        <f>ROUND(I145*H145,2)</f>
        <v>0</v>
      </c>
      <c r="K145" s="224" t="s">
        <v>162</v>
      </c>
      <c r="L145" s="229"/>
      <c r="M145" s="230" t="s">
        <v>19</v>
      </c>
      <c r="N145" s="231" t="s">
        <v>43</v>
      </c>
      <c r="O145" s="66"/>
      <c r="P145" s="189">
        <f>O145*H145</f>
        <v>0</v>
      </c>
      <c r="Q145" s="189">
        <v>5.0000000000000002E-5</v>
      </c>
      <c r="R145" s="189">
        <f>Q145*H145</f>
        <v>4.5000000000000004E-4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438</v>
      </c>
      <c r="AT145" s="191" t="s">
        <v>179</v>
      </c>
      <c r="AU145" s="191" t="s">
        <v>82</v>
      </c>
      <c r="AY145" s="19" t="s">
        <v>155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300</v>
      </c>
      <c r="BM145" s="191" t="s">
        <v>3763</v>
      </c>
    </row>
    <row r="146" spans="1:65" s="2" customFormat="1">
      <c r="A146" s="36"/>
      <c r="B146" s="37"/>
      <c r="C146" s="38"/>
      <c r="D146" s="193" t="s">
        <v>165</v>
      </c>
      <c r="E146" s="38"/>
      <c r="F146" s="194" t="s">
        <v>3624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165</v>
      </c>
      <c r="AU146" s="19" t="s">
        <v>82</v>
      </c>
    </row>
    <row r="147" spans="1:65" s="2" customFormat="1" ht="21.75" customHeight="1">
      <c r="A147" s="36"/>
      <c r="B147" s="37"/>
      <c r="C147" s="180" t="s">
        <v>7</v>
      </c>
      <c r="D147" s="180" t="s">
        <v>158</v>
      </c>
      <c r="E147" s="181" t="s">
        <v>3626</v>
      </c>
      <c r="F147" s="182" t="s">
        <v>3627</v>
      </c>
      <c r="G147" s="183" t="s">
        <v>425</v>
      </c>
      <c r="H147" s="184">
        <v>6</v>
      </c>
      <c r="I147" s="185"/>
      <c r="J147" s="186">
        <f>ROUND(I147*H147,2)</f>
        <v>0</v>
      </c>
      <c r="K147" s="182" t="s">
        <v>162</v>
      </c>
      <c r="L147" s="41"/>
      <c r="M147" s="187" t="s">
        <v>19</v>
      </c>
      <c r="N147" s="188" t="s">
        <v>43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300</v>
      </c>
      <c r="AT147" s="191" t="s">
        <v>158</v>
      </c>
      <c r="AU147" s="191" t="s">
        <v>82</v>
      </c>
      <c r="AY147" s="19" t="s">
        <v>155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300</v>
      </c>
      <c r="BM147" s="191" t="s">
        <v>3764</v>
      </c>
    </row>
    <row r="148" spans="1:65" s="2" customFormat="1" ht="19.5">
      <c r="A148" s="36"/>
      <c r="B148" s="37"/>
      <c r="C148" s="38"/>
      <c r="D148" s="193" t="s">
        <v>165</v>
      </c>
      <c r="E148" s="38"/>
      <c r="F148" s="194" t="s">
        <v>3629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165</v>
      </c>
      <c r="AU148" s="19" t="s">
        <v>82</v>
      </c>
    </row>
    <row r="149" spans="1:65" s="2" customFormat="1">
      <c r="A149" s="36"/>
      <c r="B149" s="37"/>
      <c r="C149" s="38"/>
      <c r="D149" s="198" t="s">
        <v>167</v>
      </c>
      <c r="E149" s="38"/>
      <c r="F149" s="199" t="s">
        <v>3630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167</v>
      </c>
      <c r="AU149" s="19" t="s">
        <v>82</v>
      </c>
    </row>
    <row r="150" spans="1:65" s="2" customFormat="1" ht="16.5" customHeight="1">
      <c r="A150" s="36"/>
      <c r="B150" s="37"/>
      <c r="C150" s="222" t="s">
        <v>364</v>
      </c>
      <c r="D150" s="222" t="s">
        <v>179</v>
      </c>
      <c r="E150" s="223" t="s">
        <v>3631</v>
      </c>
      <c r="F150" s="224" t="s">
        <v>3632</v>
      </c>
      <c r="G150" s="225" t="s">
        <v>425</v>
      </c>
      <c r="H150" s="226">
        <v>6</v>
      </c>
      <c r="I150" s="227"/>
      <c r="J150" s="228">
        <f>ROUND(I150*H150,2)</f>
        <v>0</v>
      </c>
      <c r="K150" s="224" t="s">
        <v>162</v>
      </c>
      <c r="L150" s="229"/>
      <c r="M150" s="230" t="s">
        <v>19</v>
      </c>
      <c r="N150" s="231" t="s">
        <v>43</v>
      </c>
      <c r="O150" s="66"/>
      <c r="P150" s="189">
        <f>O150*H150</f>
        <v>0</v>
      </c>
      <c r="Q150" s="189">
        <v>1E-4</v>
      </c>
      <c r="R150" s="189">
        <f>Q150*H150</f>
        <v>6.0000000000000006E-4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438</v>
      </c>
      <c r="AT150" s="191" t="s">
        <v>179</v>
      </c>
      <c r="AU150" s="191" t="s">
        <v>82</v>
      </c>
      <c r="AY150" s="19" t="s">
        <v>155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300</v>
      </c>
      <c r="BM150" s="191" t="s">
        <v>3765</v>
      </c>
    </row>
    <row r="151" spans="1:65" s="2" customFormat="1">
      <c r="A151" s="36"/>
      <c r="B151" s="37"/>
      <c r="C151" s="38"/>
      <c r="D151" s="193" t="s">
        <v>165</v>
      </c>
      <c r="E151" s="38"/>
      <c r="F151" s="194" t="s">
        <v>3632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165</v>
      </c>
      <c r="AU151" s="19" t="s">
        <v>82</v>
      </c>
    </row>
    <row r="152" spans="1:65" s="2" customFormat="1" ht="24.2" customHeight="1">
      <c r="A152" s="36"/>
      <c r="B152" s="37"/>
      <c r="C152" s="180" t="s">
        <v>374</v>
      </c>
      <c r="D152" s="180" t="s">
        <v>158</v>
      </c>
      <c r="E152" s="181" t="s">
        <v>3634</v>
      </c>
      <c r="F152" s="182" t="s">
        <v>3635</v>
      </c>
      <c r="G152" s="183" t="s">
        <v>425</v>
      </c>
      <c r="H152" s="184">
        <v>3</v>
      </c>
      <c r="I152" s="185"/>
      <c r="J152" s="186">
        <f>ROUND(I152*H152,2)</f>
        <v>0</v>
      </c>
      <c r="K152" s="182" t="s">
        <v>162</v>
      </c>
      <c r="L152" s="41"/>
      <c r="M152" s="187" t="s">
        <v>19</v>
      </c>
      <c r="N152" s="188" t="s">
        <v>43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300</v>
      </c>
      <c r="AT152" s="191" t="s">
        <v>158</v>
      </c>
      <c r="AU152" s="191" t="s">
        <v>82</v>
      </c>
      <c r="AY152" s="19" t="s">
        <v>155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300</v>
      </c>
      <c r="BM152" s="191" t="s">
        <v>3766</v>
      </c>
    </row>
    <row r="153" spans="1:65" s="2" customFormat="1" ht="19.5">
      <c r="A153" s="36"/>
      <c r="B153" s="37"/>
      <c r="C153" s="38"/>
      <c r="D153" s="193" t="s">
        <v>165</v>
      </c>
      <c r="E153" s="38"/>
      <c r="F153" s="194" t="s">
        <v>3637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165</v>
      </c>
      <c r="AU153" s="19" t="s">
        <v>82</v>
      </c>
    </row>
    <row r="154" spans="1:65" s="2" customFormat="1">
      <c r="A154" s="36"/>
      <c r="B154" s="37"/>
      <c r="C154" s="38"/>
      <c r="D154" s="198" t="s">
        <v>167</v>
      </c>
      <c r="E154" s="38"/>
      <c r="F154" s="199" t="s">
        <v>3638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167</v>
      </c>
      <c r="AU154" s="19" t="s">
        <v>82</v>
      </c>
    </row>
    <row r="155" spans="1:65" s="2" customFormat="1" ht="24.2" customHeight="1">
      <c r="A155" s="36"/>
      <c r="B155" s="37"/>
      <c r="C155" s="222" t="s">
        <v>381</v>
      </c>
      <c r="D155" s="222" t="s">
        <v>179</v>
      </c>
      <c r="E155" s="223" t="s">
        <v>3639</v>
      </c>
      <c r="F155" s="224" t="s">
        <v>3640</v>
      </c>
      <c r="G155" s="225" t="s">
        <v>425</v>
      </c>
      <c r="H155" s="226">
        <v>2</v>
      </c>
      <c r="I155" s="227"/>
      <c r="J155" s="228">
        <f>ROUND(I155*H155,2)</f>
        <v>0</v>
      </c>
      <c r="K155" s="224" t="s">
        <v>851</v>
      </c>
      <c r="L155" s="229"/>
      <c r="M155" s="230" t="s">
        <v>19</v>
      </c>
      <c r="N155" s="231" t="s">
        <v>43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438</v>
      </c>
      <c r="AT155" s="191" t="s">
        <v>179</v>
      </c>
      <c r="AU155" s="191" t="s">
        <v>82</v>
      </c>
      <c r="AY155" s="19" t="s">
        <v>155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300</v>
      </c>
      <c r="BM155" s="191" t="s">
        <v>3767</v>
      </c>
    </row>
    <row r="156" spans="1:65" s="2" customFormat="1" ht="19.5">
      <c r="A156" s="36"/>
      <c r="B156" s="37"/>
      <c r="C156" s="38"/>
      <c r="D156" s="193" t="s">
        <v>165</v>
      </c>
      <c r="E156" s="38"/>
      <c r="F156" s="194" t="s">
        <v>3640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165</v>
      </c>
      <c r="AU156" s="19" t="s">
        <v>82</v>
      </c>
    </row>
    <row r="157" spans="1:65" s="2" customFormat="1" ht="24.2" customHeight="1">
      <c r="A157" s="36"/>
      <c r="B157" s="37"/>
      <c r="C157" s="222" t="s">
        <v>388</v>
      </c>
      <c r="D157" s="222" t="s">
        <v>179</v>
      </c>
      <c r="E157" s="223" t="s">
        <v>3642</v>
      </c>
      <c r="F157" s="224" t="s">
        <v>3643</v>
      </c>
      <c r="G157" s="225" t="s">
        <v>425</v>
      </c>
      <c r="H157" s="226">
        <v>1</v>
      </c>
      <c r="I157" s="227"/>
      <c r="J157" s="228">
        <f>ROUND(I157*H157,2)</f>
        <v>0</v>
      </c>
      <c r="K157" s="224" t="s">
        <v>851</v>
      </c>
      <c r="L157" s="229"/>
      <c r="M157" s="230" t="s">
        <v>19</v>
      </c>
      <c r="N157" s="231" t="s">
        <v>43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438</v>
      </c>
      <c r="AT157" s="191" t="s">
        <v>179</v>
      </c>
      <c r="AU157" s="191" t="s">
        <v>82</v>
      </c>
      <c r="AY157" s="19" t="s">
        <v>155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300</v>
      </c>
      <c r="BM157" s="191" t="s">
        <v>3768</v>
      </c>
    </row>
    <row r="158" spans="1:65" s="2" customFormat="1" ht="19.5">
      <c r="A158" s="36"/>
      <c r="B158" s="37"/>
      <c r="C158" s="38"/>
      <c r="D158" s="193" t="s">
        <v>165</v>
      </c>
      <c r="E158" s="38"/>
      <c r="F158" s="194" t="s">
        <v>3643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165</v>
      </c>
      <c r="AU158" s="19" t="s">
        <v>82</v>
      </c>
    </row>
    <row r="159" spans="1:65" s="2" customFormat="1" ht="24.2" customHeight="1">
      <c r="A159" s="36"/>
      <c r="B159" s="37"/>
      <c r="C159" s="180" t="s">
        <v>396</v>
      </c>
      <c r="D159" s="180" t="s">
        <v>158</v>
      </c>
      <c r="E159" s="181" t="s">
        <v>3645</v>
      </c>
      <c r="F159" s="182" t="s">
        <v>3646</v>
      </c>
      <c r="G159" s="183" t="s">
        <v>425</v>
      </c>
      <c r="H159" s="184">
        <v>3</v>
      </c>
      <c r="I159" s="185"/>
      <c r="J159" s="186">
        <f>ROUND(I159*H159,2)</f>
        <v>0</v>
      </c>
      <c r="K159" s="182" t="s">
        <v>162</v>
      </c>
      <c r="L159" s="41"/>
      <c r="M159" s="187" t="s">
        <v>19</v>
      </c>
      <c r="N159" s="188" t="s">
        <v>43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300</v>
      </c>
      <c r="AT159" s="191" t="s">
        <v>158</v>
      </c>
      <c r="AU159" s="191" t="s">
        <v>82</v>
      </c>
      <c r="AY159" s="19" t="s">
        <v>155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300</v>
      </c>
      <c r="BM159" s="191" t="s">
        <v>3769</v>
      </c>
    </row>
    <row r="160" spans="1:65" s="2" customFormat="1" ht="19.5">
      <c r="A160" s="36"/>
      <c r="B160" s="37"/>
      <c r="C160" s="38"/>
      <c r="D160" s="193" t="s">
        <v>165</v>
      </c>
      <c r="E160" s="38"/>
      <c r="F160" s="194" t="s">
        <v>3648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165</v>
      </c>
      <c r="AU160" s="19" t="s">
        <v>82</v>
      </c>
    </row>
    <row r="161" spans="1:65" s="2" customFormat="1">
      <c r="A161" s="36"/>
      <c r="B161" s="37"/>
      <c r="C161" s="38"/>
      <c r="D161" s="198" t="s">
        <v>167</v>
      </c>
      <c r="E161" s="38"/>
      <c r="F161" s="199" t="s">
        <v>3649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167</v>
      </c>
      <c r="AU161" s="19" t="s">
        <v>82</v>
      </c>
    </row>
    <row r="162" spans="1:65" s="2" customFormat="1" ht="16.5" customHeight="1">
      <c r="A162" s="36"/>
      <c r="B162" s="37"/>
      <c r="C162" s="222" t="s">
        <v>403</v>
      </c>
      <c r="D162" s="222" t="s">
        <v>179</v>
      </c>
      <c r="E162" s="223" t="s">
        <v>3650</v>
      </c>
      <c r="F162" s="224" t="s">
        <v>3651</v>
      </c>
      <c r="G162" s="225" t="s">
        <v>425</v>
      </c>
      <c r="H162" s="226">
        <v>3</v>
      </c>
      <c r="I162" s="227"/>
      <c r="J162" s="228">
        <f>ROUND(I162*H162,2)</f>
        <v>0</v>
      </c>
      <c r="K162" s="224" t="s">
        <v>162</v>
      </c>
      <c r="L162" s="229"/>
      <c r="M162" s="230" t="s">
        <v>19</v>
      </c>
      <c r="N162" s="231" t="s">
        <v>43</v>
      </c>
      <c r="O162" s="66"/>
      <c r="P162" s="189">
        <f>O162*H162</f>
        <v>0</v>
      </c>
      <c r="Q162" s="189">
        <v>5.0000000000000002E-5</v>
      </c>
      <c r="R162" s="189">
        <f>Q162*H162</f>
        <v>1.5000000000000001E-4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438</v>
      </c>
      <c r="AT162" s="191" t="s">
        <v>179</v>
      </c>
      <c r="AU162" s="191" t="s">
        <v>82</v>
      </c>
      <c r="AY162" s="19" t="s">
        <v>155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300</v>
      </c>
      <c r="BM162" s="191" t="s">
        <v>3770</v>
      </c>
    </row>
    <row r="163" spans="1:65" s="2" customFormat="1">
      <c r="A163" s="36"/>
      <c r="B163" s="37"/>
      <c r="C163" s="38"/>
      <c r="D163" s="193" t="s">
        <v>165</v>
      </c>
      <c r="E163" s="38"/>
      <c r="F163" s="194" t="s">
        <v>3651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165</v>
      </c>
      <c r="AU163" s="19" t="s">
        <v>82</v>
      </c>
    </row>
    <row r="164" spans="1:65" s="2" customFormat="1" ht="24.2" customHeight="1">
      <c r="A164" s="36"/>
      <c r="B164" s="37"/>
      <c r="C164" s="180" t="s">
        <v>409</v>
      </c>
      <c r="D164" s="180" t="s">
        <v>158</v>
      </c>
      <c r="E164" s="181" t="s">
        <v>3653</v>
      </c>
      <c r="F164" s="182" t="s">
        <v>3654</v>
      </c>
      <c r="G164" s="183" t="s">
        <v>425</v>
      </c>
      <c r="H164" s="184">
        <v>6</v>
      </c>
      <c r="I164" s="185"/>
      <c r="J164" s="186">
        <f>ROUND(I164*H164,2)</f>
        <v>0</v>
      </c>
      <c r="K164" s="182" t="s">
        <v>162</v>
      </c>
      <c r="L164" s="41"/>
      <c r="M164" s="187" t="s">
        <v>19</v>
      </c>
      <c r="N164" s="188" t="s">
        <v>43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300</v>
      </c>
      <c r="AT164" s="191" t="s">
        <v>158</v>
      </c>
      <c r="AU164" s="191" t="s">
        <v>82</v>
      </c>
      <c r="AY164" s="19" t="s">
        <v>155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300</v>
      </c>
      <c r="BM164" s="191" t="s">
        <v>3771</v>
      </c>
    </row>
    <row r="165" spans="1:65" s="2" customFormat="1" ht="19.5">
      <c r="A165" s="36"/>
      <c r="B165" s="37"/>
      <c r="C165" s="38"/>
      <c r="D165" s="193" t="s">
        <v>165</v>
      </c>
      <c r="E165" s="38"/>
      <c r="F165" s="194" t="s">
        <v>3656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165</v>
      </c>
      <c r="AU165" s="19" t="s">
        <v>82</v>
      </c>
    </row>
    <row r="166" spans="1:65" s="2" customFormat="1">
      <c r="A166" s="36"/>
      <c r="B166" s="37"/>
      <c r="C166" s="38"/>
      <c r="D166" s="198" t="s">
        <v>167</v>
      </c>
      <c r="E166" s="38"/>
      <c r="F166" s="199" t="s">
        <v>3657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167</v>
      </c>
      <c r="AU166" s="19" t="s">
        <v>82</v>
      </c>
    </row>
    <row r="167" spans="1:65" s="2" customFormat="1" ht="16.5" customHeight="1">
      <c r="A167" s="36"/>
      <c r="B167" s="37"/>
      <c r="C167" s="222" t="s">
        <v>415</v>
      </c>
      <c r="D167" s="222" t="s">
        <v>179</v>
      </c>
      <c r="E167" s="223" t="s">
        <v>3658</v>
      </c>
      <c r="F167" s="224" t="s">
        <v>3659</v>
      </c>
      <c r="G167" s="225" t="s">
        <v>425</v>
      </c>
      <c r="H167" s="226">
        <v>6</v>
      </c>
      <c r="I167" s="227"/>
      <c r="J167" s="228">
        <f>ROUND(I167*H167,2)</f>
        <v>0</v>
      </c>
      <c r="K167" s="224" t="s">
        <v>162</v>
      </c>
      <c r="L167" s="229"/>
      <c r="M167" s="230" t="s">
        <v>19</v>
      </c>
      <c r="N167" s="231" t="s">
        <v>43</v>
      </c>
      <c r="O167" s="66"/>
      <c r="P167" s="189">
        <f>O167*H167</f>
        <v>0</v>
      </c>
      <c r="Q167" s="189">
        <v>2.7E-4</v>
      </c>
      <c r="R167" s="189">
        <f>Q167*H167</f>
        <v>1.6199999999999999E-3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438</v>
      </c>
      <c r="AT167" s="191" t="s">
        <v>179</v>
      </c>
      <c r="AU167" s="191" t="s">
        <v>82</v>
      </c>
      <c r="AY167" s="19" t="s">
        <v>155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300</v>
      </c>
      <c r="BM167" s="191" t="s">
        <v>3772</v>
      </c>
    </row>
    <row r="168" spans="1:65" s="2" customFormat="1">
      <c r="A168" s="36"/>
      <c r="B168" s="37"/>
      <c r="C168" s="38"/>
      <c r="D168" s="193" t="s">
        <v>165</v>
      </c>
      <c r="E168" s="38"/>
      <c r="F168" s="194" t="s">
        <v>3659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165</v>
      </c>
      <c r="AU168" s="19" t="s">
        <v>82</v>
      </c>
    </row>
    <row r="169" spans="1:65" s="2" customFormat="1" ht="37.9" customHeight="1">
      <c r="A169" s="36"/>
      <c r="B169" s="37"/>
      <c r="C169" s="180" t="s">
        <v>422</v>
      </c>
      <c r="D169" s="180" t="s">
        <v>158</v>
      </c>
      <c r="E169" s="181" t="s">
        <v>3773</v>
      </c>
      <c r="F169" s="182" t="s">
        <v>3774</v>
      </c>
      <c r="G169" s="183" t="s">
        <v>425</v>
      </c>
      <c r="H169" s="184">
        <v>2</v>
      </c>
      <c r="I169" s="185"/>
      <c r="J169" s="186">
        <f>ROUND(I169*H169,2)</f>
        <v>0</v>
      </c>
      <c r="K169" s="182" t="s">
        <v>162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300</v>
      </c>
      <c r="AT169" s="191" t="s">
        <v>158</v>
      </c>
      <c r="AU169" s="191" t="s">
        <v>82</v>
      </c>
      <c r="AY169" s="19" t="s">
        <v>155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300</v>
      </c>
      <c r="BM169" s="191" t="s">
        <v>3775</v>
      </c>
    </row>
    <row r="170" spans="1:65" s="2" customFormat="1" ht="29.25">
      <c r="A170" s="36"/>
      <c r="B170" s="37"/>
      <c r="C170" s="38"/>
      <c r="D170" s="193" t="s">
        <v>165</v>
      </c>
      <c r="E170" s="38"/>
      <c r="F170" s="194" t="s">
        <v>3776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165</v>
      </c>
      <c r="AU170" s="19" t="s">
        <v>82</v>
      </c>
    </row>
    <row r="171" spans="1:65" s="2" customFormat="1">
      <c r="A171" s="36"/>
      <c r="B171" s="37"/>
      <c r="C171" s="38"/>
      <c r="D171" s="198" t="s">
        <v>167</v>
      </c>
      <c r="E171" s="38"/>
      <c r="F171" s="199" t="s">
        <v>3777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167</v>
      </c>
      <c r="AU171" s="19" t="s">
        <v>82</v>
      </c>
    </row>
    <row r="172" spans="1:65" s="2" customFormat="1" ht="24.2" customHeight="1">
      <c r="A172" s="36"/>
      <c r="B172" s="37"/>
      <c r="C172" s="222" t="s">
        <v>432</v>
      </c>
      <c r="D172" s="222" t="s">
        <v>179</v>
      </c>
      <c r="E172" s="223" t="s">
        <v>3778</v>
      </c>
      <c r="F172" s="224" t="s">
        <v>3779</v>
      </c>
      <c r="G172" s="225" t="s">
        <v>425</v>
      </c>
      <c r="H172" s="226">
        <v>2</v>
      </c>
      <c r="I172" s="227"/>
      <c r="J172" s="228">
        <f>ROUND(I172*H172,2)</f>
        <v>0</v>
      </c>
      <c r="K172" s="224" t="s">
        <v>162</v>
      </c>
      <c r="L172" s="229"/>
      <c r="M172" s="230" t="s">
        <v>19</v>
      </c>
      <c r="N172" s="231" t="s">
        <v>43</v>
      </c>
      <c r="O172" s="66"/>
      <c r="P172" s="189">
        <f>O172*H172</f>
        <v>0</v>
      </c>
      <c r="Q172" s="189">
        <v>7.5000000000000002E-4</v>
      </c>
      <c r="R172" s="189">
        <f>Q172*H172</f>
        <v>1.5E-3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438</v>
      </c>
      <c r="AT172" s="191" t="s">
        <v>179</v>
      </c>
      <c r="AU172" s="191" t="s">
        <v>82</v>
      </c>
      <c r="AY172" s="19" t="s">
        <v>155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300</v>
      </c>
      <c r="BM172" s="191" t="s">
        <v>3780</v>
      </c>
    </row>
    <row r="173" spans="1:65" s="2" customFormat="1" ht="19.5">
      <c r="A173" s="36"/>
      <c r="B173" s="37"/>
      <c r="C173" s="38"/>
      <c r="D173" s="193" t="s">
        <v>165</v>
      </c>
      <c r="E173" s="38"/>
      <c r="F173" s="194" t="s">
        <v>3779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165</v>
      </c>
      <c r="AU173" s="19" t="s">
        <v>82</v>
      </c>
    </row>
    <row r="174" spans="1:65" s="2" customFormat="1" ht="37.9" customHeight="1">
      <c r="A174" s="36"/>
      <c r="B174" s="37"/>
      <c r="C174" s="180" t="s">
        <v>438</v>
      </c>
      <c r="D174" s="180" t="s">
        <v>158</v>
      </c>
      <c r="E174" s="181" t="s">
        <v>3661</v>
      </c>
      <c r="F174" s="182" t="s">
        <v>3662</v>
      </c>
      <c r="G174" s="183" t="s">
        <v>425</v>
      </c>
      <c r="H174" s="184">
        <v>14</v>
      </c>
      <c r="I174" s="185"/>
      <c r="J174" s="186">
        <f>ROUND(I174*H174,2)</f>
        <v>0</v>
      </c>
      <c r="K174" s="182" t="s">
        <v>162</v>
      </c>
      <c r="L174" s="41"/>
      <c r="M174" s="187" t="s">
        <v>19</v>
      </c>
      <c r="N174" s="188" t="s">
        <v>43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300</v>
      </c>
      <c r="AT174" s="191" t="s">
        <v>158</v>
      </c>
      <c r="AU174" s="191" t="s">
        <v>82</v>
      </c>
      <c r="AY174" s="19" t="s">
        <v>155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300</v>
      </c>
      <c r="BM174" s="191" t="s">
        <v>3781</v>
      </c>
    </row>
    <row r="175" spans="1:65" s="2" customFormat="1" ht="29.25">
      <c r="A175" s="36"/>
      <c r="B175" s="37"/>
      <c r="C175" s="38"/>
      <c r="D175" s="193" t="s">
        <v>165</v>
      </c>
      <c r="E175" s="38"/>
      <c r="F175" s="194" t="s">
        <v>3664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165</v>
      </c>
      <c r="AU175" s="19" t="s">
        <v>82</v>
      </c>
    </row>
    <row r="176" spans="1:65" s="2" customFormat="1">
      <c r="A176" s="36"/>
      <c r="B176" s="37"/>
      <c r="C176" s="38"/>
      <c r="D176" s="198" t="s">
        <v>167</v>
      </c>
      <c r="E176" s="38"/>
      <c r="F176" s="199" t="s">
        <v>3665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167</v>
      </c>
      <c r="AU176" s="19" t="s">
        <v>82</v>
      </c>
    </row>
    <row r="177" spans="1:65" s="2" customFormat="1" ht="24.2" customHeight="1">
      <c r="A177" s="36"/>
      <c r="B177" s="37"/>
      <c r="C177" s="222" t="s">
        <v>443</v>
      </c>
      <c r="D177" s="222" t="s">
        <v>179</v>
      </c>
      <c r="E177" s="223" t="s">
        <v>3666</v>
      </c>
      <c r="F177" s="224" t="s">
        <v>3667</v>
      </c>
      <c r="G177" s="225" t="s">
        <v>425</v>
      </c>
      <c r="H177" s="226">
        <v>14</v>
      </c>
      <c r="I177" s="227"/>
      <c r="J177" s="228">
        <f>ROUND(I177*H177,2)</f>
        <v>0</v>
      </c>
      <c r="K177" s="224" t="s">
        <v>162</v>
      </c>
      <c r="L177" s="229"/>
      <c r="M177" s="230" t="s">
        <v>19</v>
      </c>
      <c r="N177" s="231" t="s">
        <v>43</v>
      </c>
      <c r="O177" s="66"/>
      <c r="P177" s="189">
        <f>O177*H177</f>
        <v>0</v>
      </c>
      <c r="Q177" s="189">
        <v>1.2999999999999999E-3</v>
      </c>
      <c r="R177" s="189">
        <f>Q177*H177</f>
        <v>1.8200000000000001E-2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438</v>
      </c>
      <c r="AT177" s="191" t="s">
        <v>179</v>
      </c>
      <c r="AU177" s="191" t="s">
        <v>82</v>
      </c>
      <c r="AY177" s="19" t="s">
        <v>155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300</v>
      </c>
      <c r="BM177" s="191" t="s">
        <v>3782</v>
      </c>
    </row>
    <row r="178" spans="1:65" s="2" customFormat="1" ht="19.5">
      <c r="A178" s="36"/>
      <c r="B178" s="37"/>
      <c r="C178" s="38"/>
      <c r="D178" s="193" t="s">
        <v>165</v>
      </c>
      <c r="E178" s="38"/>
      <c r="F178" s="194" t="s">
        <v>3667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165</v>
      </c>
      <c r="AU178" s="19" t="s">
        <v>82</v>
      </c>
    </row>
    <row r="179" spans="1:65" s="2" customFormat="1" ht="24.2" customHeight="1">
      <c r="A179" s="36"/>
      <c r="B179" s="37"/>
      <c r="C179" s="180" t="s">
        <v>447</v>
      </c>
      <c r="D179" s="180" t="s">
        <v>158</v>
      </c>
      <c r="E179" s="181" t="s">
        <v>3669</v>
      </c>
      <c r="F179" s="182" t="s">
        <v>3670</v>
      </c>
      <c r="G179" s="183" t="s">
        <v>425</v>
      </c>
      <c r="H179" s="184">
        <v>2</v>
      </c>
      <c r="I179" s="185"/>
      <c r="J179" s="186">
        <f>ROUND(I179*H179,2)</f>
        <v>0</v>
      </c>
      <c r="K179" s="182" t="s">
        <v>162</v>
      </c>
      <c r="L179" s="41"/>
      <c r="M179" s="187" t="s">
        <v>19</v>
      </c>
      <c r="N179" s="188" t="s">
        <v>43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300</v>
      </c>
      <c r="AT179" s="191" t="s">
        <v>158</v>
      </c>
      <c r="AU179" s="191" t="s">
        <v>82</v>
      </c>
      <c r="AY179" s="19" t="s">
        <v>155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300</v>
      </c>
      <c r="BM179" s="191" t="s">
        <v>3783</v>
      </c>
    </row>
    <row r="180" spans="1:65" s="2" customFormat="1" ht="19.5">
      <c r="A180" s="36"/>
      <c r="B180" s="37"/>
      <c r="C180" s="38"/>
      <c r="D180" s="193" t="s">
        <v>165</v>
      </c>
      <c r="E180" s="38"/>
      <c r="F180" s="194" t="s">
        <v>3672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165</v>
      </c>
      <c r="AU180" s="19" t="s">
        <v>82</v>
      </c>
    </row>
    <row r="181" spans="1:65" s="2" customFormat="1">
      <c r="A181" s="36"/>
      <c r="B181" s="37"/>
      <c r="C181" s="38"/>
      <c r="D181" s="198" t="s">
        <v>167</v>
      </c>
      <c r="E181" s="38"/>
      <c r="F181" s="199" t="s">
        <v>3673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167</v>
      </c>
      <c r="AU181" s="19" t="s">
        <v>82</v>
      </c>
    </row>
    <row r="182" spans="1:65" s="2" customFormat="1" ht="16.5" customHeight="1">
      <c r="A182" s="36"/>
      <c r="B182" s="37"/>
      <c r="C182" s="180" t="s">
        <v>451</v>
      </c>
      <c r="D182" s="180" t="s">
        <v>158</v>
      </c>
      <c r="E182" s="181" t="s">
        <v>3674</v>
      </c>
      <c r="F182" s="182" t="s">
        <v>3675</v>
      </c>
      <c r="G182" s="183" t="s">
        <v>425</v>
      </c>
      <c r="H182" s="184">
        <v>2</v>
      </c>
      <c r="I182" s="185"/>
      <c r="J182" s="186">
        <f>ROUND(I182*H182,2)</f>
        <v>0</v>
      </c>
      <c r="K182" s="182" t="s">
        <v>162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300</v>
      </c>
      <c r="AT182" s="191" t="s">
        <v>158</v>
      </c>
      <c r="AU182" s="191" t="s">
        <v>82</v>
      </c>
      <c r="AY182" s="19" t="s">
        <v>155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300</v>
      </c>
      <c r="BM182" s="191" t="s">
        <v>3784</v>
      </c>
    </row>
    <row r="183" spans="1:65" s="2" customFormat="1" ht="29.25">
      <c r="A183" s="36"/>
      <c r="B183" s="37"/>
      <c r="C183" s="38"/>
      <c r="D183" s="193" t="s">
        <v>165</v>
      </c>
      <c r="E183" s="38"/>
      <c r="F183" s="194" t="s">
        <v>3677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165</v>
      </c>
      <c r="AU183" s="19" t="s">
        <v>82</v>
      </c>
    </row>
    <row r="184" spans="1:65" s="2" customFormat="1">
      <c r="A184" s="36"/>
      <c r="B184" s="37"/>
      <c r="C184" s="38"/>
      <c r="D184" s="198" t="s">
        <v>167</v>
      </c>
      <c r="E184" s="38"/>
      <c r="F184" s="199" t="s">
        <v>3678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167</v>
      </c>
      <c r="AU184" s="19" t="s">
        <v>82</v>
      </c>
    </row>
    <row r="185" spans="1:65" s="12" customFormat="1" ht="25.9" customHeight="1">
      <c r="B185" s="164"/>
      <c r="C185" s="165"/>
      <c r="D185" s="166" t="s">
        <v>71</v>
      </c>
      <c r="E185" s="167" t="s">
        <v>179</v>
      </c>
      <c r="F185" s="167" t="s">
        <v>3315</v>
      </c>
      <c r="G185" s="165"/>
      <c r="H185" s="165"/>
      <c r="I185" s="168"/>
      <c r="J185" s="169">
        <f>BK185</f>
        <v>0</v>
      </c>
      <c r="K185" s="165"/>
      <c r="L185" s="170"/>
      <c r="M185" s="171"/>
      <c r="N185" s="172"/>
      <c r="O185" s="172"/>
      <c r="P185" s="173">
        <f>P186</f>
        <v>0</v>
      </c>
      <c r="Q185" s="172"/>
      <c r="R185" s="173">
        <f>R186</f>
        <v>0</v>
      </c>
      <c r="S185" s="172"/>
      <c r="T185" s="174">
        <f>T186</f>
        <v>0</v>
      </c>
      <c r="AR185" s="175" t="s">
        <v>156</v>
      </c>
      <c r="AT185" s="176" t="s">
        <v>71</v>
      </c>
      <c r="AU185" s="176" t="s">
        <v>72</v>
      </c>
      <c r="AY185" s="175" t="s">
        <v>155</v>
      </c>
      <c r="BK185" s="177">
        <f>BK186</f>
        <v>0</v>
      </c>
    </row>
    <row r="186" spans="1:65" s="12" customFormat="1" ht="22.9" customHeight="1">
      <c r="B186" s="164"/>
      <c r="C186" s="165"/>
      <c r="D186" s="166" t="s">
        <v>71</v>
      </c>
      <c r="E186" s="178" t="s">
        <v>3730</v>
      </c>
      <c r="F186" s="178" t="s">
        <v>3731</v>
      </c>
      <c r="G186" s="165"/>
      <c r="H186" s="165"/>
      <c r="I186" s="168"/>
      <c r="J186" s="179">
        <f>BK186</f>
        <v>0</v>
      </c>
      <c r="K186" s="165"/>
      <c r="L186" s="170"/>
      <c r="M186" s="171"/>
      <c r="N186" s="172"/>
      <c r="O186" s="172"/>
      <c r="P186" s="173">
        <f>SUM(P187:P189)</f>
        <v>0</v>
      </c>
      <c r="Q186" s="172"/>
      <c r="R186" s="173">
        <f>SUM(R187:R189)</f>
        <v>0</v>
      </c>
      <c r="S186" s="172"/>
      <c r="T186" s="174">
        <f>SUM(T187:T189)</f>
        <v>0</v>
      </c>
      <c r="AR186" s="175" t="s">
        <v>156</v>
      </c>
      <c r="AT186" s="176" t="s">
        <v>71</v>
      </c>
      <c r="AU186" s="176" t="s">
        <v>80</v>
      </c>
      <c r="AY186" s="175" t="s">
        <v>155</v>
      </c>
      <c r="BK186" s="177">
        <f>SUM(BK187:BK189)</f>
        <v>0</v>
      </c>
    </row>
    <row r="187" spans="1:65" s="2" customFormat="1" ht="33" customHeight="1">
      <c r="A187" s="36"/>
      <c r="B187" s="37"/>
      <c r="C187" s="180" t="s">
        <v>459</v>
      </c>
      <c r="D187" s="180" t="s">
        <v>158</v>
      </c>
      <c r="E187" s="181" t="s">
        <v>3732</v>
      </c>
      <c r="F187" s="182" t="s">
        <v>3733</v>
      </c>
      <c r="G187" s="183" t="s">
        <v>425</v>
      </c>
      <c r="H187" s="184">
        <v>1</v>
      </c>
      <c r="I187" s="185"/>
      <c r="J187" s="186">
        <f>ROUND(I187*H187,2)</f>
        <v>0</v>
      </c>
      <c r="K187" s="182" t="s">
        <v>162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682</v>
      </c>
      <c r="AT187" s="191" t="s">
        <v>158</v>
      </c>
      <c r="AU187" s="191" t="s">
        <v>82</v>
      </c>
      <c r="AY187" s="19" t="s">
        <v>155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682</v>
      </c>
      <c r="BM187" s="191" t="s">
        <v>3785</v>
      </c>
    </row>
    <row r="188" spans="1:65" s="2" customFormat="1" ht="29.25">
      <c r="A188" s="36"/>
      <c r="B188" s="37"/>
      <c r="C188" s="38"/>
      <c r="D188" s="193" t="s">
        <v>165</v>
      </c>
      <c r="E188" s="38"/>
      <c r="F188" s="194" t="s">
        <v>3735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165</v>
      </c>
      <c r="AU188" s="19" t="s">
        <v>82</v>
      </c>
    </row>
    <row r="189" spans="1:65" s="2" customFormat="1">
      <c r="A189" s="36"/>
      <c r="B189" s="37"/>
      <c r="C189" s="38"/>
      <c r="D189" s="198" t="s">
        <v>167</v>
      </c>
      <c r="E189" s="38"/>
      <c r="F189" s="199" t="s">
        <v>3736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167</v>
      </c>
      <c r="AU189" s="19" t="s">
        <v>82</v>
      </c>
    </row>
    <row r="190" spans="1:65" s="12" customFormat="1" ht="25.9" customHeight="1">
      <c r="B190" s="164"/>
      <c r="C190" s="165"/>
      <c r="D190" s="166" t="s">
        <v>71</v>
      </c>
      <c r="E190" s="167" t="s">
        <v>3322</v>
      </c>
      <c r="F190" s="167" t="s">
        <v>3323</v>
      </c>
      <c r="G190" s="165"/>
      <c r="H190" s="165"/>
      <c r="I190" s="168"/>
      <c r="J190" s="169">
        <f>BK190</f>
        <v>0</v>
      </c>
      <c r="K190" s="165"/>
      <c r="L190" s="170"/>
      <c r="M190" s="171"/>
      <c r="N190" s="172"/>
      <c r="O190" s="172"/>
      <c r="P190" s="173">
        <f>P191</f>
        <v>0</v>
      </c>
      <c r="Q190" s="172"/>
      <c r="R190" s="173">
        <f>R191</f>
        <v>0</v>
      </c>
      <c r="S190" s="172"/>
      <c r="T190" s="174">
        <f>T191</f>
        <v>0</v>
      </c>
      <c r="AR190" s="175" t="s">
        <v>195</v>
      </c>
      <c r="AT190" s="176" t="s">
        <v>71</v>
      </c>
      <c r="AU190" s="176" t="s">
        <v>72</v>
      </c>
      <c r="AY190" s="175" t="s">
        <v>155</v>
      </c>
      <c r="BK190" s="177">
        <f>BK191</f>
        <v>0</v>
      </c>
    </row>
    <row r="191" spans="1:65" s="12" customFormat="1" ht="22.9" customHeight="1">
      <c r="B191" s="164"/>
      <c r="C191" s="165"/>
      <c r="D191" s="166" t="s">
        <v>71</v>
      </c>
      <c r="E191" s="178" t="s">
        <v>3737</v>
      </c>
      <c r="F191" s="178" t="s">
        <v>3738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SUM(P192:P194)</f>
        <v>0</v>
      </c>
      <c r="Q191" s="172"/>
      <c r="R191" s="173">
        <f>SUM(R192:R194)</f>
        <v>0</v>
      </c>
      <c r="S191" s="172"/>
      <c r="T191" s="174">
        <f>SUM(T192:T194)</f>
        <v>0</v>
      </c>
      <c r="AR191" s="175" t="s">
        <v>195</v>
      </c>
      <c r="AT191" s="176" t="s">
        <v>71</v>
      </c>
      <c r="AU191" s="176" t="s">
        <v>80</v>
      </c>
      <c r="AY191" s="175" t="s">
        <v>155</v>
      </c>
      <c r="BK191" s="177">
        <f>SUM(BK192:BK194)</f>
        <v>0</v>
      </c>
    </row>
    <row r="192" spans="1:65" s="2" customFormat="1" ht="16.5" customHeight="1">
      <c r="A192" s="36"/>
      <c r="B192" s="37"/>
      <c r="C192" s="180" t="s">
        <v>463</v>
      </c>
      <c r="D192" s="180" t="s">
        <v>158</v>
      </c>
      <c r="E192" s="181" t="s">
        <v>3739</v>
      </c>
      <c r="F192" s="182" t="s">
        <v>3740</v>
      </c>
      <c r="G192" s="183" t="s">
        <v>425</v>
      </c>
      <c r="H192" s="184">
        <v>1</v>
      </c>
      <c r="I192" s="185"/>
      <c r="J192" s="186">
        <f>ROUND(I192*H192,2)</f>
        <v>0</v>
      </c>
      <c r="K192" s="182" t="s">
        <v>162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3328</v>
      </c>
      <c r="AT192" s="191" t="s">
        <v>158</v>
      </c>
      <c r="AU192" s="191" t="s">
        <v>82</v>
      </c>
      <c r="AY192" s="19" t="s">
        <v>155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3328</v>
      </c>
      <c r="BM192" s="191" t="s">
        <v>3786</v>
      </c>
    </row>
    <row r="193" spans="1:47" s="2" customFormat="1">
      <c r="A193" s="36"/>
      <c r="B193" s="37"/>
      <c r="C193" s="38"/>
      <c r="D193" s="193" t="s">
        <v>165</v>
      </c>
      <c r="E193" s="38"/>
      <c r="F193" s="194" t="s">
        <v>3740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165</v>
      </c>
      <c r="AU193" s="19" t="s">
        <v>82</v>
      </c>
    </row>
    <row r="194" spans="1:47" s="2" customFormat="1">
      <c r="A194" s="36"/>
      <c r="B194" s="37"/>
      <c r="C194" s="38"/>
      <c r="D194" s="198" t="s">
        <v>167</v>
      </c>
      <c r="E194" s="38"/>
      <c r="F194" s="199" t="s">
        <v>3742</v>
      </c>
      <c r="G194" s="38"/>
      <c r="H194" s="38"/>
      <c r="I194" s="195"/>
      <c r="J194" s="38"/>
      <c r="K194" s="38"/>
      <c r="L194" s="41"/>
      <c r="M194" s="253"/>
      <c r="N194" s="254"/>
      <c r="O194" s="255"/>
      <c r="P194" s="255"/>
      <c r="Q194" s="255"/>
      <c r="R194" s="255"/>
      <c r="S194" s="255"/>
      <c r="T194" s="25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167</v>
      </c>
      <c r="AU194" s="19" t="s">
        <v>82</v>
      </c>
    </row>
    <row r="195" spans="1:47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YlCzuzJWc3bIY6k3ZsmZ/yiM7EpVXTjcPxFceaFE3LEOcPAEyTm/j9KlZF5PhC+ghI0dAuHwPWb+mJ2zDjxwbA==" saltValue="oYi5Q7rwKvMgTJtf7/UORweo9HXsLVsZ27+TcoJ8w4/g1pFDStHNGZ6oNU5wvBchge9VBXQfQkZOVv1Z3vflZQ==" spinCount="100000" sheet="1" objects="1" scenarios="1" formatColumns="0" formatRows="0" autoFilter="0"/>
  <autoFilter ref="C92:K19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/>
    <hyperlink ref="F101" r:id="rId2"/>
    <hyperlink ref="F106" r:id="rId3"/>
    <hyperlink ref="F111" r:id="rId4"/>
    <hyperlink ref="F116" r:id="rId5"/>
    <hyperlink ref="F121" r:id="rId6"/>
    <hyperlink ref="F126" r:id="rId7"/>
    <hyperlink ref="F133" r:id="rId8"/>
    <hyperlink ref="F140" r:id="rId9"/>
    <hyperlink ref="F149" r:id="rId10"/>
    <hyperlink ref="F154" r:id="rId11"/>
    <hyperlink ref="F161" r:id="rId12"/>
    <hyperlink ref="F166" r:id="rId13"/>
    <hyperlink ref="F171" r:id="rId14"/>
    <hyperlink ref="F176" r:id="rId15"/>
    <hyperlink ref="F181" r:id="rId16"/>
    <hyperlink ref="F184" r:id="rId17"/>
    <hyperlink ref="F189" r:id="rId18"/>
    <hyperlink ref="F194" r:id="rId1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1" customFormat="1" ht="12" customHeight="1">
      <c r="B8" s="22"/>
      <c r="D8" s="114" t="s">
        <v>118</v>
      </c>
      <c r="L8" s="22"/>
    </row>
    <row r="9" spans="1:46" s="2" customFormat="1" ht="16.5" customHeight="1">
      <c r="A9" s="36"/>
      <c r="B9" s="41"/>
      <c r="C9" s="36"/>
      <c r="D9" s="36"/>
      <c r="E9" s="388" t="s">
        <v>3543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3544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3787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22. 3. 2022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ROUND((SUM(BE94:BE226)),  2)</f>
        <v>0</v>
      </c>
      <c r="G35" s="36"/>
      <c r="H35" s="36"/>
      <c r="I35" s="126">
        <v>0.21</v>
      </c>
      <c r="J35" s="125">
        <f>ROUND(((SUM(BE94:BE226))*I35),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ROUND((SUM(BF94:BF226)),  2)</f>
        <v>0</v>
      </c>
      <c r="G36" s="36"/>
      <c r="H36" s="36"/>
      <c r="I36" s="126">
        <v>0.15</v>
      </c>
      <c r="J36" s="125">
        <f>ROUND(((SUM(BF94:BF226))*I36),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ROUND((SUM(BG94:BG226)),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ROUND((SUM(BH94:BH226)),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ROUND((SUM(BI94:BI226)),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6" t="str">
        <f>E7</f>
        <v>Stavební úpravy části objektu školy - ZŠ Závodu míru 339, Karlovy Vary - Stará Role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6" t="s">
        <v>3543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3544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8" t="str">
        <f>E11</f>
        <v>2.NP-R4 - 2. nadzemní podlaží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Závodu míru 339/144, Karlovy Vary</v>
      </c>
      <c r="G56" s="38"/>
      <c r="H56" s="38"/>
      <c r="I56" s="31" t="s">
        <v>23</v>
      </c>
      <c r="J56" s="61" t="str">
        <f>IF(J14="","",J14)</f>
        <v>22. 3. 2022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Základní škola a střední škola Karlovy Vary, p.o.</v>
      </c>
      <c r="G58" s="38"/>
      <c r="H58" s="38"/>
      <c r="I58" s="31" t="s">
        <v>31</v>
      </c>
      <c r="J58" s="34" t="str">
        <f>E23</f>
        <v>Ing. Karel Drahokoupil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Bc. Martin Frous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121</v>
      </c>
      <c r="D61" s="139"/>
      <c r="E61" s="139"/>
      <c r="F61" s="139"/>
      <c r="G61" s="139"/>
      <c r="H61" s="139"/>
      <c r="I61" s="139"/>
      <c r="J61" s="140" t="s">
        <v>122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123</v>
      </c>
    </row>
    <row r="64" spans="1:47" s="9" customFormat="1" ht="24.95" customHeight="1">
      <c r="B64" s="142"/>
      <c r="C64" s="143"/>
      <c r="D64" s="144" t="s">
        <v>124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128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5" customHeight="1">
      <c r="B66" s="142"/>
      <c r="C66" s="143"/>
      <c r="D66" s="144" t="s">
        <v>131</v>
      </c>
      <c r="E66" s="145"/>
      <c r="F66" s="145"/>
      <c r="G66" s="145"/>
      <c r="H66" s="145"/>
      <c r="I66" s="145"/>
      <c r="J66" s="146">
        <f>J103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3546</v>
      </c>
      <c r="E67" s="150"/>
      <c r="F67" s="150"/>
      <c r="G67" s="150"/>
      <c r="H67" s="150"/>
      <c r="I67" s="150"/>
      <c r="J67" s="151">
        <f>J104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3547</v>
      </c>
      <c r="E68" s="150"/>
      <c r="F68" s="150"/>
      <c r="G68" s="150"/>
      <c r="H68" s="150"/>
      <c r="I68" s="150"/>
      <c r="J68" s="151">
        <f>J181</f>
        <v>0</v>
      </c>
      <c r="K68" s="99"/>
      <c r="L68" s="152"/>
    </row>
    <row r="69" spans="1:31" s="9" customFormat="1" ht="24.95" customHeight="1">
      <c r="B69" s="142"/>
      <c r="C69" s="143"/>
      <c r="D69" s="144" t="s">
        <v>2871</v>
      </c>
      <c r="E69" s="145"/>
      <c r="F69" s="145"/>
      <c r="G69" s="145"/>
      <c r="H69" s="145"/>
      <c r="I69" s="145"/>
      <c r="J69" s="146">
        <f>J217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3548</v>
      </c>
      <c r="E70" s="150"/>
      <c r="F70" s="150"/>
      <c r="G70" s="150"/>
      <c r="H70" s="150"/>
      <c r="I70" s="150"/>
      <c r="J70" s="151">
        <f>J218</f>
        <v>0</v>
      </c>
      <c r="K70" s="99"/>
      <c r="L70" s="152"/>
    </row>
    <row r="71" spans="1:31" s="9" customFormat="1" ht="24.95" customHeight="1">
      <c r="B71" s="142"/>
      <c r="C71" s="143"/>
      <c r="D71" s="144" t="s">
        <v>2873</v>
      </c>
      <c r="E71" s="145"/>
      <c r="F71" s="145"/>
      <c r="G71" s="145"/>
      <c r="H71" s="145"/>
      <c r="I71" s="145"/>
      <c r="J71" s="146">
        <f>J222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3549</v>
      </c>
      <c r="E72" s="150"/>
      <c r="F72" s="150"/>
      <c r="G72" s="150"/>
      <c r="H72" s="150"/>
      <c r="I72" s="150"/>
      <c r="J72" s="151">
        <f>J223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140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386" t="str">
        <f>E7</f>
        <v>Stavební úpravy části objektu školy - ZŠ Závodu míru 339, Karlovy Vary - Stará Role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6" t="s">
        <v>3543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3544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8" t="str">
        <f>E11</f>
        <v>2.NP-R4 - 2. nadzemní podlaží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Závodu míru 339/144, Karlovy Vary</v>
      </c>
      <c r="G88" s="38"/>
      <c r="H88" s="38"/>
      <c r="I88" s="31" t="s">
        <v>23</v>
      </c>
      <c r="J88" s="61" t="str">
        <f>IF(J14="","",J14)</f>
        <v>22. 3. 2022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Základní škola a střední škola Karlovy Vary, p.o.</v>
      </c>
      <c r="G90" s="38"/>
      <c r="H90" s="38"/>
      <c r="I90" s="31" t="s">
        <v>31</v>
      </c>
      <c r="J90" s="34" t="str">
        <f>E23</f>
        <v>Ing. Karel Drahokoupil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34</v>
      </c>
      <c r="J91" s="34" t="str">
        <f>E26</f>
        <v>Bc. Martin Frous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141</v>
      </c>
      <c r="D93" s="156" t="s">
        <v>57</v>
      </c>
      <c r="E93" s="156" t="s">
        <v>53</v>
      </c>
      <c r="F93" s="156" t="s">
        <v>54</v>
      </c>
      <c r="G93" s="156" t="s">
        <v>142</v>
      </c>
      <c r="H93" s="156" t="s">
        <v>143</v>
      </c>
      <c r="I93" s="156" t="s">
        <v>144</v>
      </c>
      <c r="J93" s="156" t="s">
        <v>122</v>
      </c>
      <c r="K93" s="157" t="s">
        <v>145</v>
      </c>
      <c r="L93" s="158"/>
      <c r="M93" s="70" t="s">
        <v>19</v>
      </c>
      <c r="N93" s="71" t="s">
        <v>42</v>
      </c>
      <c r="O93" s="71" t="s">
        <v>146</v>
      </c>
      <c r="P93" s="71" t="s">
        <v>147</v>
      </c>
      <c r="Q93" s="71" t="s">
        <v>148</v>
      </c>
      <c r="R93" s="71" t="s">
        <v>149</v>
      </c>
      <c r="S93" s="71" t="s">
        <v>150</v>
      </c>
      <c r="T93" s="72" t="s">
        <v>151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P95+P103+P217+P222</f>
        <v>0</v>
      </c>
      <c r="Q94" s="74"/>
      <c r="R94" s="161">
        <f>R95+R103+R217+R222</f>
        <v>4.918949999999999E-2</v>
      </c>
      <c r="S94" s="74"/>
      <c r="T94" s="162">
        <f>T95+T103+T217+T222</f>
        <v>0.10800000000000001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71</v>
      </c>
      <c r="AU94" s="19" t="s">
        <v>123</v>
      </c>
      <c r="BK94" s="163">
        <f>BK95+BK103+BK217+BK222</f>
        <v>0</v>
      </c>
    </row>
    <row r="95" spans="1:63" s="12" customFormat="1" ht="25.9" customHeight="1">
      <c r="B95" s="164"/>
      <c r="C95" s="165"/>
      <c r="D95" s="166" t="s">
        <v>71</v>
      </c>
      <c r="E95" s="167" t="s">
        <v>153</v>
      </c>
      <c r="F95" s="167" t="s">
        <v>154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1E-3</v>
      </c>
      <c r="S95" s="172"/>
      <c r="T95" s="174">
        <f>T96</f>
        <v>0.10800000000000001</v>
      </c>
      <c r="AR95" s="175" t="s">
        <v>80</v>
      </c>
      <c r="AT95" s="176" t="s">
        <v>71</v>
      </c>
      <c r="AU95" s="176" t="s">
        <v>72</v>
      </c>
      <c r="AY95" s="175" t="s">
        <v>155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71</v>
      </c>
      <c r="E96" s="178" t="s">
        <v>243</v>
      </c>
      <c r="F96" s="178" t="s">
        <v>475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SUM(P97:P102)</f>
        <v>0</v>
      </c>
      <c r="Q96" s="172"/>
      <c r="R96" s="173">
        <f>SUM(R97:R102)</f>
        <v>1E-3</v>
      </c>
      <c r="S96" s="172"/>
      <c r="T96" s="174">
        <f>SUM(T97:T102)</f>
        <v>0.10800000000000001</v>
      </c>
      <c r="AR96" s="175" t="s">
        <v>80</v>
      </c>
      <c r="AT96" s="176" t="s">
        <v>71</v>
      </c>
      <c r="AU96" s="176" t="s">
        <v>80</v>
      </c>
      <c r="AY96" s="175" t="s">
        <v>155</v>
      </c>
      <c r="BK96" s="177">
        <f>SUM(BK97:BK102)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158</v>
      </c>
      <c r="E97" s="181" t="s">
        <v>3550</v>
      </c>
      <c r="F97" s="182" t="s">
        <v>3551</v>
      </c>
      <c r="G97" s="183" t="s">
        <v>425</v>
      </c>
      <c r="H97" s="184">
        <v>8</v>
      </c>
      <c r="I97" s="185"/>
      <c r="J97" s="186">
        <f>ROUND(I97*H97,2)</f>
        <v>0</v>
      </c>
      <c r="K97" s="182" t="s">
        <v>162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1E-3</v>
      </c>
      <c r="T97" s="190">
        <f>S97*H97</f>
        <v>8.0000000000000002E-3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163</v>
      </c>
      <c r="AT97" s="191" t="s">
        <v>158</v>
      </c>
      <c r="AU97" s="191" t="s">
        <v>82</v>
      </c>
      <c r="AY97" s="19" t="s">
        <v>155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163</v>
      </c>
      <c r="BM97" s="191" t="s">
        <v>3788</v>
      </c>
    </row>
    <row r="98" spans="1:65" s="2" customFormat="1" ht="19.5">
      <c r="A98" s="36"/>
      <c r="B98" s="37"/>
      <c r="C98" s="38"/>
      <c r="D98" s="193" t="s">
        <v>165</v>
      </c>
      <c r="E98" s="38"/>
      <c r="F98" s="194" t="s">
        <v>3553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165</v>
      </c>
      <c r="AU98" s="19" t="s">
        <v>82</v>
      </c>
    </row>
    <row r="99" spans="1:65" s="2" customFormat="1">
      <c r="A99" s="36"/>
      <c r="B99" s="37"/>
      <c r="C99" s="38"/>
      <c r="D99" s="198" t="s">
        <v>167</v>
      </c>
      <c r="E99" s="38"/>
      <c r="F99" s="199" t="s">
        <v>3554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167</v>
      </c>
      <c r="AU99" s="19" t="s">
        <v>82</v>
      </c>
    </row>
    <row r="100" spans="1:65" s="2" customFormat="1" ht="21.75" customHeight="1">
      <c r="A100" s="36"/>
      <c r="B100" s="37"/>
      <c r="C100" s="180" t="s">
        <v>82</v>
      </c>
      <c r="D100" s="180" t="s">
        <v>158</v>
      </c>
      <c r="E100" s="181" t="s">
        <v>3555</v>
      </c>
      <c r="F100" s="182" t="s">
        <v>3556</v>
      </c>
      <c r="G100" s="183" t="s">
        <v>233</v>
      </c>
      <c r="H100" s="184">
        <v>50</v>
      </c>
      <c r="I100" s="185"/>
      <c r="J100" s="186">
        <f>ROUND(I100*H100,2)</f>
        <v>0</v>
      </c>
      <c r="K100" s="182" t="s">
        <v>162</v>
      </c>
      <c r="L100" s="41"/>
      <c r="M100" s="187" t="s">
        <v>19</v>
      </c>
      <c r="N100" s="188" t="s">
        <v>43</v>
      </c>
      <c r="O100" s="66"/>
      <c r="P100" s="189">
        <f>O100*H100</f>
        <v>0</v>
      </c>
      <c r="Q100" s="189">
        <v>2.0000000000000002E-5</v>
      </c>
      <c r="R100" s="189">
        <f>Q100*H100</f>
        <v>1E-3</v>
      </c>
      <c r="S100" s="189">
        <v>2E-3</v>
      </c>
      <c r="T100" s="190">
        <f>S100*H100</f>
        <v>0.1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163</v>
      </c>
      <c r="AT100" s="191" t="s">
        <v>158</v>
      </c>
      <c r="AU100" s="191" t="s">
        <v>82</v>
      </c>
      <c r="AY100" s="19" t="s">
        <v>155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163</v>
      </c>
      <c r="BM100" s="191" t="s">
        <v>3789</v>
      </c>
    </row>
    <row r="101" spans="1:65" s="2" customFormat="1" ht="19.5">
      <c r="A101" s="36"/>
      <c r="B101" s="37"/>
      <c r="C101" s="38"/>
      <c r="D101" s="193" t="s">
        <v>165</v>
      </c>
      <c r="E101" s="38"/>
      <c r="F101" s="194" t="s">
        <v>3558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165</v>
      </c>
      <c r="AU101" s="19" t="s">
        <v>82</v>
      </c>
    </row>
    <row r="102" spans="1:65" s="2" customFormat="1">
      <c r="A102" s="36"/>
      <c r="B102" s="37"/>
      <c r="C102" s="38"/>
      <c r="D102" s="198" t="s">
        <v>167</v>
      </c>
      <c r="E102" s="38"/>
      <c r="F102" s="199" t="s">
        <v>3559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167</v>
      </c>
      <c r="AU102" s="19" t="s">
        <v>82</v>
      </c>
    </row>
    <row r="103" spans="1:65" s="12" customFormat="1" ht="25.9" customHeight="1">
      <c r="B103" s="164"/>
      <c r="C103" s="165"/>
      <c r="D103" s="166" t="s">
        <v>71</v>
      </c>
      <c r="E103" s="167" t="s">
        <v>636</v>
      </c>
      <c r="F103" s="167" t="s">
        <v>637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P104+P181</f>
        <v>0</v>
      </c>
      <c r="Q103" s="172"/>
      <c r="R103" s="173">
        <f>R104+R181</f>
        <v>4.8189499999999989E-2</v>
      </c>
      <c r="S103" s="172"/>
      <c r="T103" s="174">
        <f>T104+T181</f>
        <v>0</v>
      </c>
      <c r="AR103" s="175" t="s">
        <v>82</v>
      </c>
      <c r="AT103" s="176" t="s">
        <v>71</v>
      </c>
      <c r="AU103" s="176" t="s">
        <v>72</v>
      </c>
      <c r="AY103" s="175" t="s">
        <v>155</v>
      </c>
      <c r="BK103" s="177">
        <f>BK104+BK181</f>
        <v>0</v>
      </c>
    </row>
    <row r="104" spans="1:65" s="12" customFormat="1" ht="22.9" customHeight="1">
      <c r="B104" s="164"/>
      <c r="C104" s="165"/>
      <c r="D104" s="166" t="s">
        <v>71</v>
      </c>
      <c r="E104" s="178" t="s">
        <v>3560</v>
      </c>
      <c r="F104" s="178" t="s">
        <v>3561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SUM(P105:P180)</f>
        <v>0</v>
      </c>
      <c r="Q104" s="172"/>
      <c r="R104" s="173">
        <f>SUM(R105:R180)</f>
        <v>4.8059499999999991E-2</v>
      </c>
      <c r="S104" s="172"/>
      <c r="T104" s="174">
        <f>SUM(T105:T180)</f>
        <v>0</v>
      </c>
      <c r="AR104" s="175" t="s">
        <v>82</v>
      </c>
      <c r="AT104" s="176" t="s">
        <v>71</v>
      </c>
      <c r="AU104" s="176" t="s">
        <v>80</v>
      </c>
      <c r="AY104" s="175" t="s">
        <v>155</v>
      </c>
      <c r="BK104" s="177">
        <f>SUM(BK105:BK180)</f>
        <v>0</v>
      </c>
    </row>
    <row r="105" spans="1:65" s="2" customFormat="1" ht="21.75" customHeight="1">
      <c r="A105" s="36"/>
      <c r="B105" s="37"/>
      <c r="C105" s="180" t="s">
        <v>156</v>
      </c>
      <c r="D105" s="180" t="s">
        <v>158</v>
      </c>
      <c r="E105" s="181" t="s">
        <v>3562</v>
      </c>
      <c r="F105" s="182" t="s">
        <v>3563</v>
      </c>
      <c r="G105" s="183" t="s">
        <v>233</v>
      </c>
      <c r="H105" s="184">
        <v>32</v>
      </c>
      <c r="I105" s="185"/>
      <c r="J105" s="186">
        <f>ROUND(I105*H105,2)</f>
        <v>0</v>
      </c>
      <c r="K105" s="182" t="s">
        <v>162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300</v>
      </c>
      <c r="AT105" s="191" t="s">
        <v>158</v>
      </c>
      <c r="AU105" s="191" t="s">
        <v>82</v>
      </c>
      <c r="AY105" s="19" t="s">
        <v>155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300</v>
      </c>
      <c r="BM105" s="191" t="s">
        <v>3790</v>
      </c>
    </row>
    <row r="106" spans="1:65" s="2" customFormat="1" ht="19.5">
      <c r="A106" s="36"/>
      <c r="B106" s="37"/>
      <c r="C106" s="38"/>
      <c r="D106" s="193" t="s">
        <v>165</v>
      </c>
      <c r="E106" s="38"/>
      <c r="F106" s="194" t="s">
        <v>3565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165</v>
      </c>
      <c r="AU106" s="19" t="s">
        <v>82</v>
      </c>
    </row>
    <row r="107" spans="1:65" s="2" customFormat="1">
      <c r="A107" s="36"/>
      <c r="B107" s="37"/>
      <c r="C107" s="38"/>
      <c r="D107" s="198" t="s">
        <v>167</v>
      </c>
      <c r="E107" s="38"/>
      <c r="F107" s="199" t="s">
        <v>3566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167</v>
      </c>
      <c r="AU107" s="19" t="s">
        <v>82</v>
      </c>
    </row>
    <row r="108" spans="1:65" s="2" customFormat="1" ht="16.5" customHeight="1">
      <c r="A108" s="36"/>
      <c r="B108" s="37"/>
      <c r="C108" s="222" t="s">
        <v>163</v>
      </c>
      <c r="D108" s="222" t="s">
        <v>179</v>
      </c>
      <c r="E108" s="223" t="s">
        <v>3567</v>
      </c>
      <c r="F108" s="224" t="s">
        <v>3568</v>
      </c>
      <c r="G108" s="225" t="s">
        <v>233</v>
      </c>
      <c r="H108" s="226">
        <v>32</v>
      </c>
      <c r="I108" s="227"/>
      <c r="J108" s="228">
        <f>ROUND(I108*H108,2)</f>
        <v>0</v>
      </c>
      <c r="K108" s="224" t="s">
        <v>162</v>
      </c>
      <c r="L108" s="229"/>
      <c r="M108" s="230" t="s">
        <v>19</v>
      </c>
      <c r="N108" s="231" t="s">
        <v>43</v>
      </c>
      <c r="O108" s="66"/>
      <c r="P108" s="189">
        <f>O108*H108</f>
        <v>0</v>
      </c>
      <c r="Q108" s="189">
        <v>1.8000000000000001E-4</v>
      </c>
      <c r="R108" s="189">
        <f>Q108*H108</f>
        <v>5.7600000000000004E-3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438</v>
      </c>
      <c r="AT108" s="191" t="s">
        <v>179</v>
      </c>
      <c r="AU108" s="191" t="s">
        <v>82</v>
      </c>
      <c r="AY108" s="19" t="s">
        <v>155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300</v>
      </c>
      <c r="BM108" s="191" t="s">
        <v>3791</v>
      </c>
    </row>
    <row r="109" spans="1:65" s="2" customFormat="1">
      <c r="A109" s="36"/>
      <c r="B109" s="37"/>
      <c r="C109" s="38"/>
      <c r="D109" s="193" t="s">
        <v>165</v>
      </c>
      <c r="E109" s="38"/>
      <c r="F109" s="194" t="s">
        <v>3568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165</v>
      </c>
      <c r="AU109" s="19" t="s">
        <v>82</v>
      </c>
    </row>
    <row r="110" spans="1:65" s="2" customFormat="1" ht="16.5" customHeight="1">
      <c r="A110" s="36"/>
      <c r="B110" s="37"/>
      <c r="C110" s="180" t="s">
        <v>195</v>
      </c>
      <c r="D110" s="180" t="s">
        <v>158</v>
      </c>
      <c r="E110" s="181" t="s">
        <v>3570</v>
      </c>
      <c r="F110" s="182" t="s">
        <v>3571</v>
      </c>
      <c r="G110" s="183" t="s">
        <v>425</v>
      </c>
      <c r="H110" s="184">
        <v>2</v>
      </c>
      <c r="I110" s="185"/>
      <c r="J110" s="186">
        <f>ROUND(I110*H110,2)</f>
        <v>0</v>
      </c>
      <c r="K110" s="182" t="s">
        <v>162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300</v>
      </c>
      <c r="AT110" s="191" t="s">
        <v>158</v>
      </c>
      <c r="AU110" s="191" t="s">
        <v>82</v>
      </c>
      <c r="AY110" s="19" t="s">
        <v>155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300</v>
      </c>
      <c r="BM110" s="191" t="s">
        <v>3792</v>
      </c>
    </row>
    <row r="111" spans="1:65" s="2" customFormat="1" ht="29.25">
      <c r="A111" s="36"/>
      <c r="B111" s="37"/>
      <c r="C111" s="38"/>
      <c r="D111" s="193" t="s">
        <v>165</v>
      </c>
      <c r="E111" s="38"/>
      <c r="F111" s="194" t="s">
        <v>3573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165</v>
      </c>
      <c r="AU111" s="19" t="s">
        <v>82</v>
      </c>
    </row>
    <row r="112" spans="1:65" s="2" customFormat="1">
      <c r="A112" s="36"/>
      <c r="B112" s="37"/>
      <c r="C112" s="38"/>
      <c r="D112" s="198" t="s">
        <v>167</v>
      </c>
      <c r="E112" s="38"/>
      <c r="F112" s="199" t="s">
        <v>3574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167</v>
      </c>
      <c r="AU112" s="19" t="s">
        <v>82</v>
      </c>
    </row>
    <row r="113" spans="1:65" s="2" customFormat="1" ht="24.2" customHeight="1">
      <c r="A113" s="36"/>
      <c r="B113" s="37"/>
      <c r="C113" s="222" t="s">
        <v>199</v>
      </c>
      <c r="D113" s="222" t="s">
        <v>179</v>
      </c>
      <c r="E113" s="223" t="s">
        <v>3575</v>
      </c>
      <c r="F113" s="224" t="s">
        <v>3576</v>
      </c>
      <c r="G113" s="225" t="s">
        <v>425</v>
      </c>
      <c r="H113" s="226">
        <v>2</v>
      </c>
      <c r="I113" s="227"/>
      <c r="J113" s="228">
        <f>ROUND(I113*H113,2)</f>
        <v>0</v>
      </c>
      <c r="K113" s="224" t="s">
        <v>162</v>
      </c>
      <c r="L113" s="229"/>
      <c r="M113" s="230" t="s">
        <v>19</v>
      </c>
      <c r="N113" s="231" t="s">
        <v>43</v>
      </c>
      <c r="O113" s="66"/>
      <c r="P113" s="189">
        <f>O113*H113</f>
        <v>0</v>
      </c>
      <c r="Q113" s="189">
        <v>9.0000000000000006E-5</v>
      </c>
      <c r="R113" s="189">
        <f>Q113*H113</f>
        <v>1.8000000000000001E-4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438</v>
      </c>
      <c r="AT113" s="191" t="s">
        <v>179</v>
      </c>
      <c r="AU113" s="191" t="s">
        <v>82</v>
      </c>
      <c r="AY113" s="19" t="s">
        <v>155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300</v>
      </c>
      <c r="BM113" s="191" t="s">
        <v>3793</v>
      </c>
    </row>
    <row r="114" spans="1:65" s="2" customFormat="1" ht="19.5">
      <c r="A114" s="36"/>
      <c r="B114" s="37"/>
      <c r="C114" s="38"/>
      <c r="D114" s="193" t="s">
        <v>165</v>
      </c>
      <c r="E114" s="38"/>
      <c r="F114" s="194" t="s">
        <v>3576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165</v>
      </c>
      <c r="AU114" s="19" t="s">
        <v>82</v>
      </c>
    </row>
    <row r="115" spans="1:65" s="2" customFormat="1" ht="24.2" customHeight="1">
      <c r="A115" s="36"/>
      <c r="B115" s="37"/>
      <c r="C115" s="180" t="s">
        <v>222</v>
      </c>
      <c r="D115" s="180" t="s">
        <v>158</v>
      </c>
      <c r="E115" s="181" t="s">
        <v>3578</v>
      </c>
      <c r="F115" s="182" t="s">
        <v>3579</v>
      </c>
      <c r="G115" s="183" t="s">
        <v>233</v>
      </c>
      <c r="H115" s="184">
        <v>75</v>
      </c>
      <c r="I115" s="185"/>
      <c r="J115" s="186">
        <f>ROUND(I115*H115,2)</f>
        <v>0</v>
      </c>
      <c r="K115" s="182" t="s">
        <v>162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300</v>
      </c>
      <c r="AT115" s="191" t="s">
        <v>158</v>
      </c>
      <c r="AU115" s="191" t="s">
        <v>82</v>
      </c>
      <c r="AY115" s="19" t="s">
        <v>155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300</v>
      </c>
      <c r="BM115" s="191" t="s">
        <v>3794</v>
      </c>
    </row>
    <row r="116" spans="1:65" s="2" customFormat="1" ht="19.5">
      <c r="A116" s="36"/>
      <c r="B116" s="37"/>
      <c r="C116" s="38"/>
      <c r="D116" s="193" t="s">
        <v>165</v>
      </c>
      <c r="E116" s="38"/>
      <c r="F116" s="194" t="s">
        <v>3581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165</v>
      </c>
      <c r="AU116" s="19" t="s">
        <v>82</v>
      </c>
    </row>
    <row r="117" spans="1:65" s="2" customFormat="1">
      <c r="A117" s="36"/>
      <c r="B117" s="37"/>
      <c r="C117" s="38"/>
      <c r="D117" s="198" t="s">
        <v>167</v>
      </c>
      <c r="E117" s="38"/>
      <c r="F117" s="199" t="s">
        <v>3582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167</v>
      </c>
      <c r="AU117" s="19" t="s">
        <v>82</v>
      </c>
    </row>
    <row r="118" spans="1:65" s="2" customFormat="1" ht="24.2" customHeight="1">
      <c r="A118" s="36"/>
      <c r="B118" s="37"/>
      <c r="C118" s="222" t="s">
        <v>182</v>
      </c>
      <c r="D118" s="222" t="s">
        <v>179</v>
      </c>
      <c r="E118" s="223" t="s">
        <v>3583</v>
      </c>
      <c r="F118" s="224" t="s">
        <v>3584</v>
      </c>
      <c r="G118" s="225" t="s">
        <v>233</v>
      </c>
      <c r="H118" s="226">
        <v>86.25</v>
      </c>
      <c r="I118" s="227"/>
      <c r="J118" s="228">
        <f>ROUND(I118*H118,2)</f>
        <v>0</v>
      </c>
      <c r="K118" s="224" t="s">
        <v>162</v>
      </c>
      <c r="L118" s="229"/>
      <c r="M118" s="230" t="s">
        <v>19</v>
      </c>
      <c r="N118" s="231" t="s">
        <v>43</v>
      </c>
      <c r="O118" s="66"/>
      <c r="P118" s="189">
        <f>O118*H118</f>
        <v>0</v>
      </c>
      <c r="Q118" s="189">
        <v>1.2E-4</v>
      </c>
      <c r="R118" s="189">
        <f>Q118*H118</f>
        <v>1.035E-2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438</v>
      </c>
      <c r="AT118" s="191" t="s">
        <v>179</v>
      </c>
      <c r="AU118" s="191" t="s">
        <v>82</v>
      </c>
      <c r="AY118" s="19" t="s">
        <v>155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300</v>
      </c>
      <c r="BM118" s="191" t="s">
        <v>3795</v>
      </c>
    </row>
    <row r="119" spans="1:65" s="2" customFormat="1" ht="19.5">
      <c r="A119" s="36"/>
      <c r="B119" s="37"/>
      <c r="C119" s="38"/>
      <c r="D119" s="193" t="s">
        <v>165</v>
      </c>
      <c r="E119" s="38"/>
      <c r="F119" s="194" t="s">
        <v>3584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165</v>
      </c>
      <c r="AU119" s="19" t="s">
        <v>82</v>
      </c>
    </row>
    <row r="120" spans="1:65" s="2" customFormat="1" ht="33" customHeight="1">
      <c r="A120" s="36"/>
      <c r="B120" s="37"/>
      <c r="C120" s="180" t="s">
        <v>243</v>
      </c>
      <c r="D120" s="180" t="s">
        <v>158</v>
      </c>
      <c r="E120" s="181" t="s">
        <v>3586</v>
      </c>
      <c r="F120" s="182" t="s">
        <v>3587</v>
      </c>
      <c r="G120" s="183" t="s">
        <v>233</v>
      </c>
      <c r="H120" s="184">
        <v>25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300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300</v>
      </c>
      <c r="BM120" s="191" t="s">
        <v>3796</v>
      </c>
    </row>
    <row r="121" spans="1:65" s="2" customFormat="1" ht="19.5">
      <c r="A121" s="36"/>
      <c r="B121" s="37"/>
      <c r="C121" s="38"/>
      <c r="D121" s="193" t="s">
        <v>165</v>
      </c>
      <c r="E121" s="38"/>
      <c r="F121" s="194" t="s">
        <v>3589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3590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2" customFormat="1" ht="24.2" customHeight="1">
      <c r="A123" s="36"/>
      <c r="B123" s="37"/>
      <c r="C123" s="222" t="s">
        <v>251</v>
      </c>
      <c r="D123" s="222" t="s">
        <v>179</v>
      </c>
      <c r="E123" s="223" t="s">
        <v>3591</v>
      </c>
      <c r="F123" s="224" t="s">
        <v>3592</v>
      </c>
      <c r="G123" s="225" t="s">
        <v>233</v>
      </c>
      <c r="H123" s="226">
        <v>28.75</v>
      </c>
      <c r="I123" s="227"/>
      <c r="J123" s="228">
        <f>ROUND(I123*H123,2)</f>
        <v>0</v>
      </c>
      <c r="K123" s="224" t="s">
        <v>162</v>
      </c>
      <c r="L123" s="229"/>
      <c r="M123" s="230" t="s">
        <v>19</v>
      </c>
      <c r="N123" s="231" t="s">
        <v>43</v>
      </c>
      <c r="O123" s="66"/>
      <c r="P123" s="189">
        <f>O123*H123</f>
        <v>0</v>
      </c>
      <c r="Q123" s="189">
        <v>1.7000000000000001E-4</v>
      </c>
      <c r="R123" s="189">
        <f>Q123*H123</f>
        <v>4.8875000000000004E-3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438</v>
      </c>
      <c r="AT123" s="191" t="s">
        <v>179</v>
      </c>
      <c r="AU123" s="191" t="s">
        <v>82</v>
      </c>
      <c r="AY123" s="19" t="s">
        <v>155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300</v>
      </c>
      <c r="BM123" s="191" t="s">
        <v>3797</v>
      </c>
    </row>
    <row r="124" spans="1:65" s="2" customFormat="1" ht="19.5">
      <c r="A124" s="36"/>
      <c r="B124" s="37"/>
      <c r="C124" s="38"/>
      <c r="D124" s="193" t="s">
        <v>165</v>
      </c>
      <c r="E124" s="38"/>
      <c r="F124" s="194" t="s">
        <v>3592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165</v>
      </c>
      <c r="AU124" s="19" t="s">
        <v>82</v>
      </c>
    </row>
    <row r="125" spans="1:65" s="2" customFormat="1" ht="24.2" customHeight="1">
      <c r="A125" s="36"/>
      <c r="B125" s="37"/>
      <c r="C125" s="180" t="s">
        <v>261</v>
      </c>
      <c r="D125" s="180" t="s">
        <v>158</v>
      </c>
      <c r="E125" s="181" t="s">
        <v>3594</v>
      </c>
      <c r="F125" s="182" t="s">
        <v>3595</v>
      </c>
      <c r="G125" s="183" t="s">
        <v>233</v>
      </c>
      <c r="H125" s="184">
        <v>32</v>
      </c>
      <c r="I125" s="185"/>
      <c r="J125" s="186">
        <f>ROUND(I125*H125,2)</f>
        <v>0</v>
      </c>
      <c r="K125" s="182" t="s">
        <v>162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300</v>
      </c>
      <c r="AT125" s="191" t="s">
        <v>158</v>
      </c>
      <c r="AU125" s="191" t="s">
        <v>82</v>
      </c>
      <c r="AY125" s="19" t="s">
        <v>155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300</v>
      </c>
      <c r="BM125" s="191" t="s">
        <v>3798</v>
      </c>
    </row>
    <row r="126" spans="1:65" s="2" customFormat="1" ht="19.5">
      <c r="A126" s="36"/>
      <c r="B126" s="37"/>
      <c r="C126" s="38"/>
      <c r="D126" s="193" t="s">
        <v>165</v>
      </c>
      <c r="E126" s="38"/>
      <c r="F126" s="194" t="s">
        <v>3597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165</v>
      </c>
      <c r="AU126" s="19" t="s">
        <v>82</v>
      </c>
    </row>
    <row r="127" spans="1:65" s="2" customFormat="1">
      <c r="A127" s="36"/>
      <c r="B127" s="37"/>
      <c r="C127" s="38"/>
      <c r="D127" s="198" t="s">
        <v>167</v>
      </c>
      <c r="E127" s="38"/>
      <c r="F127" s="199" t="s">
        <v>3598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167</v>
      </c>
      <c r="AU127" s="19" t="s">
        <v>82</v>
      </c>
    </row>
    <row r="128" spans="1:65" s="2" customFormat="1" ht="24.2" customHeight="1">
      <c r="A128" s="36"/>
      <c r="B128" s="37"/>
      <c r="C128" s="222" t="s">
        <v>271</v>
      </c>
      <c r="D128" s="222" t="s">
        <v>179</v>
      </c>
      <c r="E128" s="223" t="s">
        <v>3583</v>
      </c>
      <c r="F128" s="224" t="s">
        <v>3584</v>
      </c>
      <c r="G128" s="225" t="s">
        <v>233</v>
      </c>
      <c r="H128" s="226">
        <v>36.799999999999997</v>
      </c>
      <c r="I128" s="227"/>
      <c r="J128" s="228">
        <f>ROUND(I128*H128,2)</f>
        <v>0</v>
      </c>
      <c r="K128" s="224" t="s">
        <v>162</v>
      </c>
      <c r="L128" s="229"/>
      <c r="M128" s="230" t="s">
        <v>19</v>
      </c>
      <c r="N128" s="231" t="s">
        <v>43</v>
      </c>
      <c r="O128" s="66"/>
      <c r="P128" s="189">
        <f>O128*H128</f>
        <v>0</v>
      </c>
      <c r="Q128" s="189">
        <v>1.2E-4</v>
      </c>
      <c r="R128" s="189">
        <f>Q128*H128</f>
        <v>4.4159999999999998E-3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438</v>
      </c>
      <c r="AT128" s="191" t="s">
        <v>179</v>
      </c>
      <c r="AU128" s="191" t="s">
        <v>82</v>
      </c>
      <c r="AY128" s="19" t="s">
        <v>155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300</v>
      </c>
      <c r="BM128" s="191" t="s">
        <v>3799</v>
      </c>
    </row>
    <row r="129" spans="1:65" s="2" customFormat="1" ht="19.5">
      <c r="A129" s="36"/>
      <c r="B129" s="37"/>
      <c r="C129" s="38"/>
      <c r="D129" s="193" t="s">
        <v>165</v>
      </c>
      <c r="E129" s="38"/>
      <c r="F129" s="194" t="s">
        <v>3584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165</v>
      </c>
      <c r="AU129" s="19" t="s">
        <v>82</v>
      </c>
    </row>
    <row r="130" spans="1:65" s="2" customFormat="1" ht="24.2" customHeight="1">
      <c r="A130" s="36"/>
      <c r="B130" s="37"/>
      <c r="C130" s="222" t="s">
        <v>279</v>
      </c>
      <c r="D130" s="222" t="s">
        <v>179</v>
      </c>
      <c r="E130" s="223" t="s">
        <v>3591</v>
      </c>
      <c r="F130" s="224" t="s">
        <v>3592</v>
      </c>
      <c r="G130" s="225" t="s">
        <v>233</v>
      </c>
      <c r="H130" s="226">
        <v>36.799999999999997</v>
      </c>
      <c r="I130" s="227"/>
      <c r="J130" s="228">
        <f>ROUND(I130*H130,2)</f>
        <v>0</v>
      </c>
      <c r="K130" s="224" t="s">
        <v>162</v>
      </c>
      <c r="L130" s="229"/>
      <c r="M130" s="230" t="s">
        <v>19</v>
      </c>
      <c r="N130" s="231" t="s">
        <v>43</v>
      </c>
      <c r="O130" s="66"/>
      <c r="P130" s="189">
        <f>O130*H130</f>
        <v>0</v>
      </c>
      <c r="Q130" s="189">
        <v>1.7000000000000001E-4</v>
      </c>
      <c r="R130" s="189">
        <f>Q130*H130</f>
        <v>6.2560000000000003E-3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438</v>
      </c>
      <c r="AT130" s="191" t="s">
        <v>179</v>
      </c>
      <c r="AU130" s="191" t="s">
        <v>82</v>
      </c>
      <c r="AY130" s="19" t="s">
        <v>155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300</v>
      </c>
      <c r="BM130" s="191" t="s">
        <v>3800</v>
      </c>
    </row>
    <row r="131" spans="1:65" s="2" customFormat="1" ht="19.5">
      <c r="A131" s="36"/>
      <c r="B131" s="37"/>
      <c r="C131" s="38"/>
      <c r="D131" s="193" t="s">
        <v>165</v>
      </c>
      <c r="E131" s="38"/>
      <c r="F131" s="194" t="s">
        <v>3592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165</v>
      </c>
      <c r="AU131" s="19" t="s">
        <v>82</v>
      </c>
    </row>
    <row r="132" spans="1:65" s="2" customFormat="1" ht="21.75" customHeight="1">
      <c r="A132" s="36"/>
      <c r="B132" s="37"/>
      <c r="C132" s="180" t="s">
        <v>286</v>
      </c>
      <c r="D132" s="180" t="s">
        <v>158</v>
      </c>
      <c r="E132" s="181" t="s">
        <v>3601</v>
      </c>
      <c r="F132" s="182" t="s">
        <v>3602</v>
      </c>
      <c r="G132" s="183" t="s">
        <v>425</v>
      </c>
      <c r="H132" s="184">
        <v>21</v>
      </c>
      <c r="I132" s="185"/>
      <c r="J132" s="186">
        <f>ROUND(I132*H132,2)</f>
        <v>0</v>
      </c>
      <c r="K132" s="182" t="s">
        <v>162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300</v>
      </c>
      <c r="AT132" s="191" t="s">
        <v>158</v>
      </c>
      <c r="AU132" s="191" t="s">
        <v>82</v>
      </c>
      <c r="AY132" s="19" t="s">
        <v>155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300</v>
      </c>
      <c r="BM132" s="191" t="s">
        <v>3801</v>
      </c>
    </row>
    <row r="133" spans="1:65" s="2" customFormat="1" ht="29.25">
      <c r="A133" s="36"/>
      <c r="B133" s="37"/>
      <c r="C133" s="38"/>
      <c r="D133" s="193" t="s">
        <v>165</v>
      </c>
      <c r="E133" s="38"/>
      <c r="F133" s="194" t="s">
        <v>3604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165</v>
      </c>
      <c r="AU133" s="19" t="s">
        <v>82</v>
      </c>
    </row>
    <row r="134" spans="1:65" s="2" customFormat="1">
      <c r="A134" s="36"/>
      <c r="B134" s="37"/>
      <c r="C134" s="38"/>
      <c r="D134" s="198" t="s">
        <v>167</v>
      </c>
      <c r="E134" s="38"/>
      <c r="F134" s="199" t="s">
        <v>3605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167</v>
      </c>
      <c r="AU134" s="19" t="s">
        <v>82</v>
      </c>
    </row>
    <row r="135" spans="1:65" s="2" customFormat="1" ht="16.5" customHeight="1">
      <c r="A135" s="36"/>
      <c r="B135" s="37"/>
      <c r="C135" s="222" t="s">
        <v>8</v>
      </c>
      <c r="D135" s="222" t="s">
        <v>179</v>
      </c>
      <c r="E135" s="223" t="s">
        <v>3606</v>
      </c>
      <c r="F135" s="224" t="s">
        <v>3607</v>
      </c>
      <c r="G135" s="225" t="s">
        <v>425</v>
      </c>
      <c r="H135" s="226">
        <v>3</v>
      </c>
      <c r="I135" s="227"/>
      <c r="J135" s="228">
        <f>ROUND(I135*H135,2)</f>
        <v>0</v>
      </c>
      <c r="K135" s="224" t="s">
        <v>851</v>
      </c>
      <c r="L135" s="229"/>
      <c r="M135" s="230" t="s">
        <v>19</v>
      </c>
      <c r="N135" s="231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438</v>
      </c>
      <c r="AT135" s="191" t="s">
        <v>179</v>
      </c>
      <c r="AU135" s="191" t="s">
        <v>82</v>
      </c>
      <c r="AY135" s="19" t="s">
        <v>155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300</v>
      </c>
      <c r="BM135" s="191" t="s">
        <v>3802</v>
      </c>
    </row>
    <row r="136" spans="1:65" s="2" customFormat="1">
      <c r="A136" s="36"/>
      <c r="B136" s="37"/>
      <c r="C136" s="38"/>
      <c r="D136" s="193" t="s">
        <v>165</v>
      </c>
      <c r="E136" s="38"/>
      <c r="F136" s="194" t="s">
        <v>3607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165</v>
      </c>
      <c r="AU136" s="19" t="s">
        <v>82</v>
      </c>
    </row>
    <row r="137" spans="1:65" s="2" customFormat="1" ht="24.2" customHeight="1">
      <c r="A137" s="36"/>
      <c r="B137" s="37"/>
      <c r="C137" s="222" t="s">
        <v>300</v>
      </c>
      <c r="D137" s="222" t="s">
        <v>179</v>
      </c>
      <c r="E137" s="223" t="s">
        <v>3609</v>
      </c>
      <c r="F137" s="224" t="s">
        <v>3610</v>
      </c>
      <c r="G137" s="225" t="s">
        <v>425</v>
      </c>
      <c r="H137" s="226">
        <v>21</v>
      </c>
      <c r="I137" s="227"/>
      <c r="J137" s="228">
        <f>ROUND(I137*H137,2)</f>
        <v>0</v>
      </c>
      <c r="K137" s="224" t="s">
        <v>162</v>
      </c>
      <c r="L137" s="229"/>
      <c r="M137" s="230" t="s">
        <v>19</v>
      </c>
      <c r="N137" s="231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438</v>
      </c>
      <c r="AT137" s="191" t="s">
        <v>179</v>
      </c>
      <c r="AU137" s="191" t="s">
        <v>82</v>
      </c>
      <c r="AY137" s="19" t="s">
        <v>155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300</v>
      </c>
      <c r="BM137" s="191" t="s">
        <v>3803</v>
      </c>
    </row>
    <row r="138" spans="1:65" s="2" customFormat="1" ht="19.5">
      <c r="A138" s="36"/>
      <c r="B138" s="37"/>
      <c r="C138" s="38"/>
      <c r="D138" s="193" t="s">
        <v>165</v>
      </c>
      <c r="E138" s="38"/>
      <c r="F138" s="194" t="s">
        <v>3610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165</v>
      </c>
      <c r="AU138" s="19" t="s">
        <v>82</v>
      </c>
    </row>
    <row r="139" spans="1:65" s="2" customFormat="1" ht="24.2" customHeight="1">
      <c r="A139" s="36"/>
      <c r="B139" s="37"/>
      <c r="C139" s="180" t="s">
        <v>308</v>
      </c>
      <c r="D139" s="180" t="s">
        <v>158</v>
      </c>
      <c r="E139" s="181" t="s">
        <v>3612</v>
      </c>
      <c r="F139" s="182" t="s">
        <v>3613</v>
      </c>
      <c r="G139" s="183" t="s">
        <v>425</v>
      </c>
      <c r="H139" s="184">
        <v>6</v>
      </c>
      <c r="I139" s="185"/>
      <c r="J139" s="186">
        <f>ROUND(I139*H139,2)</f>
        <v>0</v>
      </c>
      <c r="K139" s="182" t="s">
        <v>162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300</v>
      </c>
      <c r="AT139" s="191" t="s">
        <v>158</v>
      </c>
      <c r="AU139" s="191" t="s">
        <v>82</v>
      </c>
      <c r="AY139" s="19" t="s">
        <v>155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300</v>
      </c>
      <c r="BM139" s="191" t="s">
        <v>3804</v>
      </c>
    </row>
    <row r="140" spans="1:65" s="2" customFormat="1" ht="29.25">
      <c r="A140" s="36"/>
      <c r="B140" s="37"/>
      <c r="C140" s="38"/>
      <c r="D140" s="193" t="s">
        <v>165</v>
      </c>
      <c r="E140" s="38"/>
      <c r="F140" s="194" t="s">
        <v>3615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165</v>
      </c>
      <c r="AU140" s="19" t="s">
        <v>82</v>
      </c>
    </row>
    <row r="141" spans="1:65" s="2" customFormat="1">
      <c r="A141" s="36"/>
      <c r="B141" s="37"/>
      <c r="C141" s="38"/>
      <c r="D141" s="198" t="s">
        <v>167</v>
      </c>
      <c r="E141" s="38"/>
      <c r="F141" s="199" t="s">
        <v>3616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167</v>
      </c>
      <c r="AU141" s="19" t="s">
        <v>82</v>
      </c>
    </row>
    <row r="142" spans="1:65" s="2" customFormat="1" ht="24.2" customHeight="1">
      <c r="A142" s="36"/>
      <c r="B142" s="37"/>
      <c r="C142" s="222" t="s">
        <v>314</v>
      </c>
      <c r="D142" s="222" t="s">
        <v>179</v>
      </c>
      <c r="E142" s="223" t="s">
        <v>3617</v>
      </c>
      <c r="F142" s="224" t="s">
        <v>3618</v>
      </c>
      <c r="G142" s="225" t="s">
        <v>425</v>
      </c>
      <c r="H142" s="226">
        <v>6</v>
      </c>
      <c r="I142" s="227"/>
      <c r="J142" s="228">
        <f>ROUND(I142*H142,2)</f>
        <v>0</v>
      </c>
      <c r="K142" s="224" t="s">
        <v>162</v>
      </c>
      <c r="L142" s="229"/>
      <c r="M142" s="230" t="s">
        <v>19</v>
      </c>
      <c r="N142" s="231" t="s">
        <v>43</v>
      </c>
      <c r="O142" s="66"/>
      <c r="P142" s="189">
        <f>O142*H142</f>
        <v>0</v>
      </c>
      <c r="Q142" s="189">
        <v>4.0000000000000003E-5</v>
      </c>
      <c r="R142" s="189">
        <f>Q142*H142</f>
        <v>2.4000000000000003E-4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438</v>
      </c>
      <c r="AT142" s="191" t="s">
        <v>179</v>
      </c>
      <c r="AU142" s="191" t="s">
        <v>82</v>
      </c>
      <c r="AY142" s="19" t="s">
        <v>155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300</v>
      </c>
      <c r="BM142" s="191" t="s">
        <v>3805</v>
      </c>
    </row>
    <row r="143" spans="1:65" s="2" customFormat="1" ht="19.5">
      <c r="A143" s="36"/>
      <c r="B143" s="37"/>
      <c r="C143" s="38"/>
      <c r="D143" s="193" t="s">
        <v>165</v>
      </c>
      <c r="E143" s="38"/>
      <c r="F143" s="194" t="s">
        <v>3618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165</v>
      </c>
      <c r="AU143" s="19" t="s">
        <v>82</v>
      </c>
    </row>
    <row r="144" spans="1:65" s="2" customFormat="1" ht="16.5" customHeight="1">
      <c r="A144" s="36"/>
      <c r="B144" s="37"/>
      <c r="C144" s="222" t="s">
        <v>320</v>
      </c>
      <c r="D144" s="222" t="s">
        <v>179</v>
      </c>
      <c r="E144" s="223" t="s">
        <v>3620</v>
      </c>
      <c r="F144" s="224" t="s">
        <v>3621</v>
      </c>
      <c r="G144" s="225" t="s">
        <v>425</v>
      </c>
      <c r="H144" s="226">
        <v>6</v>
      </c>
      <c r="I144" s="227"/>
      <c r="J144" s="228">
        <f>ROUND(I144*H144,2)</f>
        <v>0</v>
      </c>
      <c r="K144" s="224" t="s">
        <v>162</v>
      </c>
      <c r="L144" s="229"/>
      <c r="M144" s="230" t="s">
        <v>19</v>
      </c>
      <c r="N144" s="231" t="s">
        <v>43</v>
      </c>
      <c r="O144" s="66"/>
      <c r="P144" s="189">
        <f>O144*H144</f>
        <v>0</v>
      </c>
      <c r="Q144" s="189">
        <v>1.0000000000000001E-5</v>
      </c>
      <c r="R144" s="189">
        <f>Q144*H144</f>
        <v>6.0000000000000008E-5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438</v>
      </c>
      <c r="AT144" s="191" t="s">
        <v>179</v>
      </c>
      <c r="AU144" s="191" t="s">
        <v>82</v>
      </c>
      <c r="AY144" s="19" t="s">
        <v>155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300</v>
      </c>
      <c r="BM144" s="191" t="s">
        <v>3806</v>
      </c>
    </row>
    <row r="145" spans="1:65" s="2" customFormat="1">
      <c r="A145" s="36"/>
      <c r="B145" s="37"/>
      <c r="C145" s="38"/>
      <c r="D145" s="193" t="s">
        <v>165</v>
      </c>
      <c r="E145" s="38"/>
      <c r="F145" s="194" t="s">
        <v>3621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165</v>
      </c>
      <c r="AU145" s="19" t="s">
        <v>82</v>
      </c>
    </row>
    <row r="146" spans="1:65" s="2" customFormat="1" ht="24.2" customHeight="1">
      <c r="A146" s="36"/>
      <c r="B146" s="37"/>
      <c r="C146" s="222" t="s">
        <v>330</v>
      </c>
      <c r="D146" s="222" t="s">
        <v>179</v>
      </c>
      <c r="E146" s="223" t="s">
        <v>3623</v>
      </c>
      <c r="F146" s="224" t="s">
        <v>3624</v>
      </c>
      <c r="G146" s="225" t="s">
        <v>425</v>
      </c>
      <c r="H146" s="226">
        <v>6</v>
      </c>
      <c r="I146" s="227"/>
      <c r="J146" s="228">
        <f>ROUND(I146*H146,2)</f>
        <v>0</v>
      </c>
      <c r="K146" s="224" t="s">
        <v>162</v>
      </c>
      <c r="L146" s="229"/>
      <c r="M146" s="230" t="s">
        <v>19</v>
      </c>
      <c r="N146" s="231" t="s">
        <v>43</v>
      </c>
      <c r="O146" s="66"/>
      <c r="P146" s="189">
        <f>O146*H146</f>
        <v>0</v>
      </c>
      <c r="Q146" s="189">
        <v>5.0000000000000002E-5</v>
      </c>
      <c r="R146" s="189">
        <f>Q146*H146</f>
        <v>3.0000000000000003E-4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438</v>
      </c>
      <c r="AT146" s="191" t="s">
        <v>179</v>
      </c>
      <c r="AU146" s="191" t="s">
        <v>82</v>
      </c>
      <c r="AY146" s="19" t="s">
        <v>155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300</v>
      </c>
      <c r="BM146" s="191" t="s">
        <v>3807</v>
      </c>
    </row>
    <row r="147" spans="1:65" s="2" customFormat="1">
      <c r="A147" s="36"/>
      <c r="B147" s="37"/>
      <c r="C147" s="38"/>
      <c r="D147" s="193" t="s">
        <v>165</v>
      </c>
      <c r="E147" s="38"/>
      <c r="F147" s="194" t="s">
        <v>3624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165</v>
      </c>
      <c r="AU147" s="19" t="s">
        <v>82</v>
      </c>
    </row>
    <row r="148" spans="1:65" s="2" customFormat="1" ht="21.75" customHeight="1">
      <c r="A148" s="36"/>
      <c r="B148" s="37"/>
      <c r="C148" s="180" t="s">
        <v>7</v>
      </c>
      <c r="D148" s="180" t="s">
        <v>158</v>
      </c>
      <c r="E148" s="181" t="s">
        <v>3626</v>
      </c>
      <c r="F148" s="182" t="s">
        <v>3627</v>
      </c>
      <c r="G148" s="183" t="s">
        <v>425</v>
      </c>
      <c r="H148" s="184">
        <v>4</v>
      </c>
      <c r="I148" s="185"/>
      <c r="J148" s="186">
        <f>ROUND(I148*H148,2)</f>
        <v>0</v>
      </c>
      <c r="K148" s="182" t="s">
        <v>162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300</v>
      </c>
      <c r="AT148" s="191" t="s">
        <v>158</v>
      </c>
      <c r="AU148" s="191" t="s">
        <v>82</v>
      </c>
      <c r="AY148" s="19" t="s">
        <v>155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300</v>
      </c>
      <c r="BM148" s="191" t="s">
        <v>3808</v>
      </c>
    </row>
    <row r="149" spans="1:65" s="2" customFormat="1" ht="19.5">
      <c r="A149" s="36"/>
      <c r="B149" s="37"/>
      <c r="C149" s="38"/>
      <c r="D149" s="193" t="s">
        <v>165</v>
      </c>
      <c r="E149" s="38"/>
      <c r="F149" s="194" t="s">
        <v>3629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165</v>
      </c>
      <c r="AU149" s="19" t="s">
        <v>82</v>
      </c>
    </row>
    <row r="150" spans="1:65" s="2" customFormat="1">
      <c r="A150" s="36"/>
      <c r="B150" s="37"/>
      <c r="C150" s="38"/>
      <c r="D150" s="198" t="s">
        <v>167</v>
      </c>
      <c r="E150" s="38"/>
      <c r="F150" s="199" t="s">
        <v>3630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167</v>
      </c>
      <c r="AU150" s="19" t="s">
        <v>82</v>
      </c>
    </row>
    <row r="151" spans="1:65" s="2" customFormat="1" ht="16.5" customHeight="1">
      <c r="A151" s="36"/>
      <c r="B151" s="37"/>
      <c r="C151" s="222" t="s">
        <v>364</v>
      </c>
      <c r="D151" s="222" t="s">
        <v>179</v>
      </c>
      <c r="E151" s="223" t="s">
        <v>3631</v>
      </c>
      <c r="F151" s="224" t="s">
        <v>3632</v>
      </c>
      <c r="G151" s="225" t="s">
        <v>425</v>
      </c>
      <c r="H151" s="226">
        <v>4</v>
      </c>
      <c r="I151" s="227"/>
      <c r="J151" s="228">
        <f>ROUND(I151*H151,2)</f>
        <v>0</v>
      </c>
      <c r="K151" s="224" t="s">
        <v>162</v>
      </c>
      <c r="L151" s="229"/>
      <c r="M151" s="230" t="s">
        <v>19</v>
      </c>
      <c r="N151" s="231" t="s">
        <v>43</v>
      </c>
      <c r="O151" s="66"/>
      <c r="P151" s="189">
        <f>O151*H151</f>
        <v>0</v>
      </c>
      <c r="Q151" s="189">
        <v>1E-4</v>
      </c>
      <c r="R151" s="189">
        <f>Q151*H151</f>
        <v>4.0000000000000002E-4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438</v>
      </c>
      <c r="AT151" s="191" t="s">
        <v>179</v>
      </c>
      <c r="AU151" s="191" t="s">
        <v>82</v>
      </c>
      <c r="AY151" s="19" t="s">
        <v>155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300</v>
      </c>
      <c r="BM151" s="191" t="s">
        <v>3809</v>
      </c>
    </row>
    <row r="152" spans="1:65" s="2" customFormat="1">
      <c r="A152" s="36"/>
      <c r="B152" s="37"/>
      <c r="C152" s="38"/>
      <c r="D152" s="193" t="s">
        <v>165</v>
      </c>
      <c r="E152" s="38"/>
      <c r="F152" s="194" t="s">
        <v>3632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165</v>
      </c>
      <c r="AU152" s="19" t="s">
        <v>82</v>
      </c>
    </row>
    <row r="153" spans="1:65" s="2" customFormat="1" ht="24.2" customHeight="1">
      <c r="A153" s="36"/>
      <c r="B153" s="37"/>
      <c r="C153" s="180" t="s">
        <v>374</v>
      </c>
      <c r="D153" s="180" t="s">
        <v>158</v>
      </c>
      <c r="E153" s="181" t="s">
        <v>3634</v>
      </c>
      <c r="F153" s="182" t="s">
        <v>3635</v>
      </c>
      <c r="G153" s="183" t="s">
        <v>425</v>
      </c>
      <c r="H153" s="184">
        <v>2</v>
      </c>
      <c r="I153" s="185"/>
      <c r="J153" s="186">
        <f>ROUND(I153*H153,2)</f>
        <v>0</v>
      </c>
      <c r="K153" s="182" t="s">
        <v>162</v>
      </c>
      <c r="L153" s="41"/>
      <c r="M153" s="187" t="s">
        <v>19</v>
      </c>
      <c r="N153" s="188" t="s">
        <v>43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300</v>
      </c>
      <c r="AT153" s="191" t="s">
        <v>158</v>
      </c>
      <c r="AU153" s="191" t="s">
        <v>82</v>
      </c>
      <c r="AY153" s="19" t="s">
        <v>155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300</v>
      </c>
      <c r="BM153" s="191" t="s">
        <v>3810</v>
      </c>
    </row>
    <row r="154" spans="1:65" s="2" customFormat="1" ht="19.5">
      <c r="A154" s="36"/>
      <c r="B154" s="37"/>
      <c r="C154" s="38"/>
      <c r="D154" s="193" t="s">
        <v>165</v>
      </c>
      <c r="E154" s="38"/>
      <c r="F154" s="194" t="s">
        <v>3637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165</v>
      </c>
      <c r="AU154" s="19" t="s">
        <v>82</v>
      </c>
    </row>
    <row r="155" spans="1:65" s="2" customFormat="1">
      <c r="A155" s="36"/>
      <c r="B155" s="37"/>
      <c r="C155" s="38"/>
      <c r="D155" s="198" t="s">
        <v>167</v>
      </c>
      <c r="E155" s="38"/>
      <c r="F155" s="199" t="s">
        <v>3638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167</v>
      </c>
      <c r="AU155" s="19" t="s">
        <v>82</v>
      </c>
    </row>
    <row r="156" spans="1:65" s="2" customFormat="1" ht="24.2" customHeight="1">
      <c r="A156" s="36"/>
      <c r="B156" s="37"/>
      <c r="C156" s="222" t="s">
        <v>381</v>
      </c>
      <c r="D156" s="222" t="s">
        <v>179</v>
      </c>
      <c r="E156" s="223" t="s">
        <v>3639</v>
      </c>
      <c r="F156" s="224" t="s">
        <v>3640</v>
      </c>
      <c r="G156" s="225" t="s">
        <v>425</v>
      </c>
      <c r="H156" s="226">
        <v>1</v>
      </c>
      <c r="I156" s="227"/>
      <c r="J156" s="228">
        <f>ROUND(I156*H156,2)</f>
        <v>0</v>
      </c>
      <c r="K156" s="224" t="s">
        <v>851</v>
      </c>
      <c r="L156" s="229"/>
      <c r="M156" s="230" t="s">
        <v>19</v>
      </c>
      <c r="N156" s="231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438</v>
      </c>
      <c r="AT156" s="191" t="s">
        <v>179</v>
      </c>
      <c r="AU156" s="191" t="s">
        <v>82</v>
      </c>
      <c r="AY156" s="19" t="s">
        <v>155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300</v>
      </c>
      <c r="BM156" s="191" t="s">
        <v>3811</v>
      </c>
    </row>
    <row r="157" spans="1:65" s="2" customFormat="1" ht="19.5">
      <c r="A157" s="36"/>
      <c r="B157" s="37"/>
      <c r="C157" s="38"/>
      <c r="D157" s="193" t="s">
        <v>165</v>
      </c>
      <c r="E157" s="38"/>
      <c r="F157" s="194" t="s">
        <v>3640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165</v>
      </c>
      <c r="AU157" s="19" t="s">
        <v>82</v>
      </c>
    </row>
    <row r="158" spans="1:65" s="2" customFormat="1" ht="24.2" customHeight="1">
      <c r="A158" s="36"/>
      <c r="B158" s="37"/>
      <c r="C158" s="222" t="s">
        <v>388</v>
      </c>
      <c r="D158" s="222" t="s">
        <v>179</v>
      </c>
      <c r="E158" s="223" t="s">
        <v>3642</v>
      </c>
      <c r="F158" s="224" t="s">
        <v>3643</v>
      </c>
      <c r="G158" s="225" t="s">
        <v>425</v>
      </c>
      <c r="H158" s="226">
        <v>1</v>
      </c>
      <c r="I158" s="227"/>
      <c r="J158" s="228">
        <f>ROUND(I158*H158,2)</f>
        <v>0</v>
      </c>
      <c r="K158" s="224" t="s">
        <v>851</v>
      </c>
      <c r="L158" s="229"/>
      <c r="M158" s="230" t="s">
        <v>19</v>
      </c>
      <c r="N158" s="231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438</v>
      </c>
      <c r="AT158" s="191" t="s">
        <v>179</v>
      </c>
      <c r="AU158" s="191" t="s">
        <v>82</v>
      </c>
      <c r="AY158" s="19" t="s">
        <v>155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300</v>
      </c>
      <c r="BM158" s="191" t="s">
        <v>3812</v>
      </c>
    </row>
    <row r="159" spans="1:65" s="2" customFormat="1" ht="19.5">
      <c r="A159" s="36"/>
      <c r="B159" s="37"/>
      <c r="C159" s="38"/>
      <c r="D159" s="193" t="s">
        <v>165</v>
      </c>
      <c r="E159" s="38"/>
      <c r="F159" s="194" t="s">
        <v>3643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165</v>
      </c>
      <c r="AU159" s="19" t="s">
        <v>82</v>
      </c>
    </row>
    <row r="160" spans="1:65" s="2" customFormat="1" ht="24.2" customHeight="1">
      <c r="A160" s="36"/>
      <c r="B160" s="37"/>
      <c r="C160" s="180" t="s">
        <v>396</v>
      </c>
      <c r="D160" s="180" t="s">
        <v>158</v>
      </c>
      <c r="E160" s="181" t="s">
        <v>3645</v>
      </c>
      <c r="F160" s="182" t="s">
        <v>3646</v>
      </c>
      <c r="G160" s="183" t="s">
        <v>425</v>
      </c>
      <c r="H160" s="184">
        <v>2</v>
      </c>
      <c r="I160" s="185"/>
      <c r="J160" s="186">
        <f>ROUND(I160*H160,2)</f>
        <v>0</v>
      </c>
      <c r="K160" s="182" t="s">
        <v>162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300</v>
      </c>
      <c r="AT160" s="191" t="s">
        <v>158</v>
      </c>
      <c r="AU160" s="191" t="s">
        <v>82</v>
      </c>
      <c r="AY160" s="19" t="s">
        <v>155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300</v>
      </c>
      <c r="BM160" s="191" t="s">
        <v>3813</v>
      </c>
    </row>
    <row r="161" spans="1:65" s="2" customFormat="1" ht="19.5">
      <c r="A161" s="36"/>
      <c r="B161" s="37"/>
      <c r="C161" s="38"/>
      <c r="D161" s="193" t="s">
        <v>165</v>
      </c>
      <c r="E161" s="38"/>
      <c r="F161" s="194" t="s">
        <v>3648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165</v>
      </c>
      <c r="AU161" s="19" t="s">
        <v>82</v>
      </c>
    </row>
    <row r="162" spans="1:65" s="2" customFormat="1">
      <c r="A162" s="36"/>
      <c r="B162" s="37"/>
      <c r="C162" s="38"/>
      <c r="D162" s="198" t="s">
        <v>167</v>
      </c>
      <c r="E162" s="38"/>
      <c r="F162" s="199" t="s">
        <v>3649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167</v>
      </c>
      <c r="AU162" s="19" t="s">
        <v>82</v>
      </c>
    </row>
    <row r="163" spans="1:65" s="2" customFormat="1" ht="16.5" customHeight="1">
      <c r="A163" s="36"/>
      <c r="B163" s="37"/>
      <c r="C163" s="222" t="s">
        <v>403</v>
      </c>
      <c r="D163" s="222" t="s">
        <v>179</v>
      </c>
      <c r="E163" s="223" t="s">
        <v>3650</v>
      </c>
      <c r="F163" s="224" t="s">
        <v>3651</v>
      </c>
      <c r="G163" s="225" t="s">
        <v>425</v>
      </c>
      <c r="H163" s="226">
        <v>2</v>
      </c>
      <c r="I163" s="227"/>
      <c r="J163" s="228">
        <f>ROUND(I163*H163,2)</f>
        <v>0</v>
      </c>
      <c r="K163" s="224" t="s">
        <v>162</v>
      </c>
      <c r="L163" s="229"/>
      <c r="M163" s="230" t="s">
        <v>19</v>
      </c>
      <c r="N163" s="231" t="s">
        <v>43</v>
      </c>
      <c r="O163" s="66"/>
      <c r="P163" s="189">
        <f>O163*H163</f>
        <v>0</v>
      </c>
      <c r="Q163" s="189">
        <v>5.0000000000000002E-5</v>
      </c>
      <c r="R163" s="189">
        <f>Q163*H163</f>
        <v>1E-4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438</v>
      </c>
      <c r="AT163" s="191" t="s">
        <v>179</v>
      </c>
      <c r="AU163" s="191" t="s">
        <v>82</v>
      </c>
      <c r="AY163" s="19" t="s">
        <v>155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300</v>
      </c>
      <c r="BM163" s="191" t="s">
        <v>3814</v>
      </c>
    </row>
    <row r="164" spans="1:65" s="2" customFormat="1">
      <c r="A164" s="36"/>
      <c r="B164" s="37"/>
      <c r="C164" s="38"/>
      <c r="D164" s="193" t="s">
        <v>165</v>
      </c>
      <c r="E164" s="38"/>
      <c r="F164" s="194" t="s">
        <v>3651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165</v>
      </c>
      <c r="AU164" s="19" t="s">
        <v>82</v>
      </c>
    </row>
    <row r="165" spans="1:65" s="2" customFormat="1" ht="24.2" customHeight="1">
      <c r="A165" s="36"/>
      <c r="B165" s="37"/>
      <c r="C165" s="180" t="s">
        <v>409</v>
      </c>
      <c r="D165" s="180" t="s">
        <v>158</v>
      </c>
      <c r="E165" s="181" t="s">
        <v>3653</v>
      </c>
      <c r="F165" s="182" t="s">
        <v>3654</v>
      </c>
      <c r="G165" s="183" t="s">
        <v>425</v>
      </c>
      <c r="H165" s="184">
        <v>3</v>
      </c>
      <c r="I165" s="185"/>
      <c r="J165" s="186">
        <f>ROUND(I165*H165,2)</f>
        <v>0</v>
      </c>
      <c r="K165" s="182" t="s">
        <v>162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300</v>
      </c>
      <c r="AT165" s="191" t="s">
        <v>158</v>
      </c>
      <c r="AU165" s="191" t="s">
        <v>82</v>
      </c>
      <c r="AY165" s="19" t="s">
        <v>155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300</v>
      </c>
      <c r="BM165" s="191" t="s">
        <v>3815</v>
      </c>
    </row>
    <row r="166" spans="1:65" s="2" customFormat="1" ht="19.5">
      <c r="A166" s="36"/>
      <c r="B166" s="37"/>
      <c r="C166" s="38"/>
      <c r="D166" s="193" t="s">
        <v>165</v>
      </c>
      <c r="E166" s="38"/>
      <c r="F166" s="194" t="s">
        <v>3656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165</v>
      </c>
      <c r="AU166" s="19" t="s">
        <v>82</v>
      </c>
    </row>
    <row r="167" spans="1:65" s="2" customFormat="1">
      <c r="A167" s="36"/>
      <c r="B167" s="37"/>
      <c r="C167" s="38"/>
      <c r="D167" s="198" t="s">
        <v>167</v>
      </c>
      <c r="E167" s="38"/>
      <c r="F167" s="199" t="s">
        <v>3657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167</v>
      </c>
      <c r="AU167" s="19" t="s">
        <v>82</v>
      </c>
    </row>
    <row r="168" spans="1:65" s="2" customFormat="1" ht="16.5" customHeight="1">
      <c r="A168" s="36"/>
      <c r="B168" s="37"/>
      <c r="C168" s="222" t="s">
        <v>415</v>
      </c>
      <c r="D168" s="222" t="s">
        <v>179</v>
      </c>
      <c r="E168" s="223" t="s">
        <v>3658</v>
      </c>
      <c r="F168" s="224" t="s">
        <v>3659</v>
      </c>
      <c r="G168" s="225" t="s">
        <v>425</v>
      </c>
      <c r="H168" s="226">
        <v>3</v>
      </c>
      <c r="I168" s="227"/>
      <c r="J168" s="228">
        <f>ROUND(I168*H168,2)</f>
        <v>0</v>
      </c>
      <c r="K168" s="224" t="s">
        <v>162</v>
      </c>
      <c r="L168" s="229"/>
      <c r="M168" s="230" t="s">
        <v>19</v>
      </c>
      <c r="N168" s="231" t="s">
        <v>43</v>
      </c>
      <c r="O168" s="66"/>
      <c r="P168" s="189">
        <f>O168*H168</f>
        <v>0</v>
      </c>
      <c r="Q168" s="189">
        <v>2.7E-4</v>
      </c>
      <c r="R168" s="189">
        <f>Q168*H168</f>
        <v>8.0999999999999996E-4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438</v>
      </c>
      <c r="AT168" s="191" t="s">
        <v>179</v>
      </c>
      <c r="AU168" s="191" t="s">
        <v>82</v>
      </c>
      <c r="AY168" s="19" t="s">
        <v>155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300</v>
      </c>
      <c r="BM168" s="191" t="s">
        <v>3816</v>
      </c>
    </row>
    <row r="169" spans="1:65" s="2" customFormat="1">
      <c r="A169" s="36"/>
      <c r="B169" s="37"/>
      <c r="C169" s="38"/>
      <c r="D169" s="193" t="s">
        <v>165</v>
      </c>
      <c r="E169" s="38"/>
      <c r="F169" s="194" t="s">
        <v>3659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165</v>
      </c>
      <c r="AU169" s="19" t="s">
        <v>82</v>
      </c>
    </row>
    <row r="170" spans="1:65" s="2" customFormat="1" ht="37.9" customHeight="1">
      <c r="A170" s="36"/>
      <c r="B170" s="37"/>
      <c r="C170" s="180" t="s">
        <v>422</v>
      </c>
      <c r="D170" s="180" t="s">
        <v>158</v>
      </c>
      <c r="E170" s="181" t="s">
        <v>3661</v>
      </c>
      <c r="F170" s="182" t="s">
        <v>3662</v>
      </c>
      <c r="G170" s="183" t="s">
        <v>425</v>
      </c>
      <c r="H170" s="184">
        <v>11</v>
      </c>
      <c r="I170" s="185"/>
      <c r="J170" s="186">
        <f>ROUND(I170*H170,2)</f>
        <v>0</v>
      </c>
      <c r="K170" s="182" t="s">
        <v>162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300</v>
      </c>
      <c r="AT170" s="191" t="s">
        <v>158</v>
      </c>
      <c r="AU170" s="191" t="s">
        <v>82</v>
      </c>
      <c r="AY170" s="19" t="s">
        <v>155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300</v>
      </c>
      <c r="BM170" s="191" t="s">
        <v>3817</v>
      </c>
    </row>
    <row r="171" spans="1:65" s="2" customFormat="1" ht="29.25">
      <c r="A171" s="36"/>
      <c r="B171" s="37"/>
      <c r="C171" s="38"/>
      <c r="D171" s="193" t="s">
        <v>165</v>
      </c>
      <c r="E171" s="38"/>
      <c r="F171" s="194" t="s">
        <v>3664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165</v>
      </c>
      <c r="AU171" s="19" t="s">
        <v>82</v>
      </c>
    </row>
    <row r="172" spans="1:65" s="2" customFormat="1">
      <c r="A172" s="36"/>
      <c r="B172" s="37"/>
      <c r="C172" s="38"/>
      <c r="D172" s="198" t="s">
        <v>167</v>
      </c>
      <c r="E172" s="38"/>
      <c r="F172" s="199" t="s">
        <v>3665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167</v>
      </c>
      <c r="AU172" s="19" t="s">
        <v>82</v>
      </c>
    </row>
    <row r="173" spans="1:65" s="2" customFormat="1" ht="24.2" customHeight="1">
      <c r="A173" s="36"/>
      <c r="B173" s="37"/>
      <c r="C173" s="222" t="s">
        <v>432</v>
      </c>
      <c r="D173" s="222" t="s">
        <v>179</v>
      </c>
      <c r="E173" s="223" t="s">
        <v>3666</v>
      </c>
      <c r="F173" s="224" t="s">
        <v>3667</v>
      </c>
      <c r="G173" s="225" t="s">
        <v>425</v>
      </c>
      <c r="H173" s="226">
        <v>11</v>
      </c>
      <c r="I173" s="227"/>
      <c r="J173" s="228">
        <f>ROUND(I173*H173,2)</f>
        <v>0</v>
      </c>
      <c r="K173" s="224" t="s">
        <v>162</v>
      </c>
      <c r="L173" s="229"/>
      <c r="M173" s="230" t="s">
        <v>19</v>
      </c>
      <c r="N173" s="231" t="s">
        <v>43</v>
      </c>
      <c r="O173" s="66"/>
      <c r="P173" s="189">
        <f>O173*H173</f>
        <v>0</v>
      </c>
      <c r="Q173" s="189">
        <v>1.2999999999999999E-3</v>
      </c>
      <c r="R173" s="189">
        <f>Q173*H173</f>
        <v>1.43E-2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438</v>
      </c>
      <c r="AT173" s="191" t="s">
        <v>179</v>
      </c>
      <c r="AU173" s="191" t="s">
        <v>82</v>
      </c>
      <c r="AY173" s="19" t="s">
        <v>155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300</v>
      </c>
      <c r="BM173" s="191" t="s">
        <v>3818</v>
      </c>
    </row>
    <row r="174" spans="1:65" s="2" customFormat="1" ht="19.5">
      <c r="A174" s="36"/>
      <c r="B174" s="37"/>
      <c r="C174" s="38"/>
      <c r="D174" s="193" t="s">
        <v>165</v>
      </c>
      <c r="E174" s="38"/>
      <c r="F174" s="194" t="s">
        <v>3667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165</v>
      </c>
      <c r="AU174" s="19" t="s">
        <v>82</v>
      </c>
    </row>
    <row r="175" spans="1:65" s="2" customFormat="1" ht="24.2" customHeight="1">
      <c r="A175" s="36"/>
      <c r="B175" s="37"/>
      <c r="C175" s="180" t="s">
        <v>438</v>
      </c>
      <c r="D175" s="180" t="s">
        <v>158</v>
      </c>
      <c r="E175" s="181" t="s">
        <v>3669</v>
      </c>
      <c r="F175" s="182" t="s">
        <v>3670</v>
      </c>
      <c r="G175" s="183" t="s">
        <v>425</v>
      </c>
      <c r="H175" s="184">
        <v>1</v>
      </c>
      <c r="I175" s="185"/>
      <c r="J175" s="186">
        <f>ROUND(I175*H175,2)</f>
        <v>0</v>
      </c>
      <c r="K175" s="182" t="s">
        <v>162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300</v>
      </c>
      <c r="AT175" s="191" t="s">
        <v>158</v>
      </c>
      <c r="AU175" s="191" t="s">
        <v>82</v>
      </c>
      <c r="AY175" s="19" t="s">
        <v>155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300</v>
      </c>
      <c r="BM175" s="191" t="s">
        <v>3819</v>
      </c>
    </row>
    <row r="176" spans="1:65" s="2" customFormat="1" ht="19.5">
      <c r="A176" s="36"/>
      <c r="B176" s="37"/>
      <c r="C176" s="38"/>
      <c r="D176" s="193" t="s">
        <v>165</v>
      </c>
      <c r="E176" s="38"/>
      <c r="F176" s="194" t="s">
        <v>3672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165</v>
      </c>
      <c r="AU176" s="19" t="s">
        <v>82</v>
      </c>
    </row>
    <row r="177" spans="1:65" s="2" customFormat="1">
      <c r="A177" s="36"/>
      <c r="B177" s="37"/>
      <c r="C177" s="38"/>
      <c r="D177" s="198" t="s">
        <v>167</v>
      </c>
      <c r="E177" s="38"/>
      <c r="F177" s="199" t="s">
        <v>3673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167</v>
      </c>
      <c r="AU177" s="19" t="s">
        <v>82</v>
      </c>
    </row>
    <row r="178" spans="1:65" s="2" customFormat="1" ht="16.5" customHeight="1">
      <c r="A178" s="36"/>
      <c r="B178" s="37"/>
      <c r="C178" s="180" t="s">
        <v>443</v>
      </c>
      <c r="D178" s="180" t="s">
        <v>158</v>
      </c>
      <c r="E178" s="181" t="s">
        <v>3674</v>
      </c>
      <c r="F178" s="182" t="s">
        <v>3675</v>
      </c>
      <c r="G178" s="183" t="s">
        <v>425</v>
      </c>
      <c r="H178" s="184">
        <v>1</v>
      </c>
      <c r="I178" s="185"/>
      <c r="J178" s="186">
        <f>ROUND(I178*H178,2)</f>
        <v>0</v>
      </c>
      <c r="K178" s="182" t="s">
        <v>162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300</v>
      </c>
      <c r="AT178" s="191" t="s">
        <v>158</v>
      </c>
      <c r="AU178" s="191" t="s">
        <v>82</v>
      </c>
      <c r="AY178" s="19" t="s">
        <v>155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300</v>
      </c>
      <c r="BM178" s="191" t="s">
        <v>3820</v>
      </c>
    </row>
    <row r="179" spans="1:65" s="2" customFormat="1" ht="29.25">
      <c r="A179" s="36"/>
      <c r="B179" s="37"/>
      <c r="C179" s="38"/>
      <c r="D179" s="193" t="s">
        <v>165</v>
      </c>
      <c r="E179" s="38"/>
      <c r="F179" s="194" t="s">
        <v>3677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165</v>
      </c>
      <c r="AU179" s="19" t="s">
        <v>82</v>
      </c>
    </row>
    <row r="180" spans="1:65" s="2" customFormat="1">
      <c r="A180" s="36"/>
      <c r="B180" s="37"/>
      <c r="C180" s="38"/>
      <c r="D180" s="198" t="s">
        <v>167</v>
      </c>
      <c r="E180" s="38"/>
      <c r="F180" s="199" t="s">
        <v>3678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167</v>
      </c>
      <c r="AU180" s="19" t="s">
        <v>82</v>
      </c>
    </row>
    <row r="181" spans="1:65" s="12" customFormat="1" ht="22.9" customHeight="1">
      <c r="B181" s="164"/>
      <c r="C181" s="165"/>
      <c r="D181" s="166" t="s">
        <v>71</v>
      </c>
      <c r="E181" s="178" t="s">
        <v>3679</v>
      </c>
      <c r="F181" s="178" t="s">
        <v>3680</v>
      </c>
      <c r="G181" s="165"/>
      <c r="H181" s="165"/>
      <c r="I181" s="168"/>
      <c r="J181" s="179">
        <f>BK181</f>
        <v>0</v>
      </c>
      <c r="K181" s="165"/>
      <c r="L181" s="170"/>
      <c r="M181" s="171"/>
      <c r="N181" s="172"/>
      <c r="O181" s="172"/>
      <c r="P181" s="173">
        <f>SUM(P182:P216)</f>
        <v>0</v>
      </c>
      <c r="Q181" s="172"/>
      <c r="R181" s="173">
        <f>SUM(R182:R216)</f>
        <v>1.3000000000000002E-4</v>
      </c>
      <c r="S181" s="172"/>
      <c r="T181" s="174">
        <f>SUM(T182:T216)</f>
        <v>0</v>
      </c>
      <c r="AR181" s="175" t="s">
        <v>82</v>
      </c>
      <c r="AT181" s="176" t="s">
        <v>71</v>
      </c>
      <c r="AU181" s="176" t="s">
        <v>80</v>
      </c>
      <c r="AY181" s="175" t="s">
        <v>155</v>
      </c>
      <c r="BK181" s="177">
        <f>SUM(BK182:BK216)</f>
        <v>0</v>
      </c>
    </row>
    <row r="182" spans="1:65" s="2" customFormat="1" ht="24.2" customHeight="1">
      <c r="A182" s="36"/>
      <c r="B182" s="37"/>
      <c r="C182" s="180" t="s">
        <v>451</v>
      </c>
      <c r="D182" s="180" t="s">
        <v>158</v>
      </c>
      <c r="E182" s="181" t="s">
        <v>3681</v>
      </c>
      <c r="F182" s="182" t="s">
        <v>3682</v>
      </c>
      <c r="G182" s="183" t="s">
        <v>425</v>
      </c>
      <c r="H182" s="184">
        <v>1</v>
      </c>
      <c r="I182" s="185"/>
      <c r="J182" s="186">
        <f>ROUND(I182*H182,2)</f>
        <v>0</v>
      </c>
      <c r="K182" s="182" t="s">
        <v>162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300</v>
      </c>
      <c r="AT182" s="191" t="s">
        <v>158</v>
      </c>
      <c r="AU182" s="191" t="s">
        <v>82</v>
      </c>
      <c r="AY182" s="19" t="s">
        <v>155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300</v>
      </c>
      <c r="BM182" s="191" t="s">
        <v>3821</v>
      </c>
    </row>
    <row r="183" spans="1:65" s="2" customFormat="1" ht="19.5">
      <c r="A183" s="36"/>
      <c r="B183" s="37"/>
      <c r="C183" s="38"/>
      <c r="D183" s="193" t="s">
        <v>165</v>
      </c>
      <c r="E183" s="38"/>
      <c r="F183" s="194" t="s">
        <v>3684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165</v>
      </c>
      <c r="AU183" s="19" t="s">
        <v>82</v>
      </c>
    </row>
    <row r="184" spans="1:65" s="2" customFormat="1">
      <c r="A184" s="36"/>
      <c r="B184" s="37"/>
      <c r="C184" s="38"/>
      <c r="D184" s="198" t="s">
        <v>167</v>
      </c>
      <c r="E184" s="38"/>
      <c r="F184" s="199" t="s">
        <v>3685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167</v>
      </c>
      <c r="AU184" s="19" t="s">
        <v>82</v>
      </c>
    </row>
    <row r="185" spans="1:65" s="2" customFormat="1" ht="16.5" customHeight="1">
      <c r="A185" s="36"/>
      <c r="B185" s="37"/>
      <c r="C185" s="222" t="s">
        <v>459</v>
      </c>
      <c r="D185" s="222" t="s">
        <v>179</v>
      </c>
      <c r="E185" s="223" t="s">
        <v>3686</v>
      </c>
      <c r="F185" s="224" t="s">
        <v>3687</v>
      </c>
      <c r="G185" s="225" t="s">
        <v>425</v>
      </c>
      <c r="H185" s="226">
        <v>1</v>
      </c>
      <c r="I185" s="227"/>
      <c r="J185" s="228">
        <f>ROUND(I185*H185,2)</f>
        <v>0</v>
      </c>
      <c r="K185" s="224" t="s">
        <v>851</v>
      </c>
      <c r="L185" s="229"/>
      <c r="M185" s="230" t="s">
        <v>19</v>
      </c>
      <c r="N185" s="231" t="s">
        <v>43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438</v>
      </c>
      <c r="AT185" s="191" t="s">
        <v>179</v>
      </c>
      <c r="AU185" s="191" t="s">
        <v>82</v>
      </c>
      <c r="AY185" s="19" t="s">
        <v>155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300</v>
      </c>
      <c r="BM185" s="191" t="s">
        <v>3822</v>
      </c>
    </row>
    <row r="186" spans="1:65" s="2" customFormat="1">
      <c r="A186" s="36"/>
      <c r="B186" s="37"/>
      <c r="C186" s="38"/>
      <c r="D186" s="193" t="s">
        <v>165</v>
      </c>
      <c r="E186" s="38"/>
      <c r="F186" s="194" t="s">
        <v>3687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165</v>
      </c>
      <c r="AU186" s="19" t="s">
        <v>82</v>
      </c>
    </row>
    <row r="187" spans="1:65" s="2" customFormat="1" ht="21.75" customHeight="1">
      <c r="A187" s="36"/>
      <c r="B187" s="37"/>
      <c r="C187" s="222" t="s">
        <v>463</v>
      </c>
      <c r="D187" s="222" t="s">
        <v>179</v>
      </c>
      <c r="E187" s="223" t="s">
        <v>3689</v>
      </c>
      <c r="F187" s="224" t="s">
        <v>3690</v>
      </c>
      <c r="G187" s="225" t="s">
        <v>425</v>
      </c>
      <c r="H187" s="226">
        <v>1</v>
      </c>
      <c r="I187" s="227"/>
      <c r="J187" s="228">
        <f>ROUND(I187*H187,2)</f>
        <v>0</v>
      </c>
      <c r="K187" s="224" t="s">
        <v>851</v>
      </c>
      <c r="L187" s="229"/>
      <c r="M187" s="230" t="s">
        <v>19</v>
      </c>
      <c r="N187" s="231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438</v>
      </c>
      <c r="AT187" s="191" t="s">
        <v>179</v>
      </c>
      <c r="AU187" s="191" t="s">
        <v>82</v>
      </c>
      <c r="AY187" s="19" t="s">
        <v>155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300</v>
      </c>
      <c r="BM187" s="191" t="s">
        <v>3823</v>
      </c>
    </row>
    <row r="188" spans="1:65" s="2" customFormat="1">
      <c r="A188" s="36"/>
      <c r="B188" s="37"/>
      <c r="C188" s="38"/>
      <c r="D188" s="193" t="s">
        <v>165</v>
      </c>
      <c r="E188" s="38"/>
      <c r="F188" s="194" t="s">
        <v>3690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165</v>
      </c>
      <c r="AU188" s="19" t="s">
        <v>82</v>
      </c>
    </row>
    <row r="189" spans="1:65" s="2" customFormat="1" ht="24.2" customHeight="1">
      <c r="A189" s="36"/>
      <c r="B189" s="37"/>
      <c r="C189" s="222" t="s">
        <v>467</v>
      </c>
      <c r="D189" s="222" t="s">
        <v>179</v>
      </c>
      <c r="E189" s="223" t="s">
        <v>3692</v>
      </c>
      <c r="F189" s="224" t="s">
        <v>3693</v>
      </c>
      <c r="G189" s="225" t="s">
        <v>425</v>
      </c>
      <c r="H189" s="226">
        <v>1</v>
      </c>
      <c r="I189" s="227"/>
      <c r="J189" s="228">
        <f>ROUND(I189*H189,2)</f>
        <v>0</v>
      </c>
      <c r="K189" s="224" t="s">
        <v>162</v>
      </c>
      <c r="L189" s="229"/>
      <c r="M189" s="230" t="s">
        <v>19</v>
      </c>
      <c r="N189" s="231" t="s">
        <v>43</v>
      </c>
      <c r="O189" s="66"/>
      <c r="P189" s="189">
        <f>O189*H189</f>
        <v>0</v>
      </c>
      <c r="Q189" s="189">
        <v>3.0000000000000001E-5</v>
      </c>
      <c r="R189" s="189">
        <f>Q189*H189</f>
        <v>3.0000000000000001E-5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438</v>
      </c>
      <c r="AT189" s="191" t="s">
        <v>179</v>
      </c>
      <c r="AU189" s="191" t="s">
        <v>82</v>
      </c>
      <c r="AY189" s="19" t="s">
        <v>155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300</v>
      </c>
      <c r="BM189" s="191" t="s">
        <v>3824</v>
      </c>
    </row>
    <row r="190" spans="1:65" s="2" customFormat="1">
      <c r="A190" s="36"/>
      <c r="B190" s="37"/>
      <c r="C190" s="38"/>
      <c r="D190" s="193" t="s">
        <v>165</v>
      </c>
      <c r="E190" s="38"/>
      <c r="F190" s="194" t="s">
        <v>3693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165</v>
      </c>
      <c r="AU190" s="19" t="s">
        <v>82</v>
      </c>
    </row>
    <row r="191" spans="1:65" s="2" customFormat="1" ht="16.5" customHeight="1">
      <c r="A191" s="36"/>
      <c r="B191" s="37"/>
      <c r="C191" s="180" t="s">
        <v>485</v>
      </c>
      <c r="D191" s="180" t="s">
        <v>158</v>
      </c>
      <c r="E191" s="181" t="s">
        <v>3695</v>
      </c>
      <c r="F191" s="182" t="s">
        <v>3696</v>
      </c>
      <c r="G191" s="183" t="s">
        <v>425</v>
      </c>
      <c r="H191" s="184">
        <v>1</v>
      </c>
      <c r="I191" s="185"/>
      <c r="J191" s="186">
        <f>ROUND(I191*H191,2)</f>
        <v>0</v>
      </c>
      <c r="K191" s="182" t="s">
        <v>162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300</v>
      </c>
      <c r="AT191" s="191" t="s">
        <v>158</v>
      </c>
      <c r="AU191" s="191" t="s">
        <v>82</v>
      </c>
      <c r="AY191" s="19" t="s">
        <v>155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300</v>
      </c>
      <c r="BM191" s="191" t="s">
        <v>3825</v>
      </c>
    </row>
    <row r="192" spans="1:65" s="2" customFormat="1">
      <c r="A192" s="36"/>
      <c r="B192" s="37"/>
      <c r="C192" s="38"/>
      <c r="D192" s="193" t="s">
        <v>165</v>
      </c>
      <c r="E192" s="38"/>
      <c r="F192" s="194" t="s">
        <v>3698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165</v>
      </c>
      <c r="AU192" s="19" t="s">
        <v>82</v>
      </c>
    </row>
    <row r="193" spans="1:65" s="2" customFormat="1">
      <c r="A193" s="36"/>
      <c r="B193" s="37"/>
      <c r="C193" s="38"/>
      <c r="D193" s="198" t="s">
        <v>167</v>
      </c>
      <c r="E193" s="38"/>
      <c r="F193" s="199" t="s">
        <v>3699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167</v>
      </c>
      <c r="AU193" s="19" t="s">
        <v>82</v>
      </c>
    </row>
    <row r="194" spans="1:65" s="2" customFormat="1" ht="16.5" customHeight="1">
      <c r="A194" s="36"/>
      <c r="B194" s="37"/>
      <c r="C194" s="222" t="s">
        <v>491</v>
      </c>
      <c r="D194" s="222" t="s">
        <v>179</v>
      </c>
      <c r="E194" s="223" t="s">
        <v>3700</v>
      </c>
      <c r="F194" s="224" t="s">
        <v>3701</v>
      </c>
      <c r="G194" s="225" t="s">
        <v>425</v>
      </c>
      <c r="H194" s="226">
        <v>1</v>
      </c>
      <c r="I194" s="227"/>
      <c r="J194" s="228">
        <f>ROUND(I194*H194,2)</f>
        <v>0</v>
      </c>
      <c r="K194" s="224" t="s">
        <v>851</v>
      </c>
      <c r="L194" s="229"/>
      <c r="M194" s="230" t="s">
        <v>19</v>
      </c>
      <c r="N194" s="231" t="s">
        <v>43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438</v>
      </c>
      <c r="AT194" s="191" t="s">
        <v>179</v>
      </c>
      <c r="AU194" s="191" t="s">
        <v>82</v>
      </c>
      <c r="AY194" s="19" t="s">
        <v>155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300</v>
      </c>
      <c r="BM194" s="191" t="s">
        <v>3826</v>
      </c>
    </row>
    <row r="195" spans="1:65" s="2" customFormat="1">
      <c r="A195" s="36"/>
      <c r="B195" s="37"/>
      <c r="C195" s="38"/>
      <c r="D195" s="193" t="s">
        <v>165</v>
      </c>
      <c r="E195" s="38"/>
      <c r="F195" s="194" t="s">
        <v>3701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165</v>
      </c>
      <c r="AU195" s="19" t="s">
        <v>82</v>
      </c>
    </row>
    <row r="196" spans="1:65" s="2" customFormat="1" ht="21.75" customHeight="1">
      <c r="A196" s="36"/>
      <c r="B196" s="37"/>
      <c r="C196" s="222" t="s">
        <v>515</v>
      </c>
      <c r="D196" s="222" t="s">
        <v>179</v>
      </c>
      <c r="E196" s="223" t="s">
        <v>3703</v>
      </c>
      <c r="F196" s="224" t="s">
        <v>3704</v>
      </c>
      <c r="G196" s="225" t="s">
        <v>425</v>
      </c>
      <c r="H196" s="226">
        <v>1</v>
      </c>
      <c r="I196" s="227"/>
      <c r="J196" s="228">
        <f>ROUND(I196*H196,2)</f>
        <v>0</v>
      </c>
      <c r="K196" s="224" t="s">
        <v>851</v>
      </c>
      <c r="L196" s="229"/>
      <c r="M196" s="230" t="s">
        <v>19</v>
      </c>
      <c r="N196" s="231" t="s">
        <v>43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438</v>
      </c>
      <c r="AT196" s="191" t="s">
        <v>179</v>
      </c>
      <c r="AU196" s="191" t="s">
        <v>82</v>
      </c>
      <c r="AY196" s="19" t="s">
        <v>155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300</v>
      </c>
      <c r="BM196" s="191" t="s">
        <v>3827</v>
      </c>
    </row>
    <row r="197" spans="1:65" s="2" customFormat="1">
      <c r="A197" s="36"/>
      <c r="B197" s="37"/>
      <c r="C197" s="38"/>
      <c r="D197" s="193" t="s">
        <v>165</v>
      </c>
      <c r="E197" s="38"/>
      <c r="F197" s="194" t="s">
        <v>3704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165</v>
      </c>
      <c r="AU197" s="19" t="s">
        <v>82</v>
      </c>
    </row>
    <row r="198" spans="1:65" s="2" customFormat="1" ht="24.2" customHeight="1">
      <c r="A198" s="36"/>
      <c r="B198" s="37"/>
      <c r="C198" s="222" t="s">
        <v>522</v>
      </c>
      <c r="D198" s="222" t="s">
        <v>179</v>
      </c>
      <c r="E198" s="223" t="s">
        <v>3623</v>
      </c>
      <c r="F198" s="224" t="s">
        <v>3624</v>
      </c>
      <c r="G198" s="225" t="s">
        <v>425</v>
      </c>
      <c r="H198" s="226">
        <v>1</v>
      </c>
      <c r="I198" s="227"/>
      <c r="J198" s="228">
        <f>ROUND(I198*H198,2)</f>
        <v>0</v>
      </c>
      <c r="K198" s="224" t="s">
        <v>162</v>
      </c>
      <c r="L198" s="229"/>
      <c r="M198" s="230" t="s">
        <v>19</v>
      </c>
      <c r="N198" s="231" t="s">
        <v>43</v>
      </c>
      <c r="O198" s="66"/>
      <c r="P198" s="189">
        <f>O198*H198</f>
        <v>0</v>
      </c>
      <c r="Q198" s="189">
        <v>5.0000000000000002E-5</v>
      </c>
      <c r="R198" s="189">
        <f>Q198*H198</f>
        <v>5.0000000000000002E-5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438</v>
      </c>
      <c r="AT198" s="191" t="s">
        <v>179</v>
      </c>
      <c r="AU198" s="191" t="s">
        <v>82</v>
      </c>
      <c r="AY198" s="19" t="s">
        <v>155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300</v>
      </c>
      <c r="BM198" s="191" t="s">
        <v>3828</v>
      </c>
    </row>
    <row r="199" spans="1:65" s="2" customFormat="1">
      <c r="A199" s="36"/>
      <c r="B199" s="37"/>
      <c r="C199" s="38"/>
      <c r="D199" s="193" t="s">
        <v>165</v>
      </c>
      <c r="E199" s="38"/>
      <c r="F199" s="194" t="s">
        <v>3624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165</v>
      </c>
      <c r="AU199" s="19" t="s">
        <v>82</v>
      </c>
    </row>
    <row r="200" spans="1:65" s="2" customFormat="1" ht="24.2" customHeight="1">
      <c r="A200" s="36"/>
      <c r="B200" s="37"/>
      <c r="C200" s="180" t="s">
        <v>534</v>
      </c>
      <c r="D200" s="180" t="s">
        <v>158</v>
      </c>
      <c r="E200" s="181" t="s">
        <v>3707</v>
      </c>
      <c r="F200" s="182" t="s">
        <v>3708</v>
      </c>
      <c r="G200" s="183" t="s">
        <v>425</v>
      </c>
      <c r="H200" s="184">
        <v>1</v>
      </c>
      <c r="I200" s="185"/>
      <c r="J200" s="186">
        <f>ROUND(I200*H200,2)</f>
        <v>0</v>
      </c>
      <c r="K200" s="182" t="s">
        <v>162</v>
      </c>
      <c r="L200" s="41"/>
      <c r="M200" s="187" t="s">
        <v>19</v>
      </c>
      <c r="N200" s="188" t="s">
        <v>43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300</v>
      </c>
      <c r="AT200" s="191" t="s">
        <v>158</v>
      </c>
      <c r="AU200" s="191" t="s">
        <v>82</v>
      </c>
      <c r="AY200" s="19" t="s">
        <v>155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300</v>
      </c>
      <c r="BM200" s="191" t="s">
        <v>3829</v>
      </c>
    </row>
    <row r="201" spans="1:65" s="2" customFormat="1" ht="19.5">
      <c r="A201" s="36"/>
      <c r="B201" s="37"/>
      <c r="C201" s="38"/>
      <c r="D201" s="193" t="s">
        <v>165</v>
      </c>
      <c r="E201" s="38"/>
      <c r="F201" s="194" t="s">
        <v>3710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165</v>
      </c>
      <c r="AU201" s="19" t="s">
        <v>82</v>
      </c>
    </row>
    <row r="202" spans="1:65" s="2" customFormat="1">
      <c r="A202" s="36"/>
      <c r="B202" s="37"/>
      <c r="C202" s="38"/>
      <c r="D202" s="198" t="s">
        <v>167</v>
      </c>
      <c r="E202" s="38"/>
      <c r="F202" s="199" t="s">
        <v>3711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167</v>
      </c>
      <c r="AU202" s="19" t="s">
        <v>82</v>
      </c>
    </row>
    <row r="203" spans="1:65" s="2" customFormat="1" ht="16.5" customHeight="1">
      <c r="A203" s="36"/>
      <c r="B203" s="37"/>
      <c r="C203" s="222" t="s">
        <v>541</v>
      </c>
      <c r="D203" s="222" t="s">
        <v>179</v>
      </c>
      <c r="E203" s="223" t="s">
        <v>3712</v>
      </c>
      <c r="F203" s="224" t="s">
        <v>3713</v>
      </c>
      <c r="G203" s="225" t="s">
        <v>425</v>
      </c>
      <c r="H203" s="226">
        <v>1</v>
      </c>
      <c r="I203" s="227"/>
      <c r="J203" s="228">
        <f>ROUND(I203*H203,2)</f>
        <v>0</v>
      </c>
      <c r="K203" s="224" t="s">
        <v>851</v>
      </c>
      <c r="L203" s="229"/>
      <c r="M203" s="230" t="s">
        <v>19</v>
      </c>
      <c r="N203" s="231" t="s">
        <v>43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438</v>
      </c>
      <c r="AT203" s="191" t="s">
        <v>179</v>
      </c>
      <c r="AU203" s="191" t="s">
        <v>82</v>
      </c>
      <c r="AY203" s="19" t="s">
        <v>155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300</v>
      </c>
      <c r="BM203" s="191" t="s">
        <v>3830</v>
      </c>
    </row>
    <row r="204" spans="1:65" s="2" customFormat="1">
      <c r="A204" s="36"/>
      <c r="B204" s="37"/>
      <c r="C204" s="38"/>
      <c r="D204" s="193" t="s">
        <v>165</v>
      </c>
      <c r="E204" s="38"/>
      <c r="F204" s="194" t="s">
        <v>3713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165</v>
      </c>
      <c r="AU204" s="19" t="s">
        <v>82</v>
      </c>
    </row>
    <row r="205" spans="1:65" s="2" customFormat="1" ht="21.75" customHeight="1">
      <c r="A205" s="36"/>
      <c r="B205" s="37"/>
      <c r="C205" s="222" t="s">
        <v>550</v>
      </c>
      <c r="D205" s="222" t="s">
        <v>179</v>
      </c>
      <c r="E205" s="223" t="s">
        <v>3703</v>
      </c>
      <c r="F205" s="224" t="s">
        <v>3704</v>
      </c>
      <c r="G205" s="225" t="s">
        <v>425</v>
      </c>
      <c r="H205" s="226">
        <v>1</v>
      </c>
      <c r="I205" s="227"/>
      <c r="J205" s="228">
        <f>ROUND(I205*H205,2)</f>
        <v>0</v>
      </c>
      <c r="K205" s="224" t="s">
        <v>851</v>
      </c>
      <c r="L205" s="229"/>
      <c r="M205" s="230" t="s">
        <v>19</v>
      </c>
      <c r="N205" s="231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438</v>
      </c>
      <c r="AT205" s="191" t="s">
        <v>179</v>
      </c>
      <c r="AU205" s="191" t="s">
        <v>82</v>
      </c>
      <c r="AY205" s="19" t="s">
        <v>155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300</v>
      </c>
      <c r="BM205" s="191" t="s">
        <v>3831</v>
      </c>
    </row>
    <row r="206" spans="1:65" s="2" customFormat="1">
      <c r="A206" s="36"/>
      <c r="B206" s="37"/>
      <c r="C206" s="38"/>
      <c r="D206" s="193" t="s">
        <v>165</v>
      </c>
      <c r="E206" s="38"/>
      <c r="F206" s="194" t="s">
        <v>3704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165</v>
      </c>
      <c r="AU206" s="19" t="s">
        <v>82</v>
      </c>
    </row>
    <row r="207" spans="1:65" s="2" customFormat="1" ht="24.2" customHeight="1">
      <c r="A207" s="36"/>
      <c r="B207" s="37"/>
      <c r="C207" s="222" t="s">
        <v>559</v>
      </c>
      <c r="D207" s="222" t="s">
        <v>179</v>
      </c>
      <c r="E207" s="223" t="s">
        <v>3623</v>
      </c>
      <c r="F207" s="224" t="s">
        <v>3624</v>
      </c>
      <c r="G207" s="225" t="s">
        <v>425</v>
      </c>
      <c r="H207" s="226">
        <v>1</v>
      </c>
      <c r="I207" s="227"/>
      <c r="J207" s="228">
        <f>ROUND(I207*H207,2)</f>
        <v>0</v>
      </c>
      <c r="K207" s="224" t="s">
        <v>162</v>
      </c>
      <c r="L207" s="229"/>
      <c r="M207" s="230" t="s">
        <v>19</v>
      </c>
      <c r="N207" s="231" t="s">
        <v>43</v>
      </c>
      <c r="O207" s="66"/>
      <c r="P207" s="189">
        <f>O207*H207</f>
        <v>0</v>
      </c>
      <c r="Q207" s="189">
        <v>5.0000000000000002E-5</v>
      </c>
      <c r="R207" s="189">
        <f>Q207*H207</f>
        <v>5.0000000000000002E-5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438</v>
      </c>
      <c r="AT207" s="191" t="s">
        <v>179</v>
      </c>
      <c r="AU207" s="191" t="s">
        <v>82</v>
      </c>
      <c r="AY207" s="19" t="s">
        <v>155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300</v>
      </c>
      <c r="BM207" s="191" t="s">
        <v>3832</v>
      </c>
    </row>
    <row r="208" spans="1:65" s="2" customFormat="1">
      <c r="A208" s="36"/>
      <c r="B208" s="37"/>
      <c r="C208" s="38"/>
      <c r="D208" s="193" t="s">
        <v>165</v>
      </c>
      <c r="E208" s="38"/>
      <c r="F208" s="194" t="s">
        <v>3624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165</v>
      </c>
      <c r="AU208" s="19" t="s">
        <v>82</v>
      </c>
    </row>
    <row r="209" spans="1:65" s="2" customFormat="1" ht="21.75" customHeight="1">
      <c r="A209" s="36"/>
      <c r="B209" s="37"/>
      <c r="C209" s="180" t="s">
        <v>471</v>
      </c>
      <c r="D209" s="180" t="s">
        <v>158</v>
      </c>
      <c r="E209" s="181" t="s">
        <v>3717</v>
      </c>
      <c r="F209" s="182" t="s">
        <v>3718</v>
      </c>
      <c r="G209" s="183" t="s">
        <v>425</v>
      </c>
      <c r="H209" s="184">
        <v>1</v>
      </c>
      <c r="I209" s="185"/>
      <c r="J209" s="186">
        <f>ROUND(I209*H209,2)</f>
        <v>0</v>
      </c>
      <c r="K209" s="182" t="s">
        <v>162</v>
      </c>
      <c r="L209" s="41"/>
      <c r="M209" s="187" t="s">
        <v>19</v>
      </c>
      <c r="N209" s="188" t="s">
        <v>43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300</v>
      </c>
      <c r="AT209" s="191" t="s">
        <v>158</v>
      </c>
      <c r="AU209" s="191" t="s">
        <v>82</v>
      </c>
      <c r="AY209" s="19" t="s">
        <v>155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300</v>
      </c>
      <c r="BM209" s="191" t="s">
        <v>3833</v>
      </c>
    </row>
    <row r="210" spans="1:65" s="2" customFormat="1">
      <c r="A210" s="36"/>
      <c r="B210" s="37"/>
      <c r="C210" s="38"/>
      <c r="D210" s="193" t="s">
        <v>165</v>
      </c>
      <c r="E210" s="38"/>
      <c r="F210" s="194" t="s">
        <v>3720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165</v>
      </c>
      <c r="AU210" s="19" t="s">
        <v>82</v>
      </c>
    </row>
    <row r="211" spans="1:65" s="2" customFormat="1">
      <c r="A211" s="36"/>
      <c r="B211" s="37"/>
      <c r="C211" s="38"/>
      <c r="D211" s="198" t="s">
        <v>167</v>
      </c>
      <c r="E211" s="38"/>
      <c r="F211" s="199" t="s">
        <v>3721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167</v>
      </c>
      <c r="AU211" s="19" t="s">
        <v>82</v>
      </c>
    </row>
    <row r="212" spans="1:65" s="2" customFormat="1" ht="16.5" customHeight="1">
      <c r="A212" s="36"/>
      <c r="B212" s="37"/>
      <c r="C212" s="222" t="s">
        <v>476</v>
      </c>
      <c r="D212" s="222" t="s">
        <v>179</v>
      </c>
      <c r="E212" s="223" t="s">
        <v>3722</v>
      </c>
      <c r="F212" s="224" t="s">
        <v>3723</v>
      </c>
      <c r="G212" s="225" t="s">
        <v>425</v>
      </c>
      <c r="H212" s="226">
        <v>1</v>
      </c>
      <c r="I212" s="227"/>
      <c r="J212" s="228">
        <f>ROUND(I212*H212,2)</f>
        <v>0</v>
      </c>
      <c r="K212" s="224" t="s">
        <v>851</v>
      </c>
      <c r="L212" s="229"/>
      <c r="M212" s="230" t="s">
        <v>19</v>
      </c>
      <c r="N212" s="231" t="s">
        <v>43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438</v>
      </c>
      <c r="AT212" s="191" t="s">
        <v>179</v>
      </c>
      <c r="AU212" s="191" t="s">
        <v>82</v>
      </c>
      <c r="AY212" s="19" t="s">
        <v>155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300</v>
      </c>
      <c r="BM212" s="191" t="s">
        <v>3834</v>
      </c>
    </row>
    <row r="213" spans="1:65" s="2" customFormat="1">
      <c r="A213" s="36"/>
      <c r="B213" s="37"/>
      <c r="C213" s="38"/>
      <c r="D213" s="193" t="s">
        <v>165</v>
      </c>
      <c r="E213" s="38"/>
      <c r="F213" s="194" t="s">
        <v>3723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165</v>
      </c>
      <c r="AU213" s="19" t="s">
        <v>82</v>
      </c>
    </row>
    <row r="214" spans="1:65" s="2" customFormat="1" ht="16.5" customHeight="1">
      <c r="A214" s="36"/>
      <c r="B214" s="37"/>
      <c r="C214" s="180" t="s">
        <v>447</v>
      </c>
      <c r="D214" s="180" t="s">
        <v>158</v>
      </c>
      <c r="E214" s="181" t="s">
        <v>3725</v>
      </c>
      <c r="F214" s="182" t="s">
        <v>3726</v>
      </c>
      <c r="G214" s="183" t="s">
        <v>425</v>
      </c>
      <c r="H214" s="184">
        <v>1</v>
      </c>
      <c r="I214" s="185"/>
      <c r="J214" s="186">
        <f>ROUND(I214*H214,2)</f>
        <v>0</v>
      </c>
      <c r="K214" s="182" t="s">
        <v>162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300</v>
      </c>
      <c r="AT214" s="191" t="s">
        <v>158</v>
      </c>
      <c r="AU214" s="191" t="s">
        <v>82</v>
      </c>
      <c r="AY214" s="19" t="s">
        <v>155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300</v>
      </c>
      <c r="BM214" s="191" t="s">
        <v>3835</v>
      </c>
    </row>
    <row r="215" spans="1:65" s="2" customFormat="1">
      <c r="A215" s="36"/>
      <c r="B215" s="37"/>
      <c r="C215" s="38"/>
      <c r="D215" s="193" t="s">
        <v>165</v>
      </c>
      <c r="E215" s="38"/>
      <c r="F215" s="194" t="s">
        <v>3728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165</v>
      </c>
      <c r="AU215" s="19" t="s">
        <v>82</v>
      </c>
    </row>
    <row r="216" spans="1:65" s="2" customFormat="1">
      <c r="A216" s="36"/>
      <c r="B216" s="37"/>
      <c r="C216" s="38"/>
      <c r="D216" s="198" t="s">
        <v>167</v>
      </c>
      <c r="E216" s="38"/>
      <c r="F216" s="199" t="s">
        <v>3729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167</v>
      </c>
      <c r="AU216" s="19" t="s">
        <v>82</v>
      </c>
    </row>
    <row r="217" spans="1:65" s="12" customFormat="1" ht="25.9" customHeight="1">
      <c r="B217" s="164"/>
      <c r="C217" s="165"/>
      <c r="D217" s="166" t="s">
        <v>71</v>
      </c>
      <c r="E217" s="167" t="s">
        <v>179</v>
      </c>
      <c r="F217" s="167" t="s">
        <v>3315</v>
      </c>
      <c r="G217" s="165"/>
      <c r="H217" s="165"/>
      <c r="I217" s="168"/>
      <c r="J217" s="169">
        <f>BK217</f>
        <v>0</v>
      </c>
      <c r="K217" s="165"/>
      <c r="L217" s="170"/>
      <c r="M217" s="171"/>
      <c r="N217" s="172"/>
      <c r="O217" s="172"/>
      <c r="P217" s="173">
        <f>P218</f>
        <v>0</v>
      </c>
      <c r="Q217" s="172"/>
      <c r="R217" s="173">
        <f>R218</f>
        <v>0</v>
      </c>
      <c r="S217" s="172"/>
      <c r="T217" s="174">
        <f>T218</f>
        <v>0</v>
      </c>
      <c r="AR217" s="175" t="s">
        <v>156</v>
      </c>
      <c r="AT217" s="176" t="s">
        <v>71</v>
      </c>
      <c r="AU217" s="176" t="s">
        <v>72</v>
      </c>
      <c r="AY217" s="175" t="s">
        <v>155</v>
      </c>
      <c r="BK217" s="177">
        <f>BK218</f>
        <v>0</v>
      </c>
    </row>
    <row r="218" spans="1:65" s="12" customFormat="1" ht="22.9" customHeight="1">
      <c r="B218" s="164"/>
      <c r="C218" s="165"/>
      <c r="D218" s="166" t="s">
        <v>71</v>
      </c>
      <c r="E218" s="178" t="s">
        <v>3730</v>
      </c>
      <c r="F218" s="178" t="s">
        <v>3731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SUM(P219:P221)</f>
        <v>0</v>
      </c>
      <c r="Q218" s="172"/>
      <c r="R218" s="173">
        <f>SUM(R219:R221)</f>
        <v>0</v>
      </c>
      <c r="S218" s="172"/>
      <c r="T218" s="174">
        <f>SUM(T219:T221)</f>
        <v>0</v>
      </c>
      <c r="AR218" s="175" t="s">
        <v>156</v>
      </c>
      <c r="AT218" s="176" t="s">
        <v>71</v>
      </c>
      <c r="AU218" s="176" t="s">
        <v>80</v>
      </c>
      <c r="AY218" s="175" t="s">
        <v>155</v>
      </c>
      <c r="BK218" s="177">
        <f>SUM(BK219:BK221)</f>
        <v>0</v>
      </c>
    </row>
    <row r="219" spans="1:65" s="2" customFormat="1" ht="33" customHeight="1">
      <c r="A219" s="36"/>
      <c r="B219" s="37"/>
      <c r="C219" s="180" t="s">
        <v>568</v>
      </c>
      <c r="D219" s="180" t="s">
        <v>158</v>
      </c>
      <c r="E219" s="181" t="s">
        <v>3732</v>
      </c>
      <c r="F219" s="182" t="s">
        <v>3733</v>
      </c>
      <c r="G219" s="183" t="s">
        <v>425</v>
      </c>
      <c r="H219" s="184">
        <v>1</v>
      </c>
      <c r="I219" s="185"/>
      <c r="J219" s="186">
        <f>ROUND(I219*H219,2)</f>
        <v>0</v>
      </c>
      <c r="K219" s="182" t="s">
        <v>162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682</v>
      </c>
      <c r="AT219" s="191" t="s">
        <v>158</v>
      </c>
      <c r="AU219" s="191" t="s">
        <v>82</v>
      </c>
      <c r="AY219" s="19" t="s">
        <v>155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682</v>
      </c>
      <c r="BM219" s="191" t="s">
        <v>3836</v>
      </c>
    </row>
    <row r="220" spans="1:65" s="2" customFormat="1" ht="29.25">
      <c r="A220" s="36"/>
      <c r="B220" s="37"/>
      <c r="C220" s="38"/>
      <c r="D220" s="193" t="s">
        <v>165</v>
      </c>
      <c r="E220" s="38"/>
      <c r="F220" s="194" t="s">
        <v>3735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165</v>
      </c>
      <c r="AU220" s="19" t="s">
        <v>82</v>
      </c>
    </row>
    <row r="221" spans="1:65" s="2" customFormat="1">
      <c r="A221" s="36"/>
      <c r="B221" s="37"/>
      <c r="C221" s="38"/>
      <c r="D221" s="198" t="s">
        <v>167</v>
      </c>
      <c r="E221" s="38"/>
      <c r="F221" s="199" t="s">
        <v>3736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167</v>
      </c>
      <c r="AU221" s="19" t="s">
        <v>82</v>
      </c>
    </row>
    <row r="222" spans="1:65" s="12" customFormat="1" ht="25.9" customHeight="1">
      <c r="B222" s="164"/>
      <c r="C222" s="165"/>
      <c r="D222" s="166" t="s">
        <v>71</v>
      </c>
      <c r="E222" s="167" t="s">
        <v>3322</v>
      </c>
      <c r="F222" s="167" t="s">
        <v>3323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</f>
        <v>0</v>
      </c>
      <c r="Q222" s="172"/>
      <c r="R222" s="173">
        <f>R223</f>
        <v>0</v>
      </c>
      <c r="S222" s="172"/>
      <c r="T222" s="174">
        <f>T223</f>
        <v>0</v>
      </c>
      <c r="AR222" s="175" t="s">
        <v>195</v>
      </c>
      <c r="AT222" s="176" t="s">
        <v>71</v>
      </c>
      <c r="AU222" s="176" t="s">
        <v>72</v>
      </c>
      <c r="AY222" s="175" t="s">
        <v>155</v>
      </c>
      <c r="BK222" s="177">
        <f>BK223</f>
        <v>0</v>
      </c>
    </row>
    <row r="223" spans="1:65" s="12" customFormat="1" ht="22.9" customHeight="1">
      <c r="B223" s="164"/>
      <c r="C223" s="165"/>
      <c r="D223" s="166" t="s">
        <v>71</v>
      </c>
      <c r="E223" s="178" t="s">
        <v>3737</v>
      </c>
      <c r="F223" s="178" t="s">
        <v>3738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SUM(P224:P226)</f>
        <v>0</v>
      </c>
      <c r="Q223" s="172"/>
      <c r="R223" s="173">
        <f>SUM(R224:R226)</f>
        <v>0</v>
      </c>
      <c r="S223" s="172"/>
      <c r="T223" s="174">
        <f>SUM(T224:T226)</f>
        <v>0</v>
      </c>
      <c r="AR223" s="175" t="s">
        <v>195</v>
      </c>
      <c r="AT223" s="176" t="s">
        <v>71</v>
      </c>
      <c r="AU223" s="176" t="s">
        <v>80</v>
      </c>
      <c r="AY223" s="175" t="s">
        <v>155</v>
      </c>
      <c r="BK223" s="177">
        <f>SUM(BK224:BK226)</f>
        <v>0</v>
      </c>
    </row>
    <row r="224" spans="1:65" s="2" customFormat="1" ht="16.5" customHeight="1">
      <c r="A224" s="36"/>
      <c r="B224" s="37"/>
      <c r="C224" s="180" t="s">
        <v>576</v>
      </c>
      <c r="D224" s="180" t="s">
        <v>158</v>
      </c>
      <c r="E224" s="181" t="s">
        <v>3739</v>
      </c>
      <c r="F224" s="182" t="s">
        <v>3740</v>
      </c>
      <c r="G224" s="183" t="s">
        <v>425</v>
      </c>
      <c r="H224" s="184">
        <v>1</v>
      </c>
      <c r="I224" s="185"/>
      <c r="J224" s="186">
        <f>ROUND(I224*H224,2)</f>
        <v>0</v>
      </c>
      <c r="K224" s="182" t="s">
        <v>162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3328</v>
      </c>
      <c r="AT224" s="191" t="s">
        <v>158</v>
      </c>
      <c r="AU224" s="191" t="s">
        <v>82</v>
      </c>
      <c r="AY224" s="19" t="s">
        <v>155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3328</v>
      </c>
      <c r="BM224" s="191" t="s">
        <v>3837</v>
      </c>
    </row>
    <row r="225" spans="1:47" s="2" customFormat="1">
      <c r="A225" s="36"/>
      <c r="B225" s="37"/>
      <c r="C225" s="38"/>
      <c r="D225" s="193" t="s">
        <v>165</v>
      </c>
      <c r="E225" s="38"/>
      <c r="F225" s="194" t="s">
        <v>3740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165</v>
      </c>
      <c r="AU225" s="19" t="s">
        <v>82</v>
      </c>
    </row>
    <row r="226" spans="1:47" s="2" customFormat="1">
      <c r="A226" s="36"/>
      <c r="B226" s="37"/>
      <c r="C226" s="38"/>
      <c r="D226" s="198" t="s">
        <v>167</v>
      </c>
      <c r="E226" s="38"/>
      <c r="F226" s="199" t="s">
        <v>3742</v>
      </c>
      <c r="G226" s="38"/>
      <c r="H226" s="38"/>
      <c r="I226" s="195"/>
      <c r="J226" s="38"/>
      <c r="K226" s="38"/>
      <c r="L226" s="41"/>
      <c r="M226" s="253"/>
      <c r="N226" s="254"/>
      <c r="O226" s="255"/>
      <c r="P226" s="255"/>
      <c r="Q226" s="255"/>
      <c r="R226" s="255"/>
      <c r="S226" s="255"/>
      <c r="T226" s="25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167</v>
      </c>
      <c r="AU226" s="19" t="s">
        <v>82</v>
      </c>
    </row>
    <row r="227" spans="1:47" s="2" customFormat="1" ht="6.95" customHeight="1">
      <c r="A227" s="36"/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41"/>
      <c r="M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</row>
  </sheetData>
  <sheetProtection algorithmName="SHA-512" hashValue="1IHPA3ZIaj2IvDTf7Obao9tRcofXbbp+qdnsdxWUTOJvF5tB2cZqjYgfleL83VUO+q9JLdxxsgtFbs3smPRmUw==" saltValue="Ai7uLlV8lL6cbQ406DDCc4qMEZz8ojS8ZLlqLb/Cbh3g1z3uLXQw4Jf4Fip9kniOoU8IFWs/nB2C1euu0dPKqQ==" spinCount="100000" sheet="1" objects="1" scenarios="1" formatColumns="0" formatRows="0" autoFilter="0"/>
  <autoFilter ref="C93:K226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2" r:id="rId2"/>
    <hyperlink ref="F107" r:id="rId3"/>
    <hyperlink ref="F112" r:id="rId4"/>
    <hyperlink ref="F117" r:id="rId5"/>
    <hyperlink ref="F122" r:id="rId6"/>
    <hyperlink ref="F127" r:id="rId7"/>
    <hyperlink ref="F134" r:id="rId8"/>
    <hyperlink ref="F141" r:id="rId9"/>
    <hyperlink ref="F150" r:id="rId10"/>
    <hyperlink ref="F155" r:id="rId11"/>
    <hyperlink ref="F162" r:id="rId12"/>
    <hyperlink ref="F167" r:id="rId13"/>
    <hyperlink ref="F172" r:id="rId14"/>
    <hyperlink ref="F177" r:id="rId15"/>
    <hyperlink ref="F180" r:id="rId16"/>
    <hyperlink ref="F184" r:id="rId17"/>
    <hyperlink ref="F193" r:id="rId18"/>
    <hyperlink ref="F202" r:id="rId19"/>
    <hyperlink ref="F211" r:id="rId20"/>
    <hyperlink ref="F216" r:id="rId21"/>
    <hyperlink ref="F221" r:id="rId22"/>
    <hyperlink ref="F226" r:id="rId2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1" customFormat="1" ht="12" customHeight="1">
      <c r="B8" s="22"/>
      <c r="D8" s="114" t="s">
        <v>118</v>
      </c>
      <c r="L8" s="22"/>
    </row>
    <row r="9" spans="1:46" s="2" customFormat="1" ht="16.5" customHeight="1">
      <c r="A9" s="36"/>
      <c r="B9" s="41"/>
      <c r="C9" s="36"/>
      <c r="D9" s="36"/>
      <c r="E9" s="388" t="s">
        <v>3543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3544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3838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22. 3. 2022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ROUND((SUM(BE94:BE231)),  2)</f>
        <v>0</v>
      </c>
      <c r="G35" s="36"/>
      <c r="H35" s="36"/>
      <c r="I35" s="126">
        <v>0.21</v>
      </c>
      <c r="J35" s="125">
        <f>ROUND(((SUM(BE94:BE231))*I35),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ROUND((SUM(BF94:BF231)),  2)</f>
        <v>0</v>
      </c>
      <c r="G36" s="36"/>
      <c r="H36" s="36"/>
      <c r="I36" s="126">
        <v>0.15</v>
      </c>
      <c r="J36" s="125">
        <f>ROUND(((SUM(BF94:BF231))*I36),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ROUND((SUM(BG94:BG231)),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ROUND((SUM(BH94:BH231)),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ROUND((SUM(BI94:BI231)),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6" t="str">
        <f>E7</f>
        <v>Stavební úpravy části objektu školy - ZŠ Závodu míru 339, Karlovy Vary - Stará Role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6" t="s">
        <v>3543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3544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8" t="str">
        <f>E11</f>
        <v>3.NP-R8 - 3. nadzemní podlaží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Závodu míru 339/144, Karlovy Vary</v>
      </c>
      <c r="G56" s="38"/>
      <c r="H56" s="38"/>
      <c r="I56" s="31" t="s">
        <v>23</v>
      </c>
      <c r="J56" s="61" t="str">
        <f>IF(J14="","",J14)</f>
        <v>22. 3. 2022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Základní škola a střední škola Karlovy Vary, p.o.</v>
      </c>
      <c r="G58" s="38"/>
      <c r="H58" s="38"/>
      <c r="I58" s="31" t="s">
        <v>31</v>
      </c>
      <c r="J58" s="34" t="str">
        <f>E23</f>
        <v>Ing. Karel Drahokoupil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Bc. Martin Frous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121</v>
      </c>
      <c r="D61" s="139"/>
      <c r="E61" s="139"/>
      <c r="F61" s="139"/>
      <c r="G61" s="139"/>
      <c r="H61" s="139"/>
      <c r="I61" s="139"/>
      <c r="J61" s="140" t="s">
        <v>122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123</v>
      </c>
    </row>
    <row r="64" spans="1:47" s="9" customFormat="1" ht="24.95" customHeight="1">
      <c r="B64" s="142"/>
      <c r="C64" s="143"/>
      <c r="D64" s="144" t="s">
        <v>124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128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5" customHeight="1">
      <c r="B66" s="142"/>
      <c r="C66" s="143"/>
      <c r="D66" s="144" t="s">
        <v>131</v>
      </c>
      <c r="E66" s="145"/>
      <c r="F66" s="145"/>
      <c r="G66" s="145"/>
      <c r="H66" s="145"/>
      <c r="I66" s="145"/>
      <c r="J66" s="146">
        <f>J103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3546</v>
      </c>
      <c r="E67" s="150"/>
      <c r="F67" s="150"/>
      <c r="G67" s="150"/>
      <c r="H67" s="150"/>
      <c r="I67" s="150"/>
      <c r="J67" s="151">
        <f>J104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3547</v>
      </c>
      <c r="E68" s="150"/>
      <c r="F68" s="150"/>
      <c r="G68" s="150"/>
      <c r="H68" s="150"/>
      <c r="I68" s="150"/>
      <c r="J68" s="151">
        <f>J186</f>
        <v>0</v>
      </c>
      <c r="K68" s="99"/>
      <c r="L68" s="152"/>
    </row>
    <row r="69" spans="1:31" s="9" customFormat="1" ht="24.95" customHeight="1">
      <c r="B69" s="142"/>
      <c r="C69" s="143"/>
      <c r="D69" s="144" t="s">
        <v>2871</v>
      </c>
      <c r="E69" s="145"/>
      <c r="F69" s="145"/>
      <c r="G69" s="145"/>
      <c r="H69" s="145"/>
      <c r="I69" s="145"/>
      <c r="J69" s="146">
        <f>J222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3548</v>
      </c>
      <c r="E70" s="150"/>
      <c r="F70" s="150"/>
      <c r="G70" s="150"/>
      <c r="H70" s="150"/>
      <c r="I70" s="150"/>
      <c r="J70" s="151">
        <f>J223</f>
        <v>0</v>
      </c>
      <c r="K70" s="99"/>
      <c r="L70" s="152"/>
    </row>
    <row r="71" spans="1:31" s="9" customFormat="1" ht="24.95" customHeight="1">
      <c r="B71" s="142"/>
      <c r="C71" s="143"/>
      <c r="D71" s="144" t="s">
        <v>2873</v>
      </c>
      <c r="E71" s="145"/>
      <c r="F71" s="145"/>
      <c r="G71" s="145"/>
      <c r="H71" s="145"/>
      <c r="I71" s="145"/>
      <c r="J71" s="146">
        <f>J227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3549</v>
      </c>
      <c r="E72" s="150"/>
      <c r="F72" s="150"/>
      <c r="G72" s="150"/>
      <c r="H72" s="150"/>
      <c r="I72" s="150"/>
      <c r="J72" s="151">
        <f>J228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140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386" t="str">
        <f>E7</f>
        <v>Stavební úpravy části objektu školy - ZŠ Závodu míru 339, Karlovy Vary - Stará Role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6" t="s">
        <v>3543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3544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8" t="str">
        <f>E11</f>
        <v>3.NP-R8 - 3. nadzemní podlaží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Závodu míru 339/144, Karlovy Vary</v>
      </c>
      <c r="G88" s="38"/>
      <c r="H88" s="38"/>
      <c r="I88" s="31" t="s">
        <v>23</v>
      </c>
      <c r="J88" s="61" t="str">
        <f>IF(J14="","",J14)</f>
        <v>22. 3. 2022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Základní škola a střední škola Karlovy Vary, p.o.</v>
      </c>
      <c r="G90" s="38"/>
      <c r="H90" s="38"/>
      <c r="I90" s="31" t="s">
        <v>31</v>
      </c>
      <c r="J90" s="34" t="str">
        <f>E23</f>
        <v>Ing. Karel Drahokoupil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34</v>
      </c>
      <c r="J91" s="34" t="str">
        <f>E26</f>
        <v>Bc. Martin Frous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141</v>
      </c>
      <c r="D93" s="156" t="s">
        <v>57</v>
      </c>
      <c r="E93" s="156" t="s">
        <v>53</v>
      </c>
      <c r="F93" s="156" t="s">
        <v>54</v>
      </c>
      <c r="G93" s="156" t="s">
        <v>142</v>
      </c>
      <c r="H93" s="156" t="s">
        <v>143</v>
      </c>
      <c r="I93" s="156" t="s">
        <v>144</v>
      </c>
      <c r="J93" s="156" t="s">
        <v>122</v>
      </c>
      <c r="K93" s="157" t="s">
        <v>145</v>
      </c>
      <c r="L93" s="158"/>
      <c r="M93" s="70" t="s">
        <v>19</v>
      </c>
      <c r="N93" s="71" t="s">
        <v>42</v>
      </c>
      <c r="O93" s="71" t="s">
        <v>146</v>
      </c>
      <c r="P93" s="71" t="s">
        <v>147</v>
      </c>
      <c r="Q93" s="71" t="s">
        <v>148</v>
      </c>
      <c r="R93" s="71" t="s">
        <v>149</v>
      </c>
      <c r="S93" s="71" t="s">
        <v>150</v>
      </c>
      <c r="T93" s="72" t="s">
        <v>151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P95+P103+P222+P227</f>
        <v>0</v>
      </c>
      <c r="Q94" s="74"/>
      <c r="R94" s="161">
        <f>R95+R103+R222+R227</f>
        <v>8.0167999999999989E-2</v>
      </c>
      <c r="S94" s="74"/>
      <c r="T94" s="162">
        <f>T95+T103+T222+T227</f>
        <v>0.16799999999999998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71</v>
      </c>
      <c r="AU94" s="19" t="s">
        <v>123</v>
      </c>
      <c r="BK94" s="163">
        <f>BK95+BK103+BK222+BK227</f>
        <v>0</v>
      </c>
    </row>
    <row r="95" spans="1:63" s="12" customFormat="1" ht="25.9" customHeight="1">
      <c r="B95" s="164"/>
      <c r="C95" s="165"/>
      <c r="D95" s="166" t="s">
        <v>71</v>
      </c>
      <c r="E95" s="167" t="s">
        <v>153</v>
      </c>
      <c r="F95" s="167" t="s">
        <v>154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1.5E-3</v>
      </c>
      <c r="S95" s="172"/>
      <c r="T95" s="174">
        <f>T96</f>
        <v>0.16799999999999998</v>
      </c>
      <c r="AR95" s="175" t="s">
        <v>80</v>
      </c>
      <c r="AT95" s="176" t="s">
        <v>71</v>
      </c>
      <c r="AU95" s="176" t="s">
        <v>72</v>
      </c>
      <c r="AY95" s="175" t="s">
        <v>155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71</v>
      </c>
      <c r="E96" s="178" t="s">
        <v>243</v>
      </c>
      <c r="F96" s="178" t="s">
        <v>475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SUM(P97:P102)</f>
        <v>0</v>
      </c>
      <c r="Q96" s="172"/>
      <c r="R96" s="173">
        <f>SUM(R97:R102)</f>
        <v>1.5E-3</v>
      </c>
      <c r="S96" s="172"/>
      <c r="T96" s="174">
        <f>SUM(T97:T102)</f>
        <v>0.16799999999999998</v>
      </c>
      <c r="AR96" s="175" t="s">
        <v>80</v>
      </c>
      <c r="AT96" s="176" t="s">
        <v>71</v>
      </c>
      <c r="AU96" s="176" t="s">
        <v>80</v>
      </c>
      <c r="AY96" s="175" t="s">
        <v>155</v>
      </c>
      <c r="BK96" s="177">
        <f>SUM(BK97:BK102)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158</v>
      </c>
      <c r="E97" s="181" t="s">
        <v>3550</v>
      </c>
      <c r="F97" s="182" t="s">
        <v>3551</v>
      </c>
      <c r="G97" s="183" t="s">
        <v>425</v>
      </c>
      <c r="H97" s="184">
        <v>18</v>
      </c>
      <c r="I97" s="185"/>
      <c r="J97" s="186">
        <f>ROUND(I97*H97,2)</f>
        <v>0</v>
      </c>
      <c r="K97" s="182" t="s">
        <v>162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1E-3</v>
      </c>
      <c r="T97" s="190">
        <f>S97*H97</f>
        <v>1.8000000000000002E-2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163</v>
      </c>
      <c r="AT97" s="191" t="s">
        <v>158</v>
      </c>
      <c r="AU97" s="191" t="s">
        <v>82</v>
      </c>
      <c r="AY97" s="19" t="s">
        <v>155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163</v>
      </c>
      <c r="BM97" s="191" t="s">
        <v>3839</v>
      </c>
    </row>
    <row r="98" spans="1:65" s="2" customFormat="1" ht="19.5">
      <c r="A98" s="36"/>
      <c r="B98" s="37"/>
      <c r="C98" s="38"/>
      <c r="D98" s="193" t="s">
        <v>165</v>
      </c>
      <c r="E98" s="38"/>
      <c r="F98" s="194" t="s">
        <v>3553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165</v>
      </c>
      <c r="AU98" s="19" t="s">
        <v>82</v>
      </c>
    </row>
    <row r="99" spans="1:65" s="2" customFormat="1">
      <c r="A99" s="36"/>
      <c r="B99" s="37"/>
      <c r="C99" s="38"/>
      <c r="D99" s="198" t="s">
        <v>167</v>
      </c>
      <c r="E99" s="38"/>
      <c r="F99" s="199" t="s">
        <v>3554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167</v>
      </c>
      <c r="AU99" s="19" t="s">
        <v>82</v>
      </c>
    </row>
    <row r="100" spans="1:65" s="2" customFormat="1" ht="21.75" customHeight="1">
      <c r="A100" s="36"/>
      <c r="B100" s="37"/>
      <c r="C100" s="180" t="s">
        <v>82</v>
      </c>
      <c r="D100" s="180" t="s">
        <v>158</v>
      </c>
      <c r="E100" s="181" t="s">
        <v>3555</v>
      </c>
      <c r="F100" s="182" t="s">
        <v>3556</v>
      </c>
      <c r="G100" s="183" t="s">
        <v>233</v>
      </c>
      <c r="H100" s="184">
        <v>75</v>
      </c>
      <c r="I100" s="185"/>
      <c r="J100" s="186">
        <f>ROUND(I100*H100,2)</f>
        <v>0</v>
      </c>
      <c r="K100" s="182" t="s">
        <v>162</v>
      </c>
      <c r="L100" s="41"/>
      <c r="M100" s="187" t="s">
        <v>19</v>
      </c>
      <c r="N100" s="188" t="s">
        <v>43</v>
      </c>
      <c r="O100" s="66"/>
      <c r="P100" s="189">
        <f>O100*H100</f>
        <v>0</v>
      </c>
      <c r="Q100" s="189">
        <v>2.0000000000000002E-5</v>
      </c>
      <c r="R100" s="189">
        <f>Q100*H100</f>
        <v>1.5E-3</v>
      </c>
      <c r="S100" s="189">
        <v>2E-3</v>
      </c>
      <c r="T100" s="190">
        <f>S100*H100</f>
        <v>0.15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163</v>
      </c>
      <c r="AT100" s="191" t="s">
        <v>158</v>
      </c>
      <c r="AU100" s="191" t="s">
        <v>82</v>
      </c>
      <c r="AY100" s="19" t="s">
        <v>155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163</v>
      </c>
      <c r="BM100" s="191" t="s">
        <v>3840</v>
      </c>
    </row>
    <row r="101" spans="1:65" s="2" customFormat="1" ht="19.5">
      <c r="A101" s="36"/>
      <c r="B101" s="37"/>
      <c r="C101" s="38"/>
      <c r="D101" s="193" t="s">
        <v>165</v>
      </c>
      <c r="E101" s="38"/>
      <c r="F101" s="194" t="s">
        <v>3558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165</v>
      </c>
      <c r="AU101" s="19" t="s">
        <v>82</v>
      </c>
    </row>
    <row r="102" spans="1:65" s="2" customFormat="1">
      <c r="A102" s="36"/>
      <c r="B102" s="37"/>
      <c r="C102" s="38"/>
      <c r="D102" s="198" t="s">
        <v>167</v>
      </c>
      <c r="E102" s="38"/>
      <c r="F102" s="199" t="s">
        <v>3559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167</v>
      </c>
      <c r="AU102" s="19" t="s">
        <v>82</v>
      </c>
    </row>
    <row r="103" spans="1:65" s="12" customFormat="1" ht="25.9" customHeight="1">
      <c r="B103" s="164"/>
      <c r="C103" s="165"/>
      <c r="D103" s="166" t="s">
        <v>71</v>
      </c>
      <c r="E103" s="167" t="s">
        <v>636</v>
      </c>
      <c r="F103" s="167" t="s">
        <v>637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P104+P186</f>
        <v>0</v>
      </c>
      <c r="Q103" s="172"/>
      <c r="R103" s="173">
        <f>R104+R186</f>
        <v>7.8667999999999988E-2</v>
      </c>
      <c r="S103" s="172"/>
      <c r="T103" s="174">
        <f>T104+T186</f>
        <v>0</v>
      </c>
      <c r="AR103" s="175" t="s">
        <v>82</v>
      </c>
      <c r="AT103" s="176" t="s">
        <v>71</v>
      </c>
      <c r="AU103" s="176" t="s">
        <v>72</v>
      </c>
      <c r="AY103" s="175" t="s">
        <v>155</v>
      </c>
      <c r="BK103" s="177">
        <f>BK104+BK186</f>
        <v>0</v>
      </c>
    </row>
    <row r="104" spans="1:65" s="12" customFormat="1" ht="22.9" customHeight="1">
      <c r="B104" s="164"/>
      <c r="C104" s="165"/>
      <c r="D104" s="166" t="s">
        <v>71</v>
      </c>
      <c r="E104" s="178" t="s">
        <v>3560</v>
      </c>
      <c r="F104" s="178" t="s">
        <v>3561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SUM(P105:P185)</f>
        <v>0</v>
      </c>
      <c r="Q104" s="172"/>
      <c r="R104" s="173">
        <f>SUM(R105:R185)</f>
        <v>7.8537999999999983E-2</v>
      </c>
      <c r="S104" s="172"/>
      <c r="T104" s="174">
        <f>SUM(T105:T185)</f>
        <v>0</v>
      </c>
      <c r="AR104" s="175" t="s">
        <v>82</v>
      </c>
      <c r="AT104" s="176" t="s">
        <v>71</v>
      </c>
      <c r="AU104" s="176" t="s">
        <v>80</v>
      </c>
      <c r="AY104" s="175" t="s">
        <v>155</v>
      </c>
      <c r="BK104" s="177">
        <f>SUM(BK105:BK185)</f>
        <v>0</v>
      </c>
    </row>
    <row r="105" spans="1:65" s="2" customFormat="1" ht="21.75" customHeight="1">
      <c r="A105" s="36"/>
      <c r="B105" s="37"/>
      <c r="C105" s="180" t="s">
        <v>156</v>
      </c>
      <c r="D105" s="180" t="s">
        <v>158</v>
      </c>
      <c r="E105" s="181" t="s">
        <v>3562</v>
      </c>
      <c r="F105" s="182" t="s">
        <v>3563</v>
      </c>
      <c r="G105" s="183" t="s">
        <v>233</v>
      </c>
      <c r="H105" s="184">
        <v>52</v>
      </c>
      <c r="I105" s="185"/>
      <c r="J105" s="186">
        <f>ROUND(I105*H105,2)</f>
        <v>0</v>
      </c>
      <c r="K105" s="182" t="s">
        <v>162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300</v>
      </c>
      <c r="AT105" s="191" t="s">
        <v>158</v>
      </c>
      <c r="AU105" s="191" t="s">
        <v>82</v>
      </c>
      <c r="AY105" s="19" t="s">
        <v>155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300</v>
      </c>
      <c r="BM105" s="191" t="s">
        <v>3841</v>
      </c>
    </row>
    <row r="106" spans="1:65" s="2" customFormat="1" ht="19.5">
      <c r="A106" s="36"/>
      <c r="B106" s="37"/>
      <c r="C106" s="38"/>
      <c r="D106" s="193" t="s">
        <v>165</v>
      </c>
      <c r="E106" s="38"/>
      <c r="F106" s="194" t="s">
        <v>3565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165</v>
      </c>
      <c r="AU106" s="19" t="s">
        <v>82</v>
      </c>
    </row>
    <row r="107" spans="1:65" s="2" customFormat="1">
      <c r="A107" s="36"/>
      <c r="B107" s="37"/>
      <c r="C107" s="38"/>
      <c r="D107" s="198" t="s">
        <v>167</v>
      </c>
      <c r="E107" s="38"/>
      <c r="F107" s="199" t="s">
        <v>3566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167</v>
      </c>
      <c r="AU107" s="19" t="s">
        <v>82</v>
      </c>
    </row>
    <row r="108" spans="1:65" s="2" customFormat="1" ht="16.5" customHeight="1">
      <c r="A108" s="36"/>
      <c r="B108" s="37"/>
      <c r="C108" s="222" t="s">
        <v>163</v>
      </c>
      <c r="D108" s="222" t="s">
        <v>179</v>
      </c>
      <c r="E108" s="223" t="s">
        <v>3567</v>
      </c>
      <c r="F108" s="224" t="s">
        <v>3568</v>
      </c>
      <c r="G108" s="225" t="s">
        <v>233</v>
      </c>
      <c r="H108" s="226">
        <v>52</v>
      </c>
      <c r="I108" s="227"/>
      <c r="J108" s="228">
        <f>ROUND(I108*H108,2)</f>
        <v>0</v>
      </c>
      <c r="K108" s="224" t="s">
        <v>162</v>
      </c>
      <c r="L108" s="229"/>
      <c r="M108" s="230" t="s">
        <v>19</v>
      </c>
      <c r="N108" s="231" t="s">
        <v>43</v>
      </c>
      <c r="O108" s="66"/>
      <c r="P108" s="189">
        <f>O108*H108</f>
        <v>0</v>
      </c>
      <c r="Q108" s="189">
        <v>1.8000000000000001E-4</v>
      </c>
      <c r="R108" s="189">
        <f>Q108*H108</f>
        <v>9.3600000000000003E-3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438</v>
      </c>
      <c r="AT108" s="191" t="s">
        <v>179</v>
      </c>
      <c r="AU108" s="191" t="s">
        <v>82</v>
      </c>
      <c r="AY108" s="19" t="s">
        <v>155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300</v>
      </c>
      <c r="BM108" s="191" t="s">
        <v>3842</v>
      </c>
    </row>
    <row r="109" spans="1:65" s="2" customFormat="1">
      <c r="A109" s="36"/>
      <c r="B109" s="37"/>
      <c r="C109" s="38"/>
      <c r="D109" s="193" t="s">
        <v>165</v>
      </c>
      <c r="E109" s="38"/>
      <c r="F109" s="194" t="s">
        <v>3568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165</v>
      </c>
      <c r="AU109" s="19" t="s">
        <v>82</v>
      </c>
    </row>
    <row r="110" spans="1:65" s="2" customFormat="1" ht="16.5" customHeight="1">
      <c r="A110" s="36"/>
      <c r="B110" s="37"/>
      <c r="C110" s="180" t="s">
        <v>195</v>
      </c>
      <c r="D110" s="180" t="s">
        <v>158</v>
      </c>
      <c r="E110" s="181" t="s">
        <v>3570</v>
      </c>
      <c r="F110" s="182" t="s">
        <v>3571</v>
      </c>
      <c r="G110" s="183" t="s">
        <v>425</v>
      </c>
      <c r="H110" s="184">
        <v>4</v>
      </c>
      <c r="I110" s="185"/>
      <c r="J110" s="186">
        <f>ROUND(I110*H110,2)</f>
        <v>0</v>
      </c>
      <c r="K110" s="182" t="s">
        <v>162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300</v>
      </c>
      <c r="AT110" s="191" t="s">
        <v>158</v>
      </c>
      <c r="AU110" s="191" t="s">
        <v>82</v>
      </c>
      <c r="AY110" s="19" t="s">
        <v>155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300</v>
      </c>
      <c r="BM110" s="191" t="s">
        <v>3843</v>
      </c>
    </row>
    <row r="111" spans="1:65" s="2" customFormat="1" ht="29.25">
      <c r="A111" s="36"/>
      <c r="B111" s="37"/>
      <c r="C111" s="38"/>
      <c r="D111" s="193" t="s">
        <v>165</v>
      </c>
      <c r="E111" s="38"/>
      <c r="F111" s="194" t="s">
        <v>3573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165</v>
      </c>
      <c r="AU111" s="19" t="s">
        <v>82</v>
      </c>
    </row>
    <row r="112" spans="1:65" s="2" customFormat="1">
      <c r="A112" s="36"/>
      <c r="B112" s="37"/>
      <c r="C112" s="38"/>
      <c r="D112" s="198" t="s">
        <v>167</v>
      </c>
      <c r="E112" s="38"/>
      <c r="F112" s="199" t="s">
        <v>3574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167</v>
      </c>
      <c r="AU112" s="19" t="s">
        <v>82</v>
      </c>
    </row>
    <row r="113" spans="1:65" s="2" customFormat="1" ht="24.2" customHeight="1">
      <c r="A113" s="36"/>
      <c r="B113" s="37"/>
      <c r="C113" s="222" t="s">
        <v>199</v>
      </c>
      <c r="D113" s="222" t="s">
        <v>179</v>
      </c>
      <c r="E113" s="223" t="s">
        <v>3575</v>
      </c>
      <c r="F113" s="224" t="s">
        <v>3576</v>
      </c>
      <c r="G113" s="225" t="s">
        <v>425</v>
      </c>
      <c r="H113" s="226">
        <v>4</v>
      </c>
      <c r="I113" s="227"/>
      <c r="J113" s="228">
        <f>ROUND(I113*H113,2)</f>
        <v>0</v>
      </c>
      <c r="K113" s="224" t="s">
        <v>162</v>
      </c>
      <c r="L113" s="229"/>
      <c r="M113" s="230" t="s">
        <v>19</v>
      </c>
      <c r="N113" s="231" t="s">
        <v>43</v>
      </c>
      <c r="O113" s="66"/>
      <c r="P113" s="189">
        <f>O113*H113</f>
        <v>0</v>
      </c>
      <c r="Q113" s="189">
        <v>9.0000000000000006E-5</v>
      </c>
      <c r="R113" s="189">
        <f>Q113*H113</f>
        <v>3.6000000000000002E-4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438</v>
      </c>
      <c r="AT113" s="191" t="s">
        <v>179</v>
      </c>
      <c r="AU113" s="191" t="s">
        <v>82</v>
      </c>
      <c r="AY113" s="19" t="s">
        <v>155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300</v>
      </c>
      <c r="BM113" s="191" t="s">
        <v>3844</v>
      </c>
    </row>
    <row r="114" spans="1:65" s="2" customFormat="1" ht="19.5">
      <c r="A114" s="36"/>
      <c r="B114" s="37"/>
      <c r="C114" s="38"/>
      <c r="D114" s="193" t="s">
        <v>165</v>
      </c>
      <c r="E114" s="38"/>
      <c r="F114" s="194" t="s">
        <v>3576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165</v>
      </c>
      <c r="AU114" s="19" t="s">
        <v>82</v>
      </c>
    </row>
    <row r="115" spans="1:65" s="2" customFormat="1" ht="24.2" customHeight="1">
      <c r="A115" s="36"/>
      <c r="B115" s="37"/>
      <c r="C115" s="180" t="s">
        <v>222</v>
      </c>
      <c r="D115" s="180" t="s">
        <v>158</v>
      </c>
      <c r="E115" s="181" t="s">
        <v>3578</v>
      </c>
      <c r="F115" s="182" t="s">
        <v>3579</v>
      </c>
      <c r="G115" s="183" t="s">
        <v>233</v>
      </c>
      <c r="H115" s="184">
        <v>100</v>
      </c>
      <c r="I115" s="185"/>
      <c r="J115" s="186">
        <f>ROUND(I115*H115,2)</f>
        <v>0</v>
      </c>
      <c r="K115" s="182" t="s">
        <v>162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300</v>
      </c>
      <c r="AT115" s="191" t="s">
        <v>158</v>
      </c>
      <c r="AU115" s="191" t="s">
        <v>82</v>
      </c>
      <c r="AY115" s="19" t="s">
        <v>155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300</v>
      </c>
      <c r="BM115" s="191" t="s">
        <v>3845</v>
      </c>
    </row>
    <row r="116" spans="1:65" s="2" customFormat="1" ht="19.5">
      <c r="A116" s="36"/>
      <c r="B116" s="37"/>
      <c r="C116" s="38"/>
      <c r="D116" s="193" t="s">
        <v>165</v>
      </c>
      <c r="E116" s="38"/>
      <c r="F116" s="194" t="s">
        <v>3581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165</v>
      </c>
      <c r="AU116" s="19" t="s">
        <v>82</v>
      </c>
    </row>
    <row r="117" spans="1:65" s="2" customFormat="1">
      <c r="A117" s="36"/>
      <c r="B117" s="37"/>
      <c r="C117" s="38"/>
      <c r="D117" s="198" t="s">
        <v>167</v>
      </c>
      <c r="E117" s="38"/>
      <c r="F117" s="199" t="s">
        <v>3582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167</v>
      </c>
      <c r="AU117" s="19" t="s">
        <v>82</v>
      </c>
    </row>
    <row r="118" spans="1:65" s="2" customFormat="1" ht="24.2" customHeight="1">
      <c r="A118" s="36"/>
      <c r="B118" s="37"/>
      <c r="C118" s="222" t="s">
        <v>182</v>
      </c>
      <c r="D118" s="222" t="s">
        <v>179</v>
      </c>
      <c r="E118" s="223" t="s">
        <v>3583</v>
      </c>
      <c r="F118" s="224" t="s">
        <v>3584</v>
      </c>
      <c r="G118" s="225" t="s">
        <v>233</v>
      </c>
      <c r="H118" s="226">
        <v>115</v>
      </c>
      <c r="I118" s="227"/>
      <c r="J118" s="228">
        <f>ROUND(I118*H118,2)</f>
        <v>0</v>
      </c>
      <c r="K118" s="224" t="s">
        <v>162</v>
      </c>
      <c r="L118" s="229"/>
      <c r="M118" s="230" t="s">
        <v>19</v>
      </c>
      <c r="N118" s="231" t="s">
        <v>43</v>
      </c>
      <c r="O118" s="66"/>
      <c r="P118" s="189">
        <f>O118*H118</f>
        <v>0</v>
      </c>
      <c r="Q118" s="189">
        <v>1.2E-4</v>
      </c>
      <c r="R118" s="189">
        <f>Q118*H118</f>
        <v>1.38E-2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438</v>
      </c>
      <c r="AT118" s="191" t="s">
        <v>179</v>
      </c>
      <c r="AU118" s="191" t="s">
        <v>82</v>
      </c>
      <c r="AY118" s="19" t="s">
        <v>155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300</v>
      </c>
      <c r="BM118" s="191" t="s">
        <v>3846</v>
      </c>
    </row>
    <row r="119" spans="1:65" s="2" customFormat="1" ht="19.5">
      <c r="A119" s="36"/>
      <c r="B119" s="37"/>
      <c r="C119" s="38"/>
      <c r="D119" s="193" t="s">
        <v>165</v>
      </c>
      <c r="E119" s="38"/>
      <c r="F119" s="194" t="s">
        <v>3584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165</v>
      </c>
      <c r="AU119" s="19" t="s">
        <v>82</v>
      </c>
    </row>
    <row r="120" spans="1:65" s="2" customFormat="1" ht="33" customHeight="1">
      <c r="A120" s="36"/>
      <c r="B120" s="37"/>
      <c r="C120" s="180" t="s">
        <v>243</v>
      </c>
      <c r="D120" s="180" t="s">
        <v>158</v>
      </c>
      <c r="E120" s="181" t="s">
        <v>3586</v>
      </c>
      <c r="F120" s="182" t="s">
        <v>3587</v>
      </c>
      <c r="G120" s="183" t="s">
        <v>233</v>
      </c>
      <c r="H120" s="184">
        <v>40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300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300</v>
      </c>
      <c r="BM120" s="191" t="s">
        <v>3847</v>
      </c>
    </row>
    <row r="121" spans="1:65" s="2" customFormat="1" ht="19.5">
      <c r="A121" s="36"/>
      <c r="B121" s="37"/>
      <c r="C121" s="38"/>
      <c r="D121" s="193" t="s">
        <v>165</v>
      </c>
      <c r="E121" s="38"/>
      <c r="F121" s="194" t="s">
        <v>3589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3590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2" customFormat="1" ht="24.2" customHeight="1">
      <c r="A123" s="36"/>
      <c r="B123" s="37"/>
      <c r="C123" s="222" t="s">
        <v>251</v>
      </c>
      <c r="D123" s="222" t="s">
        <v>179</v>
      </c>
      <c r="E123" s="223" t="s">
        <v>3591</v>
      </c>
      <c r="F123" s="224" t="s">
        <v>3592</v>
      </c>
      <c r="G123" s="225" t="s">
        <v>233</v>
      </c>
      <c r="H123" s="226">
        <v>46</v>
      </c>
      <c r="I123" s="227"/>
      <c r="J123" s="228">
        <f>ROUND(I123*H123,2)</f>
        <v>0</v>
      </c>
      <c r="K123" s="224" t="s">
        <v>162</v>
      </c>
      <c r="L123" s="229"/>
      <c r="M123" s="230" t="s">
        <v>19</v>
      </c>
      <c r="N123" s="231" t="s">
        <v>43</v>
      </c>
      <c r="O123" s="66"/>
      <c r="P123" s="189">
        <f>O123*H123</f>
        <v>0</v>
      </c>
      <c r="Q123" s="189">
        <v>1.7000000000000001E-4</v>
      </c>
      <c r="R123" s="189">
        <f>Q123*H123</f>
        <v>7.8200000000000006E-3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438</v>
      </c>
      <c r="AT123" s="191" t="s">
        <v>179</v>
      </c>
      <c r="AU123" s="191" t="s">
        <v>82</v>
      </c>
      <c r="AY123" s="19" t="s">
        <v>155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300</v>
      </c>
      <c r="BM123" s="191" t="s">
        <v>3848</v>
      </c>
    </row>
    <row r="124" spans="1:65" s="2" customFormat="1" ht="19.5">
      <c r="A124" s="36"/>
      <c r="B124" s="37"/>
      <c r="C124" s="38"/>
      <c r="D124" s="193" t="s">
        <v>165</v>
      </c>
      <c r="E124" s="38"/>
      <c r="F124" s="194" t="s">
        <v>3592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165</v>
      </c>
      <c r="AU124" s="19" t="s">
        <v>82</v>
      </c>
    </row>
    <row r="125" spans="1:65" s="2" customFormat="1" ht="24.2" customHeight="1">
      <c r="A125" s="36"/>
      <c r="B125" s="37"/>
      <c r="C125" s="180" t="s">
        <v>261</v>
      </c>
      <c r="D125" s="180" t="s">
        <v>158</v>
      </c>
      <c r="E125" s="181" t="s">
        <v>3594</v>
      </c>
      <c r="F125" s="182" t="s">
        <v>3595</v>
      </c>
      <c r="G125" s="183" t="s">
        <v>233</v>
      </c>
      <c r="H125" s="184">
        <v>52</v>
      </c>
      <c r="I125" s="185"/>
      <c r="J125" s="186">
        <f>ROUND(I125*H125,2)</f>
        <v>0</v>
      </c>
      <c r="K125" s="182" t="s">
        <v>162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300</v>
      </c>
      <c r="AT125" s="191" t="s">
        <v>158</v>
      </c>
      <c r="AU125" s="191" t="s">
        <v>82</v>
      </c>
      <c r="AY125" s="19" t="s">
        <v>155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300</v>
      </c>
      <c r="BM125" s="191" t="s">
        <v>3849</v>
      </c>
    </row>
    <row r="126" spans="1:65" s="2" customFormat="1" ht="19.5">
      <c r="A126" s="36"/>
      <c r="B126" s="37"/>
      <c r="C126" s="38"/>
      <c r="D126" s="193" t="s">
        <v>165</v>
      </c>
      <c r="E126" s="38"/>
      <c r="F126" s="194" t="s">
        <v>3597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165</v>
      </c>
      <c r="AU126" s="19" t="s">
        <v>82</v>
      </c>
    </row>
    <row r="127" spans="1:65" s="2" customFormat="1">
      <c r="A127" s="36"/>
      <c r="B127" s="37"/>
      <c r="C127" s="38"/>
      <c r="D127" s="198" t="s">
        <v>167</v>
      </c>
      <c r="E127" s="38"/>
      <c r="F127" s="199" t="s">
        <v>3598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167</v>
      </c>
      <c r="AU127" s="19" t="s">
        <v>82</v>
      </c>
    </row>
    <row r="128" spans="1:65" s="2" customFormat="1" ht="24.2" customHeight="1">
      <c r="A128" s="36"/>
      <c r="B128" s="37"/>
      <c r="C128" s="222" t="s">
        <v>271</v>
      </c>
      <c r="D128" s="222" t="s">
        <v>179</v>
      </c>
      <c r="E128" s="223" t="s">
        <v>3583</v>
      </c>
      <c r="F128" s="224" t="s">
        <v>3584</v>
      </c>
      <c r="G128" s="225" t="s">
        <v>233</v>
      </c>
      <c r="H128" s="226">
        <v>119.6</v>
      </c>
      <c r="I128" s="227"/>
      <c r="J128" s="228">
        <f>ROUND(I128*H128,2)</f>
        <v>0</v>
      </c>
      <c r="K128" s="224" t="s">
        <v>162</v>
      </c>
      <c r="L128" s="229"/>
      <c r="M128" s="230" t="s">
        <v>19</v>
      </c>
      <c r="N128" s="231" t="s">
        <v>43</v>
      </c>
      <c r="O128" s="66"/>
      <c r="P128" s="189">
        <f>O128*H128</f>
        <v>0</v>
      </c>
      <c r="Q128" s="189">
        <v>1.2E-4</v>
      </c>
      <c r="R128" s="189">
        <f>Q128*H128</f>
        <v>1.4352E-2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438</v>
      </c>
      <c r="AT128" s="191" t="s">
        <v>179</v>
      </c>
      <c r="AU128" s="191" t="s">
        <v>82</v>
      </c>
      <c r="AY128" s="19" t="s">
        <v>155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300</v>
      </c>
      <c r="BM128" s="191" t="s">
        <v>3850</v>
      </c>
    </row>
    <row r="129" spans="1:65" s="2" customFormat="1" ht="19.5">
      <c r="A129" s="36"/>
      <c r="B129" s="37"/>
      <c r="C129" s="38"/>
      <c r="D129" s="193" t="s">
        <v>165</v>
      </c>
      <c r="E129" s="38"/>
      <c r="F129" s="194" t="s">
        <v>3584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165</v>
      </c>
      <c r="AU129" s="19" t="s">
        <v>82</v>
      </c>
    </row>
    <row r="130" spans="1:65" s="2" customFormat="1" ht="24.2" customHeight="1">
      <c r="A130" s="36"/>
      <c r="B130" s="37"/>
      <c r="C130" s="222" t="s">
        <v>279</v>
      </c>
      <c r="D130" s="222" t="s">
        <v>179</v>
      </c>
      <c r="E130" s="223" t="s">
        <v>3591</v>
      </c>
      <c r="F130" s="224" t="s">
        <v>3592</v>
      </c>
      <c r="G130" s="225" t="s">
        <v>233</v>
      </c>
      <c r="H130" s="226">
        <v>59.8</v>
      </c>
      <c r="I130" s="227"/>
      <c r="J130" s="228">
        <f>ROUND(I130*H130,2)</f>
        <v>0</v>
      </c>
      <c r="K130" s="224" t="s">
        <v>162</v>
      </c>
      <c r="L130" s="229"/>
      <c r="M130" s="230" t="s">
        <v>19</v>
      </c>
      <c r="N130" s="231" t="s">
        <v>43</v>
      </c>
      <c r="O130" s="66"/>
      <c r="P130" s="189">
        <f>O130*H130</f>
        <v>0</v>
      </c>
      <c r="Q130" s="189">
        <v>1.7000000000000001E-4</v>
      </c>
      <c r="R130" s="189">
        <f>Q130*H130</f>
        <v>1.0166E-2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438</v>
      </c>
      <c r="AT130" s="191" t="s">
        <v>179</v>
      </c>
      <c r="AU130" s="191" t="s">
        <v>82</v>
      </c>
      <c r="AY130" s="19" t="s">
        <v>155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300</v>
      </c>
      <c r="BM130" s="191" t="s">
        <v>3851</v>
      </c>
    </row>
    <row r="131" spans="1:65" s="2" customFormat="1" ht="19.5">
      <c r="A131" s="36"/>
      <c r="B131" s="37"/>
      <c r="C131" s="38"/>
      <c r="D131" s="193" t="s">
        <v>165</v>
      </c>
      <c r="E131" s="38"/>
      <c r="F131" s="194" t="s">
        <v>3592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165</v>
      </c>
      <c r="AU131" s="19" t="s">
        <v>82</v>
      </c>
    </row>
    <row r="132" spans="1:65" s="2" customFormat="1" ht="21.75" customHeight="1">
      <c r="A132" s="36"/>
      <c r="B132" s="37"/>
      <c r="C132" s="180" t="s">
        <v>286</v>
      </c>
      <c r="D132" s="180" t="s">
        <v>158</v>
      </c>
      <c r="E132" s="181" t="s">
        <v>3601</v>
      </c>
      <c r="F132" s="182" t="s">
        <v>3602</v>
      </c>
      <c r="G132" s="183" t="s">
        <v>425</v>
      </c>
      <c r="H132" s="184">
        <v>33</v>
      </c>
      <c r="I132" s="185"/>
      <c r="J132" s="186">
        <f>ROUND(I132*H132,2)</f>
        <v>0</v>
      </c>
      <c r="K132" s="182" t="s">
        <v>162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300</v>
      </c>
      <c r="AT132" s="191" t="s">
        <v>158</v>
      </c>
      <c r="AU132" s="191" t="s">
        <v>82</v>
      </c>
      <c r="AY132" s="19" t="s">
        <v>155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300</v>
      </c>
      <c r="BM132" s="191" t="s">
        <v>3852</v>
      </c>
    </row>
    <row r="133" spans="1:65" s="2" customFormat="1" ht="29.25">
      <c r="A133" s="36"/>
      <c r="B133" s="37"/>
      <c r="C133" s="38"/>
      <c r="D133" s="193" t="s">
        <v>165</v>
      </c>
      <c r="E133" s="38"/>
      <c r="F133" s="194" t="s">
        <v>3604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165</v>
      </c>
      <c r="AU133" s="19" t="s">
        <v>82</v>
      </c>
    </row>
    <row r="134" spans="1:65" s="2" customFormat="1">
      <c r="A134" s="36"/>
      <c r="B134" s="37"/>
      <c r="C134" s="38"/>
      <c r="D134" s="198" t="s">
        <v>167</v>
      </c>
      <c r="E134" s="38"/>
      <c r="F134" s="199" t="s">
        <v>3605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167</v>
      </c>
      <c r="AU134" s="19" t="s">
        <v>82</v>
      </c>
    </row>
    <row r="135" spans="1:65" s="2" customFormat="1" ht="16.5" customHeight="1">
      <c r="A135" s="36"/>
      <c r="B135" s="37"/>
      <c r="C135" s="222" t="s">
        <v>8</v>
      </c>
      <c r="D135" s="222" t="s">
        <v>179</v>
      </c>
      <c r="E135" s="223" t="s">
        <v>3606</v>
      </c>
      <c r="F135" s="224" t="s">
        <v>3607</v>
      </c>
      <c r="G135" s="225" t="s">
        <v>425</v>
      </c>
      <c r="H135" s="226">
        <v>4</v>
      </c>
      <c r="I135" s="227"/>
      <c r="J135" s="228">
        <f>ROUND(I135*H135,2)</f>
        <v>0</v>
      </c>
      <c r="K135" s="224" t="s">
        <v>851</v>
      </c>
      <c r="L135" s="229"/>
      <c r="M135" s="230" t="s">
        <v>19</v>
      </c>
      <c r="N135" s="231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438</v>
      </c>
      <c r="AT135" s="191" t="s">
        <v>179</v>
      </c>
      <c r="AU135" s="191" t="s">
        <v>82</v>
      </c>
      <c r="AY135" s="19" t="s">
        <v>155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300</v>
      </c>
      <c r="BM135" s="191" t="s">
        <v>3853</v>
      </c>
    </row>
    <row r="136" spans="1:65" s="2" customFormat="1">
      <c r="A136" s="36"/>
      <c r="B136" s="37"/>
      <c r="C136" s="38"/>
      <c r="D136" s="193" t="s">
        <v>165</v>
      </c>
      <c r="E136" s="38"/>
      <c r="F136" s="194" t="s">
        <v>3607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165</v>
      </c>
      <c r="AU136" s="19" t="s">
        <v>82</v>
      </c>
    </row>
    <row r="137" spans="1:65" s="2" customFormat="1" ht="24.2" customHeight="1">
      <c r="A137" s="36"/>
      <c r="B137" s="37"/>
      <c r="C137" s="222" t="s">
        <v>300</v>
      </c>
      <c r="D137" s="222" t="s">
        <v>179</v>
      </c>
      <c r="E137" s="223" t="s">
        <v>3609</v>
      </c>
      <c r="F137" s="224" t="s">
        <v>3610</v>
      </c>
      <c r="G137" s="225" t="s">
        <v>425</v>
      </c>
      <c r="H137" s="226">
        <v>33</v>
      </c>
      <c r="I137" s="227"/>
      <c r="J137" s="228">
        <f>ROUND(I137*H137,2)</f>
        <v>0</v>
      </c>
      <c r="K137" s="224" t="s">
        <v>162</v>
      </c>
      <c r="L137" s="229"/>
      <c r="M137" s="230" t="s">
        <v>19</v>
      </c>
      <c r="N137" s="231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438</v>
      </c>
      <c r="AT137" s="191" t="s">
        <v>179</v>
      </c>
      <c r="AU137" s="191" t="s">
        <v>82</v>
      </c>
      <c r="AY137" s="19" t="s">
        <v>155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300</v>
      </c>
      <c r="BM137" s="191" t="s">
        <v>3854</v>
      </c>
    </row>
    <row r="138" spans="1:65" s="2" customFormat="1" ht="19.5">
      <c r="A138" s="36"/>
      <c r="B138" s="37"/>
      <c r="C138" s="38"/>
      <c r="D138" s="193" t="s">
        <v>165</v>
      </c>
      <c r="E138" s="38"/>
      <c r="F138" s="194" t="s">
        <v>3610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165</v>
      </c>
      <c r="AU138" s="19" t="s">
        <v>82</v>
      </c>
    </row>
    <row r="139" spans="1:65" s="2" customFormat="1" ht="24.2" customHeight="1">
      <c r="A139" s="36"/>
      <c r="B139" s="37"/>
      <c r="C139" s="180" t="s">
        <v>308</v>
      </c>
      <c r="D139" s="180" t="s">
        <v>158</v>
      </c>
      <c r="E139" s="181" t="s">
        <v>3612</v>
      </c>
      <c r="F139" s="182" t="s">
        <v>3613</v>
      </c>
      <c r="G139" s="183" t="s">
        <v>425</v>
      </c>
      <c r="H139" s="184">
        <v>8</v>
      </c>
      <c r="I139" s="185"/>
      <c r="J139" s="186">
        <f>ROUND(I139*H139,2)</f>
        <v>0</v>
      </c>
      <c r="K139" s="182" t="s">
        <v>162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300</v>
      </c>
      <c r="AT139" s="191" t="s">
        <v>158</v>
      </c>
      <c r="AU139" s="191" t="s">
        <v>82</v>
      </c>
      <c r="AY139" s="19" t="s">
        <v>155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300</v>
      </c>
      <c r="BM139" s="191" t="s">
        <v>3855</v>
      </c>
    </row>
    <row r="140" spans="1:65" s="2" customFormat="1" ht="29.25">
      <c r="A140" s="36"/>
      <c r="B140" s="37"/>
      <c r="C140" s="38"/>
      <c r="D140" s="193" t="s">
        <v>165</v>
      </c>
      <c r="E140" s="38"/>
      <c r="F140" s="194" t="s">
        <v>3615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165</v>
      </c>
      <c r="AU140" s="19" t="s">
        <v>82</v>
      </c>
    </row>
    <row r="141" spans="1:65" s="2" customFormat="1">
      <c r="A141" s="36"/>
      <c r="B141" s="37"/>
      <c r="C141" s="38"/>
      <c r="D141" s="198" t="s">
        <v>167</v>
      </c>
      <c r="E141" s="38"/>
      <c r="F141" s="199" t="s">
        <v>3616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167</v>
      </c>
      <c r="AU141" s="19" t="s">
        <v>82</v>
      </c>
    </row>
    <row r="142" spans="1:65" s="2" customFormat="1" ht="24.2" customHeight="1">
      <c r="A142" s="36"/>
      <c r="B142" s="37"/>
      <c r="C142" s="222" t="s">
        <v>314</v>
      </c>
      <c r="D142" s="222" t="s">
        <v>179</v>
      </c>
      <c r="E142" s="223" t="s">
        <v>3617</v>
      </c>
      <c r="F142" s="224" t="s">
        <v>3618</v>
      </c>
      <c r="G142" s="225" t="s">
        <v>425</v>
      </c>
      <c r="H142" s="226">
        <v>8</v>
      </c>
      <c r="I142" s="227"/>
      <c r="J142" s="228">
        <f>ROUND(I142*H142,2)</f>
        <v>0</v>
      </c>
      <c r="K142" s="224" t="s">
        <v>162</v>
      </c>
      <c r="L142" s="229"/>
      <c r="M142" s="230" t="s">
        <v>19</v>
      </c>
      <c r="N142" s="231" t="s">
        <v>43</v>
      </c>
      <c r="O142" s="66"/>
      <c r="P142" s="189">
        <f>O142*H142</f>
        <v>0</v>
      </c>
      <c r="Q142" s="189">
        <v>4.0000000000000003E-5</v>
      </c>
      <c r="R142" s="189">
        <f>Q142*H142</f>
        <v>3.2000000000000003E-4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438</v>
      </c>
      <c r="AT142" s="191" t="s">
        <v>179</v>
      </c>
      <c r="AU142" s="191" t="s">
        <v>82</v>
      </c>
      <c r="AY142" s="19" t="s">
        <v>155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300</v>
      </c>
      <c r="BM142" s="191" t="s">
        <v>3856</v>
      </c>
    </row>
    <row r="143" spans="1:65" s="2" customFormat="1" ht="19.5">
      <c r="A143" s="36"/>
      <c r="B143" s="37"/>
      <c r="C143" s="38"/>
      <c r="D143" s="193" t="s">
        <v>165</v>
      </c>
      <c r="E143" s="38"/>
      <c r="F143" s="194" t="s">
        <v>3618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165</v>
      </c>
      <c r="AU143" s="19" t="s">
        <v>82</v>
      </c>
    </row>
    <row r="144" spans="1:65" s="2" customFormat="1" ht="16.5" customHeight="1">
      <c r="A144" s="36"/>
      <c r="B144" s="37"/>
      <c r="C144" s="222" t="s">
        <v>320</v>
      </c>
      <c r="D144" s="222" t="s">
        <v>179</v>
      </c>
      <c r="E144" s="223" t="s">
        <v>3620</v>
      </c>
      <c r="F144" s="224" t="s">
        <v>3621</v>
      </c>
      <c r="G144" s="225" t="s">
        <v>425</v>
      </c>
      <c r="H144" s="226">
        <v>8</v>
      </c>
      <c r="I144" s="227"/>
      <c r="J144" s="228">
        <f>ROUND(I144*H144,2)</f>
        <v>0</v>
      </c>
      <c r="K144" s="224" t="s">
        <v>162</v>
      </c>
      <c r="L144" s="229"/>
      <c r="M144" s="230" t="s">
        <v>19</v>
      </c>
      <c r="N144" s="231" t="s">
        <v>43</v>
      </c>
      <c r="O144" s="66"/>
      <c r="P144" s="189">
        <f>O144*H144</f>
        <v>0</v>
      </c>
      <c r="Q144" s="189">
        <v>1.0000000000000001E-5</v>
      </c>
      <c r="R144" s="189">
        <f>Q144*H144</f>
        <v>8.0000000000000007E-5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438</v>
      </c>
      <c r="AT144" s="191" t="s">
        <v>179</v>
      </c>
      <c r="AU144" s="191" t="s">
        <v>82</v>
      </c>
      <c r="AY144" s="19" t="s">
        <v>155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300</v>
      </c>
      <c r="BM144" s="191" t="s">
        <v>3857</v>
      </c>
    </row>
    <row r="145" spans="1:65" s="2" customFormat="1">
      <c r="A145" s="36"/>
      <c r="B145" s="37"/>
      <c r="C145" s="38"/>
      <c r="D145" s="193" t="s">
        <v>165</v>
      </c>
      <c r="E145" s="38"/>
      <c r="F145" s="194" t="s">
        <v>3621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165</v>
      </c>
      <c r="AU145" s="19" t="s">
        <v>82</v>
      </c>
    </row>
    <row r="146" spans="1:65" s="2" customFormat="1" ht="24.2" customHeight="1">
      <c r="A146" s="36"/>
      <c r="B146" s="37"/>
      <c r="C146" s="222" t="s">
        <v>330</v>
      </c>
      <c r="D146" s="222" t="s">
        <v>179</v>
      </c>
      <c r="E146" s="223" t="s">
        <v>3623</v>
      </c>
      <c r="F146" s="224" t="s">
        <v>3624</v>
      </c>
      <c r="G146" s="225" t="s">
        <v>425</v>
      </c>
      <c r="H146" s="226">
        <v>8</v>
      </c>
      <c r="I146" s="227"/>
      <c r="J146" s="228">
        <f>ROUND(I146*H146,2)</f>
        <v>0</v>
      </c>
      <c r="K146" s="224" t="s">
        <v>162</v>
      </c>
      <c r="L146" s="229"/>
      <c r="M146" s="230" t="s">
        <v>19</v>
      </c>
      <c r="N146" s="231" t="s">
        <v>43</v>
      </c>
      <c r="O146" s="66"/>
      <c r="P146" s="189">
        <f>O146*H146</f>
        <v>0</v>
      </c>
      <c r="Q146" s="189">
        <v>5.0000000000000002E-5</v>
      </c>
      <c r="R146" s="189">
        <f>Q146*H146</f>
        <v>4.0000000000000002E-4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438</v>
      </c>
      <c r="AT146" s="191" t="s">
        <v>179</v>
      </c>
      <c r="AU146" s="191" t="s">
        <v>82</v>
      </c>
      <c r="AY146" s="19" t="s">
        <v>155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300</v>
      </c>
      <c r="BM146" s="191" t="s">
        <v>3858</v>
      </c>
    </row>
    <row r="147" spans="1:65" s="2" customFormat="1">
      <c r="A147" s="36"/>
      <c r="B147" s="37"/>
      <c r="C147" s="38"/>
      <c r="D147" s="193" t="s">
        <v>165</v>
      </c>
      <c r="E147" s="38"/>
      <c r="F147" s="194" t="s">
        <v>3624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165</v>
      </c>
      <c r="AU147" s="19" t="s">
        <v>82</v>
      </c>
    </row>
    <row r="148" spans="1:65" s="2" customFormat="1" ht="21.75" customHeight="1">
      <c r="A148" s="36"/>
      <c r="B148" s="37"/>
      <c r="C148" s="180" t="s">
        <v>7</v>
      </c>
      <c r="D148" s="180" t="s">
        <v>158</v>
      </c>
      <c r="E148" s="181" t="s">
        <v>3626</v>
      </c>
      <c r="F148" s="182" t="s">
        <v>3627</v>
      </c>
      <c r="G148" s="183" t="s">
        <v>425</v>
      </c>
      <c r="H148" s="184">
        <v>4</v>
      </c>
      <c r="I148" s="185"/>
      <c r="J148" s="186">
        <f>ROUND(I148*H148,2)</f>
        <v>0</v>
      </c>
      <c r="K148" s="182" t="s">
        <v>162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300</v>
      </c>
      <c r="AT148" s="191" t="s">
        <v>158</v>
      </c>
      <c r="AU148" s="191" t="s">
        <v>82</v>
      </c>
      <c r="AY148" s="19" t="s">
        <v>155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300</v>
      </c>
      <c r="BM148" s="191" t="s">
        <v>3859</v>
      </c>
    </row>
    <row r="149" spans="1:65" s="2" customFormat="1" ht="19.5">
      <c r="A149" s="36"/>
      <c r="B149" s="37"/>
      <c r="C149" s="38"/>
      <c r="D149" s="193" t="s">
        <v>165</v>
      </c>
      <c r="E149" s="38"/>
      <c r="F149" s="194" t="s">
        <v>3629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165</v>
      </c>
      <c r="AU149" s="19" t="s">
        <v>82</v>
      </c>
    </row>
    <row r="150" spans="1:65" s="2" customFormat="1">
      <c r="A150" s="36"/>
      <c r="B150" s="37"/>
      <c r="C150" s="38"/>
      <c r="D150" s="198" t="s">
        <v>167</v>
      </c>
      <c r="E150" s="38"/>
      <c r="F150" s="199" t="s">
        <v>3630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167</v>
      </c>
      <c r="AU150" s="19" t="s">
        <v>82</v>
      </c>
    </row>
    <row r="151" spans="1:65" s="2" customFormat="1" ht="16.5" customHeight="1">
      <c r="A151" s="36"/>
      <c r="B151" s="37"/>
      <c r="C151" s="222" t="s">
        <v>364</v>
      </c>
      <c r="D151" s="222" t="s">
        <v>179</v>
      </c>
      <c r="E151" s="223" t="s">
        <v>3631</v>
      </c>
      <c r="F151" s="224" t="s">
        <v>3632</v>
      </c>
      <c r="G151" s="225" t="s">
        <v>425</v>
      </c>
      <c r="H151" s="226">
        <v>4</v>
      </c>
      <c r="I151" s="227"/>
      <c r="J151" s="228">
        <f>ROUND(I151*H151,2)</f>
        <v>0</v>
      </c>
      <c r="K151" s="224" t="s">
        <v>162</v>
      </c>
      <c r="L151" s="229"/>
      <c r="M151" s="230" t="s">
        <v>19</v>
      </c>
      <c r="N151" s="231" t="s">
        <v>43</v>
      </c>
      <c r="O151" s="66"/>
      <c r="P151" s="189">
        <f>O151*H151</f>
        <v>0</v>
      </c>
      <c r="Q151" s="189">
        <v>1E-4</v>
      </c>
      <c r="R151" s="189">
        <f>Q151*H151</f>
        <v>4.0000000000000002E-4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438</v>
      </c>
      <c r="AT151" s="191" t="s">
        <v>179</v>
      </c>
      <c r="AU151" s="191" t="s">
        <v>82</v>
      </c>
      <c r="AY151" s="19" t="s">
        <v>155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300</v>
      </c>
      <c r="BM151" s="191" t="s">
        <v>3860</v>
      </c>
    </row>
    <row r="152" spans="1:65" s="2" customFormat="1">
      <c r="A152" s="36"/>
      <c r="B152" s="37"/>
      <c r="C152" s="38"/>
      <c r="D152" s="193" t="s">
        <v>165</v>
      </c>
      <c r="E152" s="38"/>
      <c r="F152" s="194" t="s">
        <v>3632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165</v>
      </c>
      <c r="AU152" s="19" t="s">
        <v>82</v>
      </c>
    </row>
    <row r="153" spans="1:65" s="2" customFormat="1" ht="24.2" customHeight="1">
      <c r="A153" s="36"/>
      <c r="B153" s="37"/>
      <c r="C153" s="180" t="s">
        <v>374</v>
      </c>
      <c r="D153" s="180" t="s">
        <v>158</v>
      </c>
      <c r="E153" s="181" t="s">
        <v>3634</v>
      </c>
      <c r="F153" s="182" t="s">
        <v>3635</v>
      </c>
      <c r="G153" s="183" t="s">
        <v>425</v>
      </c>
      <c r="H153" s="184">
        <v>3</v>
      </c>
      <c r="I153" s="185"/>
      <c r="J153" s="186">
        <f>ROUND(I153*H153,2)</f>
        <v>0</v>
      </c>
      <c r="K153" s="182" t="s">
        <v>162</v>
      </c>
      <c r="L153" s="41"/>
      <c r="M153" s="187" t="s">
        <v>19</v>
      </c>
      <c r="N153" s="188" t="s">
        <v>43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300</v>
      </c>
      <c r="AT153" s="191" t="s">
        <v>158</v>
      </c>
      <c r="AU153" s="191" t="s">
        <v>82</v>
      </c>
      <c r="AY153" s="19" t="s">
        <v>155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300</v>
      </c>
      <c r="BM153" s="191" t="s">
        <v>3861</v>
      </c>
    </row>
    <row r="154" spans="1:65" s="2" customFormat="1" ht="19.5">
      <c r="A154" s="36"/>
      <c r="B154" s="37"/>
      <c r="C154" s="38"/>
      <c r="D154" s="193" t="s">
        <v>165</v>
      </c>
      <c r="E154" s="38"/>
      <c r="F154" s="194" t="s">
        <v>3637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165</v>
      </c>
      <c r="AU154" s="19" t="s">
        <v>82</v>
      </c>
    </row>
    <row r="155" spans="1:65" s="2" customFormat="1">
      <c r="A155" s="36"/>
      <c r="B155" s="37"/>
      <c r="C155" s="38"/>
      <c r="D155" s="198" t="s">
        <v>167</v>
      </c>
      <c r="E155" s="38"/>
      <c r="F155" s="199" t="s">
        <v>3638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167</v>
      </c>
      <c r="AU155" s="19" t="s">
        <v>82</v>
      </c>
    </row>
    <row r="156" spans="1:65" s="2" customFormat="1" ht="24.2" customHeight="1">
      <c r="A156" s="36"/>
      <c r="B156" s="37"/>
      <c r="C156" s="222" t="s">
        <v>381</v>
      </c>
      <c r="D156" s="222" t="s">
        <v>179</v>
      </c>
      <c r="E156" s="223" t="s">
        <v>3639</v>
      </c>
      <c r="F156" s="224" t="s">
        <v>3640</v>
      </c>
      <c r="G156" s="225" t="s">
        <v>425</v>
      </c>
      <c r="H156" s="226">
        <v>2</v>
      </c>
      <c r="I156" s="227"/>
      <c r="J156" s="228">
        <f>ROUND(I156*H156,2)</f>
        <v>0</v>
      </c>
      <c r="K156" s="224" t="s">
        <v>851</v>
      </c>
      <c r="L156" s="229"/>
      <c r="M156" s="230" t="s">
        <v>19</v>
      </c>
      <c r="N156" s="231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438</v>
      </c>
      <c r="AT156" s="191" t="s">
        <v>179</v>
      </c>
      <c r="AU156" s="191" t="s">
        <v>82</v>
      </c>
      <c r="AY156" s="19" t="s">
        <v>155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300</v>
      </c>
      <c r="BM156" s="191" t="s">
        <v>3862</v>
      </c>
    </row>
    <row r="157" spans="1:65" s="2" customFormat="1" ht="19.5">
      <c r="A157" s="36"/>
      <c r="B157" s="37"/>
      <c r="C157" s="38"/>
      <c r="D157" s="193" t="s">
        <v>165</v>
      </c>
      <c r="E157" s="38"/>
      <c r="F157" s="194" t="s">
        <v>3640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165</v>
      </c>
      <c r="AU157" s="19" t="s">
        <v>82</v>
      </c>
    </row>
    <row r="158" spans="1:65" s="2" customFormat="1" ht="24.2" customHeight="1">
      <c r="A158" s="36"/>
      <c r="B158" s="37"/>
      <c r="C158" s="222" t="s">
        <v>388</v>
      </c>
      <c r="D158" s="222" t="s">
        <v>179</v>
      </c>
      <c r="E158" s="223" t="s">
        <v>3642</v>
      </c>
      <c r="F158" s="224" t="s">
        <v>3643</v>
      </c>
      <c r="G158" s="225" t="s">
        <v>425</v>
      </c>
      <c r="H158" s="226">
        <v>1</v>
      </c>
      <c r="I158" s="227"/>
      <c r="J158" s="228">
        <f>ROUND(I158*H158,2)</f>
        <v>0</v>
      </c>
      <c r="K158" s="224" t="s">
        <v>851</v>
      </c>
      <c r="L158" s="229"/>
      <c r="M158" s="230" t="s">
        <v>19</v>
      </c>
      <c r="N158" s="231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438</v>
      </c>
      <c r="AT158" s="191" t="s">
        <v>179</v>
      </c>
      <c r="AU158" s="191" t="s">
        <v>82</v>
      </c>
      <c r="AY158" s="19" t="s">
        <v>155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300</v>
      </c>
      <c r="BM158" s="191" t="s">
        <v>3863</v>
      </c>
    </row>
    <row r="159" spans="1:65" s="2" customFormat="1" ht="19.5">
      <c r="A159" s="36"/>
      <c r="B159" s="37"/>
      <c r="C159" s="38"/>
      <c r="D159" s="193" t="s">
        <v>165</v>
      </c>
      <c r="E159" s="38"/>
      <c r="F159" s="194" t="s">
        <v>3643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165</v>
      </c>
      <c r="AU159" s="19" t="s">
        <v>82</v>
      </c>
    </row>
    <row r="160" spans="1:65" s="2" customFormat="1" ht="24.2" customHeight="1">
      <c r="A160" s="36"/>
      <c r="B160" s="37"/>
      <c r="C160" s="180" t="s">
        <v>396</v>
      </c>
      <c r="D160" s="180" t="s">
        <v>158</v>
      </c>
      <c r="E160" s="181" t="s">
        <v>3645</v>
      </c>
      <c r="F160" s="182" t="s">
        <v>3646</v>
      </c>
      <c r="G160" s="183" t="s">
        <v>425</v>
      </c>
      <c r="H160" s="184">
        <v>3</v>
      </c>
      <c r="I160" s="185"/>
      <c r="J160" s="186">
        <f>ROUND(I160*H160,2)</f>
        <v>0</v>
      </c>
      <c r="K160" s="182" t="s">
        <v>162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300</v>
      </c>
      <c r="AT160" s="191" t="s">
        <v>158</v>
      </c>
      <c r="AU160" s="191" t="s">
        <v>82</v>
      </c>
      <c r="AY160" s="19" t="s">
        <v>155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300</v>
      </c>
      <c r="BM160" s="191" t="s">
        <v>3864</v>
      </c>
    </row>
    <row r="161" spans="1:65" s="2" customFormat="1" ht="19.5">
      <c r="A161" s="36"/>
      <c r="B161" s="37"/>
      <c r="C161" s="38"/>
      <c r="D161" s="193" t="s">
        <v>165</v>
      </c>
      <c r="E161" s="38"/>
      <c r="F161" s="194" t="s">
        <v>3648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165</v>
      </c>
      <c r="AU161" s="19" t="s">
        <v>82</v>
      </c>
    </row>
    <row r="162" spans="1:65" s="2" customFormat="1">
      <c r="A162" s="36"/>
      <c r="B162" s="37"/>
      <c r="C162" s="38"/>
      <c r="D162" s="198" t="s">
        <v>167</v>
      </c>
      <c r="E162" s="38"/>
      <c r="F162" s="199" t="s">
        <v>3649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167</v>
      </c>
      <c r="AU162" s="19" t="s">
        <v>82</v>
      </c>
    </row>
    <row r="163" spans="1:65" s="2" customFormat="1" ht="16.5" customHeight="1">
      <c r="A163" s="36"/>
      <c r="B163" s="37"/>
      <c r="C163" s="222" t="s">
        <v>403</v>
      </c>
      <c r="D163" s="222" t="s">
        <v>179</v>
      </c>
      <c r="E163" s="223" t="s">
        <v>3650</v>
      </c>
      <c r="F163" s="224" t="s">
        <v>3651</v>
      </c>
      <c r="G163" s="225" t="s">
        <v>425</v>
      </c>
      <c r="H163" s="226">
        <v>3</v>
      </c>
      <c r="I163" s="227"/>
      <c r="J163" s="228">
        <f>ROUND(I163*H163,2)</f>
        <v>0</v>
      </c>
      <c r="K163" s="224" t="s">
        <v>162</v>
      </c>
      <c r="L163" s="229"/>
      <c r="M163" s="230" t="s">
        <v>19</v>
      </c>
      <c r="N163" s="231" t="s">
        <v>43</v>
      </c>
      <c r="O163" s="66"/>
      <c r="P163" s="189">
        <f>O163*H163</f>
        <v>0</v>
      </c>
      <c r="Q163" s="189">
        <v>5.0000000000000002E-5</v>
      </c>
      <c r="R163" s="189">
        <f>Q163*H163</f>
        <v>1.5000000000000001E-4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438</v>
      </c>
      <c r="AT163" s="191" t="s">
        <v>179</v>
      </c>
      <c r="AU163" s="191" t="s">
        <v>82</v>
      </c>
      <c r="AY163" s="19" t="s">
        <v>155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300</v>
      </c>
      <c r="BM163" s="191" t="s">
        <v>3865</v>
      </c>
    </row>
    <row r="164" spans="1:65" s="2" customFormat="1">
      <c r="A164" s="36"/>
      <c r="B164" s="37"/>
      <c r="C164" s="38"/>
      <c r="D164" s="193" t="s">
        <v>165</v>
      </c>
      <c r="E164" s="38"/>
      <c r="F164" s="194" t="s">
        <v>3651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165</v>
      </c>
      <c r="AU164" s="19" t="s">
        <v>82</v>
      </c>
    </row>
    <row r="165" spans="1:65" s="2" customFormat="1" ht="24.2" customHeight="1">
      <c r="A165" s="36"/>
      <c r="B165" s="37"/>
      <c r="C165" s="180" t="s">
        <v>409</v>
      </c>
      <c r="D165" s="180" t="s">
        <v>158</v>
      </c>
      <c r="E165" s="181" t="s">
        <v>3653</v>
      </c>
      <c r="F165" s="182" t="s">
        <v>3654</v>
      </c>
      <c r="G165" s="183" t="s">
        <v>425</v>
      </c>
      <c r="H165" s="184">
        <v>4</v>
      </c>
      <c r="I165" s="185"/>
      <c r="J165" s="186">
        <f>ROUND(I165*H165,2)</f>
        <v>0</v>
      </c>
      <c r="K165" s="182" t="s">
        <v>162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300</v>
      </c>
      <c r="AT165" s="191" t="s">
        <v>158</v>
      </c>
      <c r="AU165" s="191" t="s">
        <v>82</v>
      </c>
      <c r="AY165" s="19" t="s">
        <v>155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300</v>
      </c>
      <c r="BM165" s="191" t="s">
        <v>3866</v>
      </c>
    </row>
    <row r="166" spans="1:65" s="2" customFormat="1" ht="19.5">
      <c r="A166" s="36"/>
      <c r="B166" s="37"/>
      <c r="C166" s="38"/>
      <c r="D166" s="193" t="s">
        <v>165</v>
      </c>
      <c r="E166" s="38"/>
      <c r="F166" s="194" t="s">
        <v>3656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165</v>
      </c>
      <c r="AU166" s="19" t="s">
        <v>82</v>
      </c>
    </row>
    <row r="167" spans="1:65" s="2" customFormat="1">
      <c r="A167" s="36"/>
      <c r="B167" s="37"/>
      <c r="C167" s="38"/>
      <c r="D167" s="198" t="s">
        <v>167</v>
      </c>
      <c r="E167" s="38"/>
      <c r="F167" s="199" t="s">
        <v>3657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167</v>
      </c>
      <c r="AU167" s="19" t="s">
        <v>82</v>
      </c>
    </row>
    <row r="168" spans="1:65" s="2" customFormat="1" ht="16.5" customHeight="1">
      <c r="A168" s="36"/>
      <c r="B168" s="37"/>
      <c r="C168" s="222" t="s">
        <v>415</v>
      </c>
      <c r="D168" s="222" t="s">
        <v>179</v>
      </c>
      <c r="E168" s="223" t="s">
        <v>3658</v>
      </c>
      <c r="F168" s="224" t="s">
        <v>3659</v>
      </c>
      <c r="G168" s="225" t="s">
        <v>425</v>
      </c>
      <c r="H168" s="226">
        <v>4</v>
      </c>
      <c r="I168" s="227"/>
      <c r="J168" s="228">
        <f>ROUND(I168*H168,2)</f>
        <v>0</v>
      </c>
      <c r="K168" s="224" t="s">
        <v>162</v>
      </c>
      <c r="L168" s="229"/>
      <c r="M168" s="230" t="s">
        <v>19</v>
      </c>
      <c r="N168" s="231" t="s">
        <v>43</v>
      </c>
      <c r="O168" s="66"/>
      <c r="P168" s="189">
        <f>O168*H168</f>
        <v>0</v>
      </c>
      <c r="Q168" s="189">
        <v>2.7E-4</v>
      </c>
      <c r="R168" s="189">
        <f>Q168*H168</f>
        <v>1.08E-3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438</v>
      </c>
      <c r="AT168" s="191" t="s">
        <v>179</v>
      </c>
      <c r="AU168" s="191" t="s">
        <v>82</v>
      </c>
      <c r="AY168" s="19" t="s">
        <v>155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300</v>
      </c>
      <c r="BM168" s="191" t="s">
        <v>3867</v>
      </c>
    </row>
    <row r="169" spans="1:65" s="2" customFormat="1">
      <c r="A169" s="36"/>
      <c r="B169" s="37"/>
      <c r="C169" s="38"/>
      <c r="D169" s="193" t="s">
        <v>165</v>
      </c>
      <c r="E169" s="38"/>
      <c r="F169" s="194" t="s">
        <v>3659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165</v>
      </c>
      <c r="AU169" s="19" t="s">
        <v>82</v>
      </c>
    </row>
    <row r="170" spans="1:65" s="2" customFormat="1" ht="37.9" customHeight="1">
      <c r="A170" s="36"/>
      <c r="B170" s="37"/>
      <c r="C170" s="180" t="s">
        <v>422</v>
      </c>
      <c r="D170" s="180" t="s">
        <v>158</v>
      </c>
      <c r="E170" s="181" t="s">
        <v>3773</v>
      </c>
      <c r="F170" s="182" t="s">
        <v>3774</v>
      </c>
      <c r="G170" s="183" t="s">
        <v>425</v>
      </c>
      <c r="H170" s="184">
        <v>1</v>
      </c>
      <c r="I170" s="185"/>
      <c r="J170" s="186">
        <f>ROUND(I170*H170,2)</f>
        <v>0</v>
      </c>
      <c r="K170" s="182" t="s">
        <v>162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300</v>
      </c>
      <c r="AT170" s="191" t="s">
        <v>158</v>
      </c>
      <c r="AU170" s="191" t="s">
        <v>82</v>
      </c>
      <c r="AY170" s="19" t="s">
        <v>155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300</v>
      </c>
      <c r="BM170" s="191" t="s">
        <v>3868</v>
      </c>
    </row>
    <row r="171" spans="1:65" s="2" customFormat="1" ht="29.25">
      <c r="A171" s="36"/>
      <c r="B171" s="37"/>
      <c r="C171" s="38"/>
      <c r="D171" s="193" t="s">
        <v>165</v>
      </c>
      <c r="E171" s="38"/>
      <c r="F171" s="194" t="s">
        <v>3776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165</v>
      </c>
      <c r="AU171" s="19" t="s">
        <v>82</v>
      </c>
    </row>
    <row r="172" spans="1:65" s="2" customFormat="1">
      <c r="A172" s="36"/>
      <c r="B172" s="37"/>
      <c r="C172" s="38"/>
      <c r="D172" s="198" t="s">
        <v>167</v>
      </c>
      <c r="E172" s="38"/>
      <c r="F172" s="199" t="s">
        <v>3777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167</v>
      </c>
      <c r="AU172" s="19" t="s">
        <v>82</v>
      </c>
    </row>
    <row r="173" spans="1:65" s="2" customFormat="1" ht="24.2" customHeight="1">
      <c r="A173" s="36"/>
      <c r="B173" s="37"/>
      <c r="C173" s="222" t="s">
        <v>432</v>
      </c>
      <c r="D173" s="222" t="s">
        <v>179</v>
      </c>
      <c r="E173" s="223" t="s">
        <v>3778</v>
      </c>
      <c r="F173" s="224" t="s">
        <v>3779</v>
      </c>
      <c r="G173" s="225" t="s">
        <v>425</v>
      </c>
      <c r="H173" s="226">
        <v>1</v>
      </c>
      <c r="I173" s="227"/>
      <c r="J173" s="228">
        <f>ROUND(I173*H173,2)</f>
        <v>0</v>
      </c>
      <c r="K173" s="224" t="s">
        <v>162</v>
      </c>
      <c r="L173" s="229"/>
      <c r="M173" s="230" t="s">
        <v>19</v>
      </c>
      <c r="N173" s="231" t="s">
        <v>43</v>
      </c>
      <c r="O173" s="66"/>
      <c r="P173" s="189">
        <f>O173*H173</f>
        <v>0</v>
      </c>
      <c r="Q173" s="189">
        <v>7.5000000000000002E-4</v>
      </c>
      <c r="R173" s="189">
        <f>Q173*H173</f>
        <v>7.5000000000000002E-4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438</v>
      </c>
      <c r="AT173" s="191" t="s">
        <v>179</v>
      </c>
      <c r="AU173" s="191" t="s">
        <v>82</v>
      </c>
      <c r="AY173" s="19" t="s">
        <v>155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300</v>
      </c>
      <c r="BM173" s="191" t="s">
        <v>3869</v>
      </c>
    </row>
    <row r="174" spans="1:65" s="2" customFormat="1" ht="19.5">
      <c r="A174" s="36"/>
      <c r="B174" s="37"/>
      <c r="C174" s="38"/>
      <c r="D174" s="193" t="s">
        <v>165</v>
      </c>
      <c r="E174" s="38"/>
      <c r="F174" s="194" t="s">
        <v>3779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165</v>
      </c>
      <c r="AU174" s="19" t="s">
        <v>82</v>
      </c>
    </row>
    <row r="175" spans="1:65" s="2" customFormat="1" ht="37.9" customHeight="1">
      <c r="A175" s="36"/>
      <c r="B175" s="37"/>
      <c r="C175" s="180" t="s">
        <v>438</v>
      </c>
      <c r="D175" s="180" t="s">
        <v>158</v>
      </c>
      <c r="E175" s="181" t="s">
        <v>3661</v>
      </c>
      <c r="F175" s="182" t="s">
        <v>3662</v>
      </c>
      <c r="G175" s="183" t="s">
        <v>425</v>
      </c>
      <c r="H175" s="184">
        <v>15</v>
      </c>
      <c r="I175" s="185"/>
      <c r="J175" s="186">
        <f>ROUND(I175*H175,2)</f>
        <v>0</v>
      </c>
      <c r="K175" s="182" t="s">
        <v>162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300</v>
      </c>
      <c r="AT175" s="191" t="s">
        <v>158</v>
      </c>
      <c r="AU175" s="191" t="s">
        <v>82</v>
      </c>
      <c r="AY175" s="19" t="s">
        <v>155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300</v>
      </c>
      <c r="BM175" s="191" t="s">
        <v>3870</v>
      </c>
    </row>
    <row r="176" spans="1:65" s="2" customFormat="1" ht="29.25">
      <c r="A176" s="36"/>
      <c r="B176" s="37"/>
      <c r="C176" s="38"/>
      <c r="D176" s="193" t="s">
        <v>165</v>
      </c>
      <c r="E176" s="38"/>
      <c r="F176" s="194" t="s">
        <v>3664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165</v>
      </c>
      <c r="AU176" s="19" t="s">
        <v>82</v>
      </c>
    </row>
    <row r="177" spans="1:65" s="2" customFormat="1">
      <c r="A177" s="36"/>
      <c r="B177" s="37"/>
      <c r="C177" s="38"/>
      <c r="D177" s="198" t="s">
        <v>167</v>
      </c>
      <c r="E177" s="38"/>
      <c r="F177" s="199" t="s">
        <v>3665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167</v>
      </c>
      <c r="AU177" s="19" t="s">
        <v>82</v>
      </c>
    </row>
    <row r="178" spans="1:65" s="2" customFormat="1" ht="24.2" customHeight="1">
      <c r="A178" s="36"/>
      <c r="B178" s="37"/>
      <c r="C178" s="222" t="s">
        <v>443</v>
      </c>
      <c r="D178" s="222" t="s">
        <v>179</v>
      </c>
      <c r="E178" s="223" t="s">
        <v>3666</v>
      </c>
      <c r="F178" s="224" t="s">
        <v>3667</v>
      </c>
      <c r="G178" s="225" t="s">
        <v>425</v>
      </c>
      <c r="H178" s="226">
        <v>15</v>
      </c>
      <c r="I178" s="227"/>
      <c r="J178" s="228">
        <f>ROUND(I178*H178,2)</f>
        <v>0</v>
      </c>
      <c r="K178" s="224" t="s">
        <v>162</v>
      </c>
      <c r="L178" s="229"/>
      <c r="M178" s="230" t="s">
        <v>19</v>
      </c>
      <c r="N178" s="231" t="s">
        <v>43</v>
      </c>
      <c r="O178" s="66"/>
      <c r="P178" s="189">
        <f>O178*H178</f>
        <v>0</v>
      </c>
      <c r="Q178" s="189">
        <v>1.2999999999999999E-3</v>
      </c>
      <c r="R178" s="189">
        <f>Q178*H178</f>
        <v>1.95E-2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438</v>
      </c>
      <c r="AT178" s="191" t="s">
        <v>179</v>
      </c>
      <c r="AU178" s="191" t="s">
        <v>82</v>
      </c>
      <c r="AY178" s="19" t="s">
        <v>155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300</v>
      </c>
      <c r="BM178" s="191" t="s">
        <v>3871</v>
      </c>
    </row>
    <row r="179" spans="1:65" s="2" customFormat="1" ht="19.5">
      <c r="A179" s="36"/>
      <c r="B179" s="37"/>
      <c r="C179" s="38"/>
      <c r="D179" s="193" t="s">
        <v>165</v>
      </c>
      <c r="E179" s="38"/>
      <c r="F179" s="194" t="s">
        <v>3667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165</v>
      </c>
      <c r="AU179" s="19" t="s">
        <v>82</v>
      </c>
    </row>
    <row r="180" spans="1:65" s="2" customFormat="1" ht="24.2" customHeight="1">
      <c r="A180" s="36"/>
      <c r="B180" s="37"/>
      <c r="C180" s="180" t="s">
        <v>447</v>
      </c>
      <c r="D180" s="180" t="s">
        <v>158</v>
      </c>
      <c r="E180" s="181" t="s">
        <v>3669</v>
      </c>
      <c r="F180" s="182" t="s">
        <v>3670</v>
      </c>
      <c r="G180" s="183" t="s">
        <v>425</v>
      </c>
      <c r="H180" s="184">
        <v>2</v>
      </c>
      <c r="I180" s="185"/>
      <c r="J180" s="186">
        <f>ROUND(I180*H180,2)</f>
        <v>0</v>
      </c>
      <c r="K180" s="182" t="s">
        <v>162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300</v>
      </c>
      <c r="AT180" s="191" t="s">
        <v>158</v>
      </c>
      <c r="AU180" s="191" t="s">
        <v>82</v>
      </c>
      <c r="AY180" s="19" t="s">
        <v>155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300</v>
      </c>
      <c r="BM180" s="191" t="s">
        <v>3872</v>
      </c>
    </row>
    <row r="181" spans="1:65" s="2" customFormat="1" ht="19.5">
      <c r="A181" s="36"/>
      <c r="B181" s="37"/>
      <c r="C181" s="38"/>
      <c r="D181" s="193" t="s">
        <v>165</v>
      </c>
      <c r="E181" s="38"/>
      <c r="F181" s="194" t="s">
        <v>3672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165</v>
      </c>
      <c r="AU181" s="19" t="s">
        <v>82</v>
      </c>
    </row>
    <row r="182" spans="1:65" s="2" customFormat="1">
      <c r="A182" s="36"/>
      <c r="B182" s="37"/>
      <c r="C182" s="38"/>
      <c r="D182" s="198" t="s">
        <v>167</v>
      </c>
      <c r="E182" s="38"/>
      <c r="F182" s="199" t="s">
        <v>3673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167</v>
      </c>
      <c r="AU182" s="19" t="s">
        <v>82</v>
      </c>
    </row>
    <row r="183" spans="1:65" s="2" customFormat="1" ht="16.5" customHeight="1">
      <c r="A183" s="36"/>
      <c r="B183" s="37"/>
      <c r="C183" s="180" t="s">
        <v>451</v>
      </c>
      <c r="D183" s="180" t="s">
        <v>158</v>
      </c>
      <c r="E183" s="181" t="s">
        <v>3674</v>
      </c>
      <c r="F183" s="182" t="s">
        <v>3675</v>
      </c>
      <c r="G183" s="183" t="s">
        <v>425</v>
      </c>
      <c r="H183" s="184">
        <v>2</v>
      </c>
      <c r="I183" s="185"/>
      <c r="J183" s="186">
        <f>ROUND(I183*H183,2)</f>
        <v>0</v>
      </c>
      <c r="K183" s="182" t="s">
        <v>162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300</v>
      </c>
      <c r="AT183" s="191" t="s">
        <v>158</v>
      </c>
      <c r="AU183" s="191" t="s">
        <v>82</v>
      </c>
      <c r="AY183" s="19" t="s">
        <v>155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300</v>
      </c>
      <c r="BM183" s="191" t="s">
        <v>3873</v>
      </c>
    </row>
    <row r="184" spans="1:65" s="2" customFormat="1" ht="29.25">
      <c r="A184" s="36"/>
      <c r="B184" s="37"/>
      <c r="C184" s="38"/>
      <c r="D184" s="193" t="s">
        <v>165</v>
      </c>
      <c r="E184" s="38"/>
      <c r="F184" s="194" t="s">
        <v>3677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165</v>
      </c>
      <c r="AU184" s="19" t="s">
        <v>82</v>
      </c>
    </row>
    <row r="185" spans="1:65" s="2" customFormat="1">
      <c r="A185" s="36"/>
      <c r="B185" s="37"/>
      <c r="C185" s="38"/>
      <c r="D185" s="198" t="s">
        <v>167</v>
      </c>
      <c r="E185" s="38"/>
      <c r="F185" s="199" t="s">
        <v>3678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167</v>
      </c>
      <c r="AU185" s="19" t="s">
        <v>82</v>
      </c>
    </row>
    <row r="186" spans="1:65" s="12" customFormat="1" ht="22.9" customHeight="1">
      <c r="B186" s="164"/>
      <c r="C186" s="165"/>
      <c r="D186" s="166" t="s">
        <v>71</v>
      </c>
      <c r="E186" s="178" t="s">
        <v>3679</v>
      </c>
      <c r="F186" s="178" t="s">
        <v>3680</v>
      </c>
      <c r="G186" s="165"/>
      <c r="H186" s="165"/>
      <c r="I186" s="168"/>
      <c r="J186" s="179">
        <f>BK186</f>
        <v>0</v>
      </c>
      <c r="K186" s="165"/>
      <c r="L186" s="170"/>
      <c r="M186" s="171"/>
      <c r="N186" s="172"/>
      <c r="O186" s="172"/>
      <c r="P186" s="173">
        <f>SUM(P187:P221)</f>
        <v>0</v>
      </c>
      <c r="Q186" s="172"/>
      <c r="R186" s="173">
        <f>SUM(R187:R221)</f>
        <v>1.3000000000000002E-4</v>
      </c>
      <c r="S186" s="172"/>
      <c r="T186" s="174">
        <f>SUM(T187:T221)</f>
        <v>0</v>
      </c>
      <c r="AR186" s="175" t="s">
        <v>82</v>
      </c>
      <c r="AT186" s="176" t="s">
        <v>71</v>
      </c>
      <c r="AU186" s="176" t="s">
        <v>80</v>
      </c>
      <c r="AY186" s="175" t="s">
        <v>155</v>
      </c>
      <c r="BK186" s="177">
        <f>SUM(BK187:BK221)</f>
        <v>0</v>
      </c>
    </row>
    <row r="187" spans="1:65" s="2" customFormat="1" ht="24.2" customHeight="1">
      <c r="A187" s="36"/>
      <c r="B187" s="37"/>
      <c r="C187" s="180" t="s">
        <v>463</v>
      </c>
      <c r="D187" s="180" t="s">
        <v>158</v>
      </c>
      <c r="E187" s="181" t="s">
        <v>3681</v>
      </c>
      <c r="F187" s="182" t="s">
        <v>3682</v>
      </c>
      <c r="G187" s="183" t="s">
        <v>425</v>
      </c>
      <c r="H187" s="184">
        <v>1</v>
      </c>
      <c r="I187" s="185"/>
      <c r="J187" s="186">
        <f>ROUND(I187*H187,2)</f>
        <v>0</v>
      </c>
      <c r="K187" s="182" t="s">
        <v>162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300</v>
      </c>
      <c r="AT187" s="191" t="s">
        <v>158</v>
      </c>
      <c r="AU187" s="191" t="s">
        <v>82</v>
      </c>
      <c r="AY187" s="19" t="s">
        <v>155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300</v>
      </c>
      <c r="BM187" s="191" t="s">
        <v>3874</v>
      </c>
    </row>
    <row r="188" spans="1:65" s="2" customFormat="1" ht="19.5">
      <c r="A188" s="36"/>
      <c r="B188" s="37"/>
      <c r="C188" s="38"/>
      <c r="D188" s="193" t="s">
        <v>165</v>
      </c>
      <c r="E188" s="38"/>
      <c r="F188" s="194" t="s">
        <v>3684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165</v>
      </c>
      <c r="AU188" s="19" t="s">
        <v>82</v>
      </c>
    </row>
    <row r="189" spans="1:65" s="2" customFormat="1">
      <c r="A189" s="36"/>
      <c r="B189" s="37"/>
      <c r="C189" s="38"/>
      <c r="D189" s="198" t="s">
        <v>167</v>
      </c>
      <c r="E189" s="38"/>
      <c r="F189" s="199" t="s">
        <v>3685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167</v>
      </c>
      <c r="AU189" s="19" t="s">
        <v>82</v>
      </c>
    </row>
    <row r="190" spans="1:65" s="2" customFormat="1" ht="16.5" customHeight="1">
      <c r="A190" s="36"/>
      <c r="B190" s="37"/>
      <c r="C190" s="222" t="s">
        <v>467</v>
      </c>
      <c r="D190" s="222" t="s">
        <v>179</v>
      </c>
      <c r="E190" s="223" t="s">
        <v>3686</v>
      </c>
      <c r="F190" s="224" t="s">
        <v>3687</v>
      </c>
      <c r="G190" s="225" t="s">
        <v>425</v>
      </c>
      <c r="H190" s="226">
        <v>1</v>
      </c>
      <c r="I190" s="227"/>
      <c r="J190" s="228">
        <f>ROUND(I190*H190,2)</f>
        <v>0</v>
      </c>
      <c r="K190" s="224" t="s">
        <v>851</v>
      </c>
      <c r="L190" s="229"/>
      <c r="M190" s="230" t="s">
        <v>19</v>
      </c>
      <c r="N190" s="231" t="s">
        <v>43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438</v>
      </c>
      <c r="AT190" s="191" t="s">
        <v>179</v>
      </c>
      <c r="AU190" s="191" t="s">
        <v>82</v>
      </c>
      <c r="AY190" s="19" t="s">
        <v>155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300</v>
      </c>
      <c r="BM190" s="191" t="s">
        <v>3875</v>
      </c>
    </row>
    <row r="191" spans="1:65" s="2" customFormat="1">
      <c r="A191" s="36"/>
      <c r="B191" s="37"/>
      <c r="C191" s="38"/>
      <c r="D191" s="193" t="s">
        <v>165</v>
      </c>
      <c r="E191" s="38"/>
      <c r="F191" s="194" t="s">
        <v>3687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165</v>
      </c>
      <c r="AU191" s="19" t="s">
        <v>82</v>
      </c>
    </row>
    <row r="192" spans="1:65" s="2" customFormat="1" ht="21.75" customHeight="1">
      <c r="A192" s="36"/>
      <c r="B192" s="37"/>
      <c r="C192" s="222" t="s">
        <v>471</v>
      </c>
      <c r="D192" s="222" t="s">
        <v>179</v>
      </c>
      <c r="E192" s="223" t="s">
        <v>3689</v>
      </c>
      <c r="F192" s="224" t="s">
        <v>3690</v>
      </c>
      <c r="G192" s="225" t="s">
        <v>425</v>
      </c>
      <c r="H192" s="226">
        <v>1</v>
      </c>
      <c r="I192" s="227"/>
      <c r="J192" s="228">
        <f>ROUND(I192*H192,2)</f>
        <v>0</v>
      </c>
      <c r="K192" s="224" t="s">
        <v>851</v>
      </c>
      <c r="L192" s="229"/>
      <c r="M192" s="230" t="s">
        <v>19</v>
      </c>
      <c r="N192" s="231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438</v>
      </c>
      <c r="AT192" s="191" t="s">
        <v>179</v>
      </c>
      <c r="AU192" s="191" t="s">
        <v>82</v>
      </c>
      <c r="AY192" s="19" t="s">
        <v>155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300</v>
      </c>
      <c r="BM192" s="191" t="s">
        <v>3876</v>
      </c>
    </row>
    <row r="193" spans="1:65" s="2" customFormat="1">
      <c r="A193" s="36"/>
      <c r="B193" s="37"/>
      <c r="C193" s="38"/>
      <c r="D193" s="193" t="s">
        <v>165</v>
      </c>
      <c r="E193" s="38"/>
      <c r="F193" s="194" t="s">
        <v>3690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165</v>
      </c>
      <c r="AU193" s="19" t="s">
        <v>82</v>
      </c>
    </row>
    <row r="194" spans="1:65" s="2" customFormat="1" ht="24.2" customHeight="1">
      <c r="A194" s="36"/>
      <c r="B194" s="37"/>
      <c r="C194" s="222" t="s">
        <v>476</v>
      </c>
      <c r="D194" s="222" t="s">
        <v>179</v>
      </c>
      <c r="E194" s="223" t="s">
        <v>3692</v>
      </c>
      <c r="F194" s="224" t="s">
        <v>3693</v>
      </c>
      <c r="G194" s="225" t="s">
        <v>425</v>
      </c>
      <c r="H194" s="226">
        <v>1</v>
      </c>
      <c r="I194" s="227"/>
      <c r="J194" s="228">
        <f>ROUND(I194*H194,2)</f>
        <v>0</v>
      </c>
      <c r="K194" s="224" t="s">
        <v>162</v>
      </c>
      <c r="L194" s="229"/>
      <c r="M194" s="230" t="s">
        <v>19</v>
      </c>
      <c r="N194" s="231" t="s">
        <v>43</v>
      </c>
      <c r="O194" s="66"/>
      <c r="P194" s="189">
        <f>O194*H194</f>
        <v>0</v>
      </c>
      <c r="Q194" s="189">
        <v>3.0000000000000001E-5</v>
      </c>
      <c r="R194" s="189">
        <f>Q194*H194</f>
        <v>3.0000000000000001E-5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438</v>
      </c>
      <c r="AT194" s="191" t="s">
        <v>179</v>
      </c>
      <c r="AU194" s="191" t="s">
        <v>82</v>
      </c>
      <c r="AY194" s="19" t="s">
        <v>155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300</v>
      </c>
      <c r="BM194" s="191" t="s">
        <v>3877</v>
      </c>
    </row>
    <row r="195" spans="1:65" s="2" customFormat="1">
      <c r="A195" s="36"/>
      <c r="B195" s="37"/>
      <c r="C195" s="38"/>
      <c r="D195" s="193" t="s">
        <v>165</v>
      </c>
      <c r="E195" s="38"/>
      <c r="F195" s="194" t="s">
        <v>3693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165</v>
      </c>
      <c r="AU195" s="19" t="s">
        <v>82</v>
      </c>
    </row>
    <row r="196" spans="1:65" s="2" customFormat="1" ht="16.5" customHeight="1">
      <c r="A196" s="36"/>
      <c r="B196" s="37"/>
      <c r="C196" s="180" t="s">
        <v>515</v>
      </c>
      <c r="D196" s="180" t="s">
        <v>158</v>
      </c>
      <c r="E196" s="181" t="s">
        <v>3695</v>
      </c>
      <c r="F196" s="182" t="s">
        <v>3696</v>
      </c>
      <c r="G196" s="183" t="s">
        <v>425</v>
      </c>
      <c r="H196" s="184">
        <v>1</v>
      </c>
      <c r="I196" s="185"/>
      <c r="J196" s="186">
        <f>ROUND(I196*H196,2)</f>
        <v>0</v>
      </c>
      <c r="K196" s="182" t="s">
        <v>162</v>
      </c>
      <c r="L196" s="41"/>
      <c r="M196" s="187" t="s">
        <v>19</v>
      </c>
      <c r="N196" s="188" t="s">
        <v>43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300</v>
      </c>
      <c r="AT196" s="191" t="s">
        <v>158</v>
      </c>
      <c r="AU196" s="191" t="s">
        <v>82</v>
      </c>
      <c r="AY196" s="19" t="s">
        <v>155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300</v>
      </c>
      <c r="BM196" s="191" t="s">
        <v>3878</v>
      </c>
    </row>
    <row r="197" spans="1:65" s="2" customFormat="1">
      <c r="A197" s="36"/>
      <c r="B197" s="37"/>
      <c r="C197" s="38"/>
      <c r="D197" s="193" t="s">
        <v>165</v>
      </c>
      <c r="E197" s="38"/>
      <c r="F197" s="194" t="s">
        <v>3698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165</v>
      </c>
      <c r="AU197" s="19" t="s">
        <v>82</v>
      </c>
    </row>
    <row r="198" spans="1:65" s="2" customFormat="1">
      <c r="A198" s="36"/>
      <c r="B198" s="37"/>
      <c r="C198" s="38"/>
      <c r="D198" s="198" t="s">
        <v>167</v>
      </c>
      <c r="E198" s="38"/>
      <c r="F198" s="199" t="s">
        <v>3699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167</v>
      </c>
      <c r="AU198" s="19" t="s">
        <v>82</v>
      </c>
    </row>
    <row r="199" spans="1:65" s="2" customFormat="1" ht="16.5" customHeight="1">
      <c r="A199" s="36"/>
      <c r="B199" s="37"/>
      <c r="C199" s="222" t="s">
        <v>522</v>
      </c>
      <c r="D199" s="222" t="s">
        <v>179</v>
      </c>
      <c r="E199" s="223" t="s">
        <v>3700</v>
      </c>
      <c r="F199" s="224" t="s">
        <v>3701</v>
      </c>
      <c r="G199" s="225" t="s">
        <v>425</v>
      </c>
      <c r="H199" s="226">
        <v>1</v>
      </c>
      <c r="I199" s="227"/>
      <c r="J199" s="228">
        <f>ROUND(I199*H199,2)</f>
        <v>0</v>
      </c>
      <c r="K199" s="224" t="s">
        <v>851</v>
      </c>
      <c r="L199" s="229"/>
      <c r="M199" s="230" t="s">
        <v>19</v>
      </c>
      <c r="N199" s="231" t="s">
        <v>43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438</v>
      </c>
      <c r="AT199" s="191" t="s">
        <v>179</v>
      </c>
      <c r="AU199" s="191" t="s">
        <v>82</v>
      </c>
      <c r="AY199" s="19" t="s">
        <v>155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300</v>
      </c>
      <c r="BM199" s="191" t="s">
        <v>3879</v>
      </c>
    </row>
    <row r="200" spans="1:65" s="2" customFormat="1">
      <c r="A200" s="36"/>
      <c r="B200" s="37"/>
      <c r="C200" s="38"/>
      <c r="D200" s="193" t="s">
        <v>165</v>
      </c>
      <c r="E200" s="38"/>
      <c r="F200" s="194" t="s">
        <v>3701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165</v>
      </c>
      <c r="AU200" s="19" t="s">
        <v>82</v>
      </c>
    </row>
    <row r="201" spans="1:65" s="2" customFormat="1" ht="21.75" customHeight="1">
      <c r="A201" s="36"/>
      <c r="B201" s="37"/>
      <c r="C201" s="222" t="s">
        <v>534</v>
      </c>
      <c r="D201" s="222" t="s">
        <v>179</v>
      </c>
      <c r="E201" s="223" t="s">
        <v>3703</v>
      </c>
      <c r="F201" s="224" t="s">
        <v>3704</v>
      </c>
      <c r="G201" s="225" t="s">
        <v>425</v>
      </c>
      <c r="H201" s="226">
        <v>1</v>
      </c>
      <c r="I201" s="227"/>
      <c r="J201" s="228">
        <f>ROUND(I201*H201,2)</f>
        <v>0</v>
      </c>
      <c r="K201" s="224" t="s">
        <v>851</v>
      </c>
      <c r="L201" s="229"/>
      <c r="M201" s="230" t="s">
        <v>19</v>
      </c>
      <c r="N201" s="231" t="s">
        <v>43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438</v>
      </c>
      <c r="AT201" s="191" t="s">
        <v>179</v>
      </c>
      <c r="AU201" s="191" t="s">
        <v>82</v>
      </c>
      <c r="AY201" s="19" t="s">
        <v>155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300</v>
      </c>
      <c r="BM201" s="191" t="s">
        <v>3880</v>
      </c>
    </row>
    <row r="202" spans="1:65" s="2" customFormat="1">
      <c r="A202" s="36"/>
      <c r="B202" s="37"/>
      <c r="C202" s="38"/>
      <c r="D202" s="193" t="s">
        <v>165</v>
      </c>
      <c r="E202" s="38"/>
      <c r="F202" s="194" t="s">
        <v>3704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165</v>
      </c>
      <c r="AU202" s="19" t="s">
        <v>82</v>
      </c>
    </row>
    <row r="203" spans="1:65" s="2" customFormat="1" ht="24.2" customHeight="1">
      <c r="A203" s="36"/>
      <c r="B203" s="37"/>
      <c r="C203" s="222" t="s">
        <v>541</v>
      </c>
      <c r="D203" s="222" t="s">
        <v>179</v>
      </c>
      <c r="E203" s="223" t="s">
        <v>3623</v>
      </c>
      <c r="F203" s="224" t="s">
        <v>3624</v>
      </c>
      <c r="G203" s="225" t="s">
        <v>425</v>
      </c>
      <c r="H203" s="226">
        <v>1</v>
      </c>
      <c r="I203" s="227"/>
      <c r="J203" s="228">
        <f>ROUND(I203*H203,2)</f>
        <v>0</v>
      </c>
      <c r="K203" s="224" t="s">
        <v>162</v>
      </c>
      <c r="L203" s="229"/>
      <c r="M203" s="230" t="s">
        <v>19</v>
      </c>
      <c r="N203" s="231" t="s">
        <v>43</v>
      </c>
      <c r="O203" s="66"/>
      <c r="P203" s="189">
        <f>O203*H203</f>
        <v>0</v>
      </c>
      <c r="Q203" s="189">
        <v>5.0000000000000002E-5</v>
      </c>
      <c r="R203" s="189">
        <f>Q203*H203</f>
        <v>5.0000000000000002E-5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438</v>
      </c>
      <c r="AT203" s="191" t="s">
        <v>179</v>
      </c>
      <c r="AU203" s="191" t="s">
        <v>82</v>
      </c>
      <c r="AY203" s="19" t="s">
        <v>155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300</v>
      </c>
      <c r="BM203" s="191" t="s">
        <v>3881</v>
      </c>
    </row>
    <row r="204" spans="1:65" s="2" customFormat="1">
      <c r="A204" s="36"/>
      <c r="B204" s="37"/>
      <c r="C204" s="38"/>
      <c r="D204" s="193" t="s">
        <v>165</v>
      </c>
      <c r="E204" s="38"/>
      <c r="F204" s="194" t="s">
        <v>3624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165</v>
      </c>
      <c r="AU204" s="19" t="s">
        <v>82</v>
      </c>
    </row>
    <row r="205" spans="1:65" s="2" customFormat="1" ht="24.2" customHeight="1">
      <c r="A205" s="36"/>
      <c r="B205" s="37"/>
      <c r="C205" s="180" t="s">
        <v>550</v>
      </c>
      <c r="D205" s="180" t="s">
        <v>158</v>
      </c>
      <c r="E205" s="181" t="s">
        <v>3707</v>
      </c>
      <c r="F205" s="182" t="s">
        <v>3708</v>
      </c>
      <c r="G205" s="183" t="s">
        <v>425</v>
      </c>
      <c r="H205" s="184">
        <v>1</v>
      </c>
      <c r="I205" s="185"/>
      <c r="J205" s="186">
        <f>ROUND(I205*H205,2)</f>
        <v>0</v>
      </c>
      <c r="K205" s="182" t="s">
        <v>162</v>
      </c>
      <c r="L205" s="41"/>
      <c r="M205" s="187" t="s">
        <v>19</v>
      </c>
      <c r="N205" s="188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300</v>
      </c>
      <c r="AT205" s="191" t="s">
        <v>158</v>
      </c>
      <c r="AU205" s="191" t="s">
        <v>82</v>
      </c>
      <c r="AY205" s="19" t="s">
        <v>155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300</v>
      </c>
      <c r="BM205" s="191" t="s">
        <v>3882</v>
      </c>
    </row>
    <row r="206" spans="1:65" s="2" customFormat="1" ht="19.5">
      <c r="A206" s="36"/>
      <c r="B206" s="37"/>
      <c r="C206" s="38"/>
      <c r="D206" s="193" t="s">
        <v>165</v>
      </c>
      <c r="E206" s="38"/>
      <c r="F206" s="194" t="s">
        <v>3710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165</v>
      </c>
      <c r="AU206" s="19" t="s">
        <v>82</v>
      </c>
    </row>
    <row r="207" spans="1:65" s="2" customFormat="1">
      <c r="A207" s="36"/>
      <c r="B207" s="37"/>
      <c r="C207" s="38"/>
      <c r="D207" s="198" t="s">
        <v>167</v>
      </c>
      <c r="E207" s="38"/>
      <c r="F207" s="199" t="s">
        <v>3711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167</v>
      </c>
      <c r="AU207" s="19" t="s">
        <v>82</v>
      </c>
    </row>
    <row r="208" spans="1:65" s="2" customFormat="1" ht="16.5" customHeight="1">
      <c r="A208" s="36"/>
      <c r="B208" s="37"/>
      <c r="C208" s="222" t="s">
        <v>559</v>
      </c>
      <c r="D208" s="222" t="s">
        <v>179</v>
      </c>
      <c r="E208" s="223" t="s">
        <v>3712</v>
      </c>
      <c r="F208" s="224" t="s">
        <v>3713</v>
      </c>
      <c r="G208" s="225" t="s">
        <v>425</v>
      </c>
      <c r="H208" s="226">
        <v>1</v>
      </c>
      <c r="I208" s="227"/>
      <c r="J208" s="228">
        <f>ROUND(I208*H208,2)</f>
        <v>0</v>
      </c>
      <c r="K208" s="224" t="s">
        <v>851</v>
      </c>
      <c r="L208" s="229"/>
      <c r="M208" s="230" t="s">
        <v>19</v>
      </c>
      <c r="N208" s="231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438</v>
      </c>
      <c r="AT208" s="191" t="s">
        <v>179</v>
      </c>
      <c r="AU208" s="191" t="s">
        <v>82</v>
      </c>
      <c r="AY208" s="19" t="s">
        <v>155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300</v>
      </c>
      <c r="BM208" s="191" t="s">
        <v>3883</v>
      </c>
    </row>
    <row r="209" spans="1:65" s="2" customFormat="1">
      <c r="A209" s="36"/>
      <c r="B209" s="37"/>
      <c r="C209" s="38"/>
      <c r="D209" s="193" t="s">
        <v>165</v>
      </c>
      <c r="E209" s="38"/>
      <c r="F209" s="194" t="s">
        <v>3713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165</v>
      </c>
      <c r="AU209" s="19" t="s">
        <v>82</v>
      </c>
    </row>
    <row r="210" spans="1:65" s="2" customFormat="1" ht="21.75" customHeight="1">
      <c r="A210" s="36"/>
      <c r="B210" s="37"/>
      <c r="C210" s="222" t="s">
        <v>568</v>
      </c>
      <c r="D210" s="222" t="s">
        <v>179</v>
      </c>
      <c r="E210" s="223" t="s">
        <v>3703</v>
      </c>
      <c r="F210" s="224" t="s">
        <v>3704</v>
      </c>
      <c r="G210" s="225" t="s">
        <v>425</v>
      </c>
      <c r="H210" s="226">
        <v>1</v>
      </c>
      <c r="I210" s="227"/>
      <c r="J210" s="228">
        <f>ROUND(I210*H210,2)</f>
        <v>0</v>
      </c>
      <c r="K210" s="224" t="s">
        <v>851</v>
      </c>
      <c r="L210" s="229"/>
      <c r="M210" s="230" t="s">
        <v>19</v>
      </c>
      <c r="N210" s="231" t="s">
        <v>43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438</v>
      </c>
      <c r="AT210" s="191" t="s">
        <v>179</v>
      </c>
      <c r="AU210" s="191" t="s">
        <v>82</v>
      </c>
      <c r="AY210" s="19" t="s">
        <v>155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300</v>
      </c>
      <c r="BM210" s="191" t="s">
        <v>3884</v>
      </c>
    </row>
    <row r="211" spans="1:65" s="2" customFormat="1">
      <c r="A211" s="36"/>
      <c r="B211" s="37"/>
      <c r="C211" s="38"/>
      <c r="D211" s="193" t="s">
        <v>165</v>
      </c>
      <c r="E211" s="38"/>
      <c r="F211" s="194" t="s">
        <v>3704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165</v>
      </c>
      <c r="AU211" s="19" t="s">
        <v>82</v>
      </c>
    </row>
    <row r="212" spans="1:65" s="2" customFormat="1" ht="24.2" customHeight="1">
      <c r="A212" s="36"/>
      <c r="B212" s="37"/>
      <c r="C212" s="222" t="s">
        <v>576</v>
      </c>
      <c r="D212" s="222" t="s">
        <v>179</v>
      </c>
      <c r="E212" s="223" t="s">
        <v>3623</v>
      </c>
      <c r="F212" s="224" t="s">
        <v>3624</v>
      </c>
      <c r="G212" s="225" t="s">
        <v>425</v>
      </c>
      <c r="H212" s="226">
        <v>1</v>
      </c>
      <c r="I212" s="227"/>
      <c r="J212" s="228">
        <f>ROUND(I212*H212,2)</f>
        <v>0</v>
      </c>
      <c r="K212" s="224" t="s">
        <v>162</v>
      </c>
      <c r="L212" s="229"/>
      <c r="M212" s="230" t="s">
        <v>19</v>
      </c>
      <c r="N212" s="231" t="s">
        <v>43</v>
      </c>
      <c r="O212" s="66"/>
      <c r="P212" s="189">
        <f>O212*H212</f>
        <v>0</v>
      </c>
      <c r="Q212" s="189">
        <v>5.0000000000000002E-5</v>
      </c>
      <c r="R212" s="189">
        <f>Q212*H212</f>
        <v>5.0000000000000002E-5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438</v>
      </c>
      <c r="AT212" s="191" t="s">
        <v>179</v>
      </c>
      <c r="AU212" s="191" t="s">
        <v>82</v>
      </c>
      <c r="AY212" s="19" t="s">
        <v>155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300</v>
      </c>
      <c r="BM212" s="191" t="s">
        <v>3885</v>
      </c>
    </row>
    <row r="213" spans="1:65" s="2" customFormat="1">
      <c r="A213" s="36"/>
      <c r="B213" s="37"/>
      <c r="C213" s="38"/>
      <c r="D213" s="193" t="s">
        <v>165</v>
      </c>
      <c r="E213" s="38"/>
      <c r="F213" s="194" t="s">
        <v>3624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165</v>
      </c>
      <c r="AU213" s="19" t="s">
        <v>82</v>
      </c>
    </row>
    <row r="214" spans="1:65" s="2" customFormat="1" ht="21.75" customHeight="1">
      <c r="A214" s="36"/>
      <c r="B214" s="37"/>
      <c r="C214" s="180" t="s">
        <v>485</v>
      </c>
      <c r="D214" s="180" t="s">
        <v>158</v>
      </c>
      <c r="E214" s="181" t="s">
        <v>3717</v>
      </c>
      <c r="F214" s="182" t="s">
        <v>3718</v>
      </c>
      <c r="G214" s="183" t="s">
        <v>425</v>
      </c>
      <c r="H214" s="184">
        <v>1</v>
      </c>
      <c r="I214" s="185"/>
      <c r="J214" s="186">
        <f>ROUND(I214*H214,2)</f>
        <v>0</v>
      </c>
      <c r="K214" s="182" t="s">
        <v>162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300</v>
      </c>
      <c r="AT214" s="191" t="s">
        <v>158</v>
      </c>
      <c r="AU214" s="191" t="s">
        <v>82</v>
      </c>
      <c r="AY214" s="19" t="s">
        <v>155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300</v>
      </c>
      <c r="BM214" s="191" t="s">
        <v>3886</v>
      </c>
    </row>
    <row r="215" spans="1:65" s="2" customFormat="1">
      <c r="A215" s="36"/>
      <c r="B215" s="37"/>
      <c r="C215" s="38"/>
      <c r="D215" s="193" t="s">
        <v>165</v>
      </c>
      <c r="E215" s="38"/>
      <c r="F215" s="194" t="s">
        <v>3720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165</v>
      </c>
      <c r="AU215" s="19" t="s">
        <v>82</v>
      </c>
    </row>
    <row r="216" spans="1:65" s="2" customFormat="1">
      <c r="A216" s="36"/>
      <c r="B216" s="37"/>
      <c r="C216" s="38"/>
      <c r="D216" s="198" t="s">
        <v>167</v>
      </c>
      <c r="E216" s="38"/>
      <c r="F216" s="199" t="s">
        <v>3721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167</v>
      </c>
      <c r="AU216" s="19" t="s">
        <v>82</v>
      </c>
    </row>
    <row r="217" spans="1:65" s="2" customFormat="1" ht="16.5" customHeight="1">
      <c r="A217" s="36"/>
      <c r="B217" s="37"/>
      <c r="C217" s="222" t="s">
        <v>491</v>
      </c>
      <c r="D217" s="222" t="s">
        <v>179</v>
      </c>
      <c r="E217" s="223" t="s">
        <v>3722</v>
      </c>
      <c r="F217" s="224" t="s">
        <v>3723</v>
      </c>
      <c r="G217" s="225" t="s">
        <v>425</v>
      </c>
      <c r="H217" s="226">
        <v>1</v>
      </c>
      <c r="I217" s="227"/>
      <c r="J217" s="228">
        <f>ROUND(I217*H217,2)</f>
        <v>0</v>
      </c>
      <c r="K217" s="224" t="s">
        <v>851</v>
      </c>
      <c r="L217" s="229"/>
      <c r="M217" s="230" t="s">
        <v>19</v>
      </c>
      <c r="N217" s="231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438</v>
      </c>
      <c r="AT217" s="191" t="s">
        <v>179</v>
      </c>
      <c r="AU217" s="191" t="s">
        <v>82</v>
      </c>
      <c r="AY217" s="19" t="s">
        <v>155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300</v>
      </c>
      <c r="BM217" s="191" t="s">
        <v>3887</v>
      </c>
    </row>
    <row r="218" spans="1:65" s="2" customFormat="1">
      <c r="A218" s="36"/>
      <c r="B218" s="37"/>
      <c r="C218" s="38"/>
      <c r="D218" s="193" t="s">
        <v>165</v>
      </c>
      <c r="E218" s="38"/>
      <c r="F218" s="194" t="s">
        <v>3723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165</v>
      </c>
      <c r="AU218" s="19" t="s">
        <v>82</v>
      </c>
    </row>
    <row r="219" spans="1:65" s="2" customFormat="1" ht="16.5" customHeight="1">
      <c r="A219" s="36"/>
      <c r="B219" s="37"/>
      <c r="C219" s="180" t="s">
        <v>459</v>
      </c>
      <c r="D219" s="180" t="s">
        <v>158</v>
      </c>
      <c r="E219" s="181" t="s">
        <v>3725</v>
      </c>
      <c r="F219" s="182" t="s">
        <v>3726</v>
      </c>
      <c r="G219" s="183" t="s">
        <v>425</v>
      </c>
      <c r="H219" s="184">
        <v>1</v>
      </c>
      <c r="I219" s="185"/>
      <c r="J219" s="186">
        <f>ROUND(I219*H219,2)</f>
        <v>0</v>
      </c>
      <c r="K219" s="182" t="s">
        <v>162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300</v>
      </c>
      <c r="AT219" s="191" t="s">
        <v>158</v>
      </c>
      <c r="AU219" s="191" t="s">
        <v>82</v>
      </c>
      <c r="AY219" s="19" t="s">
        <v>155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300</v>
      </c>
      <c r="BM219" s="191" t="s">
        <v>3888</v>
      </c>
    </row>
    <row r="220" spans="1:65" s="2" customFormat="1">
      <c r="A220" s="36"/>
      <c r="B220" s="37"/>
      <c r="C220" s="38"/>
      <c r="D220" s="193" t="s">
        <v>165</v>
      </c>
      <c r="E220" s="38"/>
      <c r="F220" s="194" t="s">
        <v>3728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165</v>
      </c>
      <c r="AU220" s="19" t="s">
        <v>82</v>
      </c>
    </row>
    <row r="221" spans="1:65" s="2" customFormat="1">
      <c r="A221" s="36"/>
      <c r="B221" s="37"/>
      <c r="C221" s="38"/>
      <c r="D221" s="198" t="s">
        <v>167</v>
      </c>
      <c r="E221" s="38"/>
      <c r="F221" s="199" t="s">
        <v>3729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167</v>
      </c>
      <c r="AU221" s="19" t="s">
        <v>82</v>
      </c>
    </row>
    <row r="222" spans="1:65" s="12" customFormat="1" ht="25.9" customHeight="1">
      <c r="B222" s="164"/>
      <c r="C222" s="165"/>
      <c r="D222" s="166" t="s">
        <v>71</v>
      </c>
      <c r="E222" s="167" t="s">
        <v>179</v>
      </c>
      <c r="F222" s="167" t="s">
        <v>3315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</f>
        <v>0</v>
      </c>
      <c r="Q222" s="172"/>
      <c r="R222" s="173">
        <f>R223</f>
        <v>0</v>
      </c>
      <c r="S222" s="172"/>
      <c r="T222" s="174">
        <f>T223</f>
        <v>0</v>
      </c>
      <c r="AR222" s="175" t="s">
        <v>156</v>
      </c>
      <c r="AT222" s="176" t="s">
        <v>71</v>
      </c>
      <c r="AU222" s="176" t="s">
        <v>72</v>
      </c>
      <c r="AY222" s="175" t="s">
        <v>155</v>
      </c>
      <c r="BK222" s="177">
        <f>BK223</f>
        <v>0</v>
      </c>
    </row>
    <row r="223" spans="1:65" s="12" customFormat="1" ht="22.9" customHeight="1">
      <c r="B223" s="164"/>
      <c r="C223" s="165"/>
      <c r="D223" s="166" t="s">
        <v>71</v>
      </c>
      <c r="E223" s="178" t="s">
        <v>3730</v>
      </c>
      <c r="F223" s="178" t="s">
        <v>3731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SUM(P224:P226)</f>
        <v>0</v>
      </c>
      <c r="Q223" s="172"/>
      <c r="R223" s="173">
        <f>SUM(R224:R226)</f>
        <v>0</v>
      </c>
      <c r="S223" s="172"/>
      <c r="T223" s="174">
        <f>SUM(T224:T226)</f>
        <v>0</v>
      </c>
      <c r="AR223" s="175" t="s">
        <v>156</v>
      </c>
      <c r="AT223" s="176" t="s">
        <v>71</v>
      </c>
      <c r="AU223" s="176" t="s">
        <v>80</v>
      </c>
      <c r="AY223" s="175" t="s">
        <v>155</v>
      </c>
      <c r="BK223" s="177">
        <f>SUM(BK224:BK226)</f>
        <v>0</v>
      </c>
    </row>
    <row r="224" spans="1:65" s="2" customFormat="1" ht="33" customHeight="1">
      <c r="A224" s="36"/>
      <c r="B224" s="37"/>
      <c r="C224" s="180" t="s">
        <v>582</v>
      </c>
      <c r="D224" s="180" t="s">
        <v>158</v>
      </c>
      <c r="E224" s="181" t="s">
        <v>3732</v>
      </c>
      <c r="F224" s="182" t="s">
        <v>3733</v>
      </c>
      <c r="G224" s="183" t="s">
        <v>425</v>
      </c>
      <c r="H224" s="184">
        <v>1</v>
      </c>
      <c r="I224" s="185"/>
      <c r="J224" s="186">
        <f>ROUND(I224*H224,2)</f>
        <v>0</v>
      </c>
      <c r="K224" s="182" t="s">
        <v>162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682</v>
      </c>
      <c r="AT224" s="191" t="s">
        <v>158</v>
      </c>
      <c r="AU224" s="191" t="s">
        <v>82</v>
      </c>
      <c r="AY224" s="19" t="s">
        <v>155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682</v>
      </c>
      <c r="BM224" s="191" t="s">
        <v>3889</v>
      </c>
    </row>
    <row r="225" spans="1:65" s="2" customFormat="1" ht="29.25">
      <c r="A225" s="36"/>
      <c r="B225" s="37"/>
      <c r="C225" s="38"/>
      <c r="D225" s="193" t="s">
        <v>165</v>
      </c>
      <c r="E225" s="38"/>
      <c r="F225" s="194" t="s">
        <v>3735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165</v>
      </c>
      <c r="AU225" s="19" t="s">
        <v>82</v>
      </c>
    </row>
    <row r="226" spans="1:65" s="2" customFormat="1">
      <c r="A226" s="36"/>
      <c r="B226" s="37"/>
      <c r="C226" s="38"/>
      <c r="D226" s="198" t="s">
        <v>167</v>
      </c>
      <c r="E226" s="38"/>
      <c r="F226" s="199" t="s">
        <v>3736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167</v>
      </c>
      <c r="AU226" s="19" t="s">
        <v>82</v>
      </c>
    </row>
    <row r="227" spans="1:65" s="12" customFormat="1" ht="25.9" customHeight="1">
      <c r="B227" s="164"/>
      <c r="C227" s="165"/>
      <c r="D227" s="166" t="s">
        <v>71</v>
      </c>
      <c r="E227" s="167" t="s">
        <v>3322</v>
      </c>
      <c r="F227" s="167" t="s">
        <v>3323</v>
      </c>
      <c r="G227" s="165"/>
      <c r="H227" s="165"/>
      <c r="I227" s="168"/>
      <c r="J227" s="169">
        <f>BK227</f>
        <v>0</v>
      </c>
      <c r="K227" s="165"/>
      <c r="L227" s="170"/>
      <c r="M227" s="171"/>
      <c r="N227" s="172"/>
      <c r="O227" s="172"/>
      <c r="P227" s="173">
        <f>P228</f>
        <v>0</v>
      </c>
      <c r="Q227" s="172"/>
      <c r="R227" s="173">
        <f>R228</f>
        <v>0</v>
      </c>
      <c r="S227" s="172"/>
      <c r="T227" s="174">
        <f>T228</f>
        <v>0</v>
      </c>
      <c r="AR227" s="175" t="s">
        <v>195</v>
      </c>
      <c r="AT227" s="176" t="s">
        <v>71</v>
      </c>
      <c r="AU227" s="176" t="s">
        <v>72</v>
      </c>
      <c r="AY227" s="175" t="s">
        <v>155</v>
      </c>
      <c r="BK227" s="177">
        <f>BK228</f>
        <v>0</v>
      </c>
    </row>
    <row r="228" spans="1:65" s="12" customFormat="1" ht="22.9" customHeight="1">
      <c r="B228" s="164"/>
      <c r="C228" s="165"/>
      <c r="D228" s="166" t="s">
        <v>71</v>
      </c>
      <c r="E228" s="178" t="s">
        <v>3737</v>
      </c>
      <c r="F228" s="178" t="s">
        <v>3738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SUM(P229:P231)</f>
        <v>0</v>
      </c>
      <c r="Q228" s="172"/>
      <c r="R228" s="173">
        <f>SUM(R229:R231)</f>
        <v>0</v>
      </c>
      <c r="S228" s="172"/>
      <c r="T228" s="174">
        <f>SUM(T229:T231)</f>
        <v>0</v>
      </c>
      <c r="AR228" s="175" t="s">
        <v>195</v>
      </c>
      <c r="AT228" s="176" t="s">
        <v>71</v>
      </c>
      <c r="AU228" s="176" t="s">
        <v>80</v>
      </c>
      <c r="AY228" s="175" t="s">
        <v>155</v>
      </c>
      <c r="BK228" s="177">
        <f>SUM(BK229:BK231)</f>
        <v>0</v>
      </c>
    </row>
    <row r="229" spans="1:65" s="2" customFormat="1" ht="16.5" customHeight="1">
      <c r="A229" s="36"/>
      <c r="B229" s="37"/>
      <c r="C229" s="180" t="s">
        <v>592</v>
      </c>
      <c r="D229" s="180" t="s">
        <v>158</v>
      </c>
      <c r="E229" s="181" t="s">
        <v>3739</v>
      </c>
      <c r="F229" s="182" t="s">
        <v>3740</v>
      </c>
      <c r="G229" s="183" t="s">
        <v>425</v>
      </c>
      <c r="H229" s="184">
        <v>1</v>
      </c>
      <c r="I229" s="185"/>
      <c r="J229" s="186">
        <f>ROUND(I229*H229,2)</f>
        <v>0</v>
      </c>
      <c r="K229" s="182" t="s">
        <v>162</v>
      </c>
      <c r="L229" s="41"/>
      <c r="M229" s="187" t="s">
        <v>19</v>
      </c>
      <c r="N229" s="188" t="s">
        <v>43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3328</v>
      </c>
      <c r="AT229" s="191" t="s">
        <v>158</v>
      </c>
      <c r="AU229" s="191" t="s">
        <v>82</v>
      </c>
      <c r="AY229" s="19" t="s">
        <v>155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3328</v>
      </c>
      <c r="BM229" s="191" t="s">
        <v>3890</v>
      </c>
    </row>
    <row r="230" spans="1:65" s="2" customFormat="1">
      <c r="A230" s="36"/>
      <c r="B230" s="37"/>
      <c r="C230" s="38"/>
      <c r="D230" s="193" t="s">
        <v>165</v>
      </c>
      <c r="E230" s="38"/>
      <c r="F230" s="194" t="s">
        <v>3740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165</v>
      </c>
      <c r="AU230" s="19" t="s">
        <v>82</v>
      </c>
    </row>
    <row r="231" spans="1:65" s="2" customFormat="1">
      <c r="A231" s="36"/>
      <c r="B231" s="37"/>
      <c r="C231" s="38"/>
      <c r="D231" s="198" t="s">
        <v>167</v>
      </c>
      <c r="E231" s="38"/>
      <c r="F231" s="199" t="s">
        <v>3742</v>
      </c>
      <c r="G231" s="38"/>
      <c r="H231" s="38"/>
      <c r="I231" s="195"/>
      <c r="J231" s="38"/>
      <c r="K231" s="38"/>
      <c r="L231" s="41"/>
      <c r="M231" s="253"/>
      <c r="N231" s="254"/>
      <c r="O231" s="255"/>
      <c r="P231" s="255"/>
      <c r="Q231" s="255"/>
      <c r="R231" s="255"/>
      <c r="S231" s="255"/>
      <c r="T231" s="25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167</v>
      </c>
      <c r="AU231" s="19" t="s">
        <v>82</v>
      </c>
    </row>
    <row r="232" spans="1:65" s="2" customFormat="1" ht="6.95" customHeight="1">
      <c r="A232" s="36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41"/>
      <c r="M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</row>
  </sheetData>
  <sheetProtection algorithmName="SHA-512" hashValue="U8Mq540IrqTvwsQX2bhZNLKUXxr9PvQnBGPuovrQun6aaS70GWiKdIC2/ZwHwZ38wKjbgyaQWzRUcjDtL1gPsQ==" saltValue="/c9UCngFyPsuEl312bnaGcWBZUrM6jSVbDdJpbOHdaqmpVr0JWqgY0rGs2juW+LRSVleYJtj9QXHe2L4i21TYw==" spinCount="100000" sheet="1" objects="1" scenarios="1" formatColumns="0" formatRows="0" autoFilter="0"/>
  <autoFilter ref="C93:K231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2" r:id="rId2"/>
    <hyperlink ref="F107" r:id="rId3"/>
    <hyperlink ref="F112" r:id="rId4"/>
    <hyperlink ref="F117" r:id="rId5"/>
    <hyperlink ref="F122" r:id="rId6"/>
    <hyperlink ref="F127" r:id="rId7"/>
    <hyperlink ref="F134" r:id="rId8"/>
    <hyperlink ref="F141" r:id="rId9"/>
    <hyperlink ref="F150" r:id="rId10"/>
    <hyperlink ref="F155" r:id="rId11"/>
    <hyperlink ref="F162" r:id="rId12"/>
    <hyperlink ref="F167" r:id="rId13"/>
    <hyperlink ref="F172" r:id="rId14"/>
    <hyperlink ref="F177" r:id="rId15"/>
    <hyperlink ref="F182" r:id="rId16"/>
    <hyperlink ref="F185" r:id="rId17"/>
    <hyperlink ref="F189" r:id="rId18"/>
    <hyperlink ref="F198" r:id="rId19"/>
    <hyperlink ref="F207" r:id="rId20"/>
    <hyperlink ref="F216" r:id="rId21"/>
    <hyperlink ref="F221" r:id="rId22"/>
    <hyperlink ref="F226" r:id="rId23"/>
    <hyperlink ref="F23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1" customFormat="1" ht="12" customHeight="1">
      <c r="B8" s="22"/>
      <c r="D8" s="114" t="s">
        <v>118</v>
      </c>
      <c r="L8" s="22"/>
    </row>
    <row r="9" spans="1:46" s="2" customFormat="1" ht="16.5" customHeight="1">
      <c r="A9" s="36"/>
      <c r="B9" s="41"/>
      <c r="C9" s="36"/>
      <c r="D9" s="36"/>
      <c r="E9" s="388" t="s">
        <v>3543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3544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3891</v>
      </c>
      <c r="F11" s="391"/>
      <c r="G11" s="391"/>
      <c r="H11" s="391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22. 3. 2022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2" t="str">
        <f>'Rekapitulace stavby'!E14</f>
        <v>Vyplň údaj</v>
      </c>
      <c r="F20" s="393"/>
      <c r="G20" s="393"/>
      <c r="H20" s="393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4" t="s">
        <v>19</v>
      </c>
      <c r="F29" s="394"/>
      <c r="G29" s="394"/>
      <c r="H29" s="39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ROUND((SUM(BE94:BE231)),  2)</f>
        <v>0</v>
      </c>
      <c r="G35" s="36"/>
      <c r="H35" s="36"/>
      <c r="I35" s="126">
        <v>0.21</v>
      </c>
      <c r="J35" s="125">
        <f>ROUND(((SUM(BE94:BE231))*I35),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ROUND((SUM(BF94:BF231)),  2)</f>
        <v>0</v>
      </c>
      <c r="G36" s="36"/>
      <c r="H36" s="36"/>
      <c r="I36" s="126">
        <v>0.15</v>
      </c>
      <c r="J36" s="125">
        <f>ROUND(((SUM(BF94:BF231))*I36),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ROUND((SUM(BG94:BG231)),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ROUND((SUM(BH94:BH231)),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ROUND((SUM(BI94:BI231)),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6" t="str">
        <f>E7</f>
        <v>Stavební úpravy části objektu školy - ZŠ Závodu míru 339, Karlovy Vary - Stará Role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6" t="s">
        <v>3543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3544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8" t="str">
        <f>E11</f>
        <v>4.NP-R9 - 4. nadzemní podlaží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Závodu míru 339/144, Karlovy Vary</v>
      </c>
      <c r="G56" s="38"/>
      <c r="H56" s="38"/>
      <c r="I56" s="31" t="s">
        <v>23</v>
      </c>
      <c r="J56" s="61" t="str">
        <f>IF(J14="","",J14)</f>
        <v>22. 3. 2022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Základní škola a střední škola Karlovy Vary, p.o.</v>
      </c>
      <c r="G58" s="38"/>
      <c r="H58" s="38"/>
      <c r="I58" s="31" t="s">
        <v>31</v>
      </c>
      <c r="J58" s="34" t="str">
        <f>E23</f>
        <v>Ing. Karel Drahokoupil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Bc. Martin Frous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121</v>
      </c>
      <c r="D61" s="139"/>
      <c r="E61" s="139"/>
      <c r="F61" s="139"/>
      <c r="G61" s="139"/>
      <c r="H61" s="139"/>
      <c r="I61" s="139"/>
      <c r="J61" s="140" t="s">
        <v>122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123</v>
      </c>
    </row>
    <row r="64" spans="1:47" s="9" customFormat="1" ht="24.95" customHeight="1">
      <c r="B64" s="142"/>
      <c r="C64" s="143"/>
      <c r="D64" s="144" t="s">
        <v>124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128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5" customHeight="1">
      <c r="B66" s="142"/>
      <c r="C66" s="143"/>
      <c r="D66" s="144" t="s">
        <v>131</v>
      </c>
      <c r="E66" s="145"/>
      <c r="F66" s="145"/>
      <c r="G66" s="145"/>
      <c r="H66" s="145"/>
      <c r="I66" s="145"/>
      <c r="J66" s="146">
        <f>J103</f>
        <v>0</v>
      </c>
      <c r="K66" s="143"/>
      <c r="L66" s="147"/>
    </row>
    <row r="67" spans="1:31" s="10" customFormat="1" ht="19.899999999999999" customHeight="1">
      <c r="B67" s="148"/>
      <c r="C67" s="99"/>
      <c r="D67" s="149" t="s">
        <v>3546</v>
      </c>
      <c r="E67" s="150"/>
      <c r="F67" s="150"/>
      <c r="G67" s="150"/>
      <c r="H67" s="150"/>
      <c r="I67" s="150"/>
      <c r="J67" s="151">
        <f>J104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3547</v>
      </c>
      <c r="E68" s="150"/>
      <c r="F68" s="150"/>
      <c r="G68" s="150"/>
      <c r="H68" s="150"/>
      <c r="I68" s="150"/>
      <c r="J68" s="151">
        <f>J186</f>
        <v>0</v>
      </c>
      <c r="K68" s="99"/>
      <c r="L68" s="152"/>
    </row>
    <row r="69" spans="1:31" s="9" customFormat="1" ht="24.95" customHeight="1">
      <c r="B69" s="142"/>
      <c r="C69" s="143"/>
      <c r="D69" s="144" t="s">
        <v>2871</v>
      </c>
      <c r="E69" s="145"/>
      <c r="F69" s="145"/>
      <c r="G69" s="145"/>
      <c r="H69" s="145"/>
      <c r="I69" s="145"/>
      <c r="J69" s="146">
        <f>J222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3548</v>
      </c>
      <c r="E70" s="150"/>
      <c r="F70" s="150"/>
      <c r="G70" s="150"/>
      <c r="H70" s="150"/>
      <c r="I70" s="150"/>
      <c r="J70" s="151">
        <f>J223</f>
        <v>0</v>
      </c>
      <c r="K70" s="99"/>
      <c r="L70" s="152"/>
    </row>
    <row r="71" spans="1:31" s="9" customFormat="1" ht="24.95" customHeight="1">
      <c r="B71" s="142"/>
      <c r="C71" s="143"/>
      <c r="D71" s="144" t="s">
        <v>2873</v>
      </c>
      <c r="E71" s="145"/>
      <c r="F71" s="145"/>
      <c r="G71" s="145"/>
      <c r="H71" s="145"/>
      <c r="I71" s="145"/>
      <c r="J71" s="146">
        <f>J227</f>
        <v>0</v>
      </c>
      <c r="K71" s="143"/>
      <c r="L71" s="147"/>
    </row>
    <row r="72" spans="1:31" s="10" customFormat="1" ht="19.899999999999999" customHeight="1">
      <c r="B72" s="148"/>
      <c r="C72" s="99"/>
      <c r="D72" s="149" t="s">
        <v>3549</v>
      </c>
      <c r="E72" s="150"/>
      <c r="F72" s="150"/>
      <c r="G72" s="150"/>
      <c r="H72" s="150"/>
      <c r="I72" s="150"/>
      <c r="J72" s="151">
        <f>J228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140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6.25" customHeight="1">
      <c r="A82" s="36"/>
      <c r="B82" s="37"/>
      <c r="C82" s="38"/>
      <c r="D82" s="38"/>
      <c r="E82" s="386" t="str">
        <f>E7</f>
        <v>Stavební úpravy části objektu školy - ZŠ Závodu míru 339, Karlovy Vary - Stará Role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6" t="s">
        <v>3543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3544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8" t="str">
        <f>E11</f>
        <v>4.NP-R9 - 4. nadzemní podlaží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Závodu míru 339/144, Karlovy Vary</v>
      </c>
      <c r="G88" s="38"/>
      <c r="H88" s="38"/>
      <c r="I88" s="31" t="s">
        <v>23</v>
      </c>
      <c r="J88" s="61" t="str">
        <f>IF(J14="","",J14)</f>
        <v>22. 3. 2022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Základní škola a střední škola Karlovy Vary, p.o.</v>
      </c>
      <c r="G90" s="38"/>
      <c r="H90" s="38"/>
      <c r="I90" s="31" t="s">
        <v>31</v>
      </c>
      <c r="J90" s="34" t="str">
        <f>E23</f>
        <v>Ing. Karel Drahokoupil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34</v>
      </c>
      <c r="J91" s="34" t="str">
        <f>E26</f>
        <v>Bc. Martin Frous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141</v>
      </c>
      <c r="D93" s="156" t="s">
        <v>57</v>
      </c>
      <c r="E93" s="156" t="s">
        <v>53</v>
      </c>
      <c r="F93" s="156" t="s">
        <v>54</v>
      </c>
      <c r="G93" s="156" t="s">
        <v>142</v>
      </c>
      <c r="H93" s="156" t="s">
        <v>143</v>
      </c>
      <c r="I93" s="156" t="s">
        <v>144</v>
      </c>
      <c r="J93" s="156" t="s">
        <v>122</v>
      </c>
      <c r="K93" s="157" t="s">
        <v>145</v>
      </c>
      <c r="L93" s="158"/>
      <c r="M93" s="70" t="s">
        <v>19</v>
      </c>
      <c r="N93" s="71" t="s">
        <v>42</v>
      </c>
      <c r="O93" s="71" t="s">
        <v>146</v>
      </c>
      <c r="P93" s="71" t="s">
        <v>147</v>
      </c>
      <c r="Q93" s="71" t="s">
        <v>148</v>
      </c>
      <c r="R93" s="71" t="s">
        <v>149</v>
      </c>
      <c r="S93" s="71" t="s">
        <v>150</v>
      </c>
      <c r="T93" s="72" t="s">
        <v>151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P95+P103+P222+P227</f>
        <v>0</v>
      </c>
      <c r="Q94" s="74"/>
      <c r="R94" s="161">
        <f>R95+R103+R222+R227</f>
        <v>8.0167999999999989E-2</v>
      </c>
      <c r="S94" s="74"/>
      <c r="T94" s="162">
        <f>T95+T103+T222+T227</f>
        <v>0.16799999999999998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71</v>
      </c>
      <c r="AU94" s="19" t="s">
        <v>123</v>
      </c>
      <c r="BK94" s="163">
        <f>BK95+BK103+BK222+BK227</f>
        <v>0</v>
      </c>
    </row>
    <row r="95" spans="1:63" s="12" customFormat="1" ht="25.9" customHeight="1">
      <c r="B95" s="164"/>
      <c r="C95" s="165"/>
      <c r="D95" s="166" t="s">
        <v>71</v>
      </c>
      <c r="E95" s="167" t="s">
        <v>153</v>
      </c>
      <c r="F95" s="167" t="s">
        <v>154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1.5E-3</v>
      </c>
      <c r="S95" s="172"/>
      <c r="T95" s="174">
        <f>T96</f>
        <v>0.16799999999999998</v>
      </c>
      <c r="AR95" s="175" t="s">
        <v>80</v>
      </c>
      <c r="AT95" s="176" t="s">
        <v>71</v>
      </c>
      <c r="AU95" s="176" t="s">
        <v>72</v>
      </c>
      <c r="AY95" s="175" t="s">
        <v>155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71</v>
      </c>
      <c r="E96" s="178" t="s">
        <v>243</v>
      </c>
      <c r="F96" s="178" t="s">
        <v>475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SUM(P97:P102)</f>
        <v>0</v>
      </c>
      <c r="Q96" s="172"/>
      <c r="R96" s="173">
        <f>SUM(R97:R102)</f>
        <v>1.5E-3</v>
      </c>
      <c r="S96" s="172"/>
      <c r="T96" s="174">
        <f>SUM(T97:T102)</f>
        <v>0.16799999999999998</v>
      </c>
      <c r="AR96" s="175" t="s">
        <v>80</v>
      </c>
      <c r="AT96" s="176" t="s">
        <v>71</v>
      </c>
      <c r="AU96" s="176" t="s">
        <v>80</v>
      </c>
      <c r="AY96" s="175" t="s">
        <v>155</v>
      </c>
      <c r="BK96" s="177">
        <f>SUM(BK97:BK102)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158</v>
      </c>
      <c r="E97" s="181" t="s">
        <v>3550</v>
      </c>
      <c r="F97" s="182" t="s">
        <v>3551</v>
      </c>
      <c r="G97" s="183" t="s">
        <v>425</v>
      </c>
      <c r="H97" s="184">
        <v>18</v>
      </c>
      <c r="I97" s="185"/>
      <c r="J97" s="186">
        <f>ROUND(I97*H97,2)</f>
        <v>0</v>
      </c>
      <c r="K97" s="182" t="s">
        <v>162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1E-3</v>
      </c>
      <c r="T97" s="190">
        <f>S97*H97</f>
        <v>1.8000000000000002E-2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163</v>
      </c>
      <c r="AT97" s="191" t="s">
        <v>158</v>
      </c>
      <c r="AU97" s="191" t="s">
        <v>82</v>
      </c>
      <c r="AY97" s="19" t="s">
        <v>155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163</v>
      </c>
      <c r="BM97" s="191" t="s">
        <v>3892</v>
      </c>
    </row>
    <row r="98" spans="1:65" s="2" customFormat="1" ht="19.5">
      <c r="A98" s="36"/>
      <c r="B98" s="37"/>
      <c r="C98" s="38"/>
      <c r="D98" s="193" t="s">
        <v>165</v>
      </c>
      <c r="E98" s="38"/>
      <c r="F98" s="194" t="s">
        <v>3553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165</v>
      </c>
      <c r="AU98" s="19" t="s">
        <v>82</v>
      </c>
    </row>
    <row r="99" spans="1:65" s="2" customFormat="1">
      <c r="A99" s="36"/>
      <c r="B99" s="37"/>
      <c r="C99" s="38"/>
      <c r="D99" s="198" t="s">
        <v>167</v>
      </c>
      <c r="E99" s="38"/>
      <c r="F99" s="199" t="s">
        <v>3554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167</v>
      </c>
      <c r="AU99" s="19" t="s">
        <v>82</v>
      </c>
    </row>
    <row r="100" spans="1:65" s="2" customFormat="1" ht="21.75" customHeight="1">
      <c r="A100" s="36"/>
      <c r="B100" s="37"/>
      <c r="C100" s="180" t="s">
        <v>82</v>
      </c>
      <c r="D100" s="180" t="s">
        <v>158</v>
      </c>
      <c r="E100" s="181" t="s">
        <v>3555</v>
      </c>
      <c r="F100" s="182" t="s">
        <v>3556</v>
      </c>
      <c r="G100" s="183" t="s">
        <v>233</v>
      </c>
      <c r="H100" s="184">
        <v>75</v>
      </c>
      <c r="I100" s="185"/>
      <c r="J100" s="186">
        <f>ROUND(I100*H100,2)</f>
        <v>0</v>
      </c>
      <c r="K100" s="182" t="s">
        <v>162</v>
      </c>
      <c r="L100" s="41"/>
      <c r="M100" s="187" t="s">
        <v>19</v>
      </c>
      <c r="N100" s="188" t="s">
        <v>43</v>
      </c>
      <c r="O100" s="66"/>
      <c r="P100" s="189">
        <f>O100*H100</f>
        <v>0</v>
      </c>
      <c r="Q100" s="189">
        <v>2.0000000000000002E-5</v>
      </c>
      <c r="R100" s="189">
        <f>Q100*H100</f>
        <v>1.5E-3</v>
      </c>
      <c r="S100" s="189">
        <v>2E-3</v>
      </c>
      <c r="T100" s="190">
        <f>S100*H100</f>
        <v>0.15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163</v>
      </c>
      <c r="AT100" s="191" t="s">
        <v>158</v>
      </c>
      <c r="AU100" s="191" t="s">
        <v>82</v>
      </c>
      <c r="AY100" s="19" t="s">
        <v>155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163</v>
      </c>
      <c r="BM100" s="191" t="s">
        <v>3893</v>
      </c>
    </row>
    <row r="101" spans="1:65" s="2" customFormat="1" ht="19.5">
      <c r="A101" s="36"/>
      <c r="B101" s="37"/>
      <c r="C101" s="38"/>
      <c r="D101" s="193" t="s">
        <v>165</v>
      </c>
      <c r="E101" s="38"/>
      <c r="F101" s="194" t="s">
        <v>3558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165</v>
      </c>
      <c r="AU101" s="19" t="s">
        <v>82</v>
      </c>
    </row>
    <row r="102" spans="1:65" s="2" customFormat="1">
      <c r="A102" s="36"/>
      <c r="B102" s="37"/>
      <c r="C102" s="38"/>
      <c r="D102" s="198" t="s">
        <v>167</v>
      </c>
      <c r="E102" s="38"/>
      <c r="F102" s="199" t="s">
        <v>3559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167</v>
      </c>
      <c r="AU102" s="19" t="s">
        <v>82</v>
      </c>
    </row>
    <row r="103" spans="1:65" s="12" customFormat="1" ht="25.9" customHeight="1">
      <c r="B103" s="164"/>
      <c r="C103" s="165"/>
      <c r="D103" s="166" t="s">
        <v>71</v>
      </c>
      <c r="E103" s="167" t="s">
        <v>636</v>
      </c>
      <c r="F103" s="167" t="s">
        <v>637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P104+P186</f>
        <v>0</v>
      </c>
      <c r="Q103" s="172"/>
      <c r="R103" s="173">
        <f>R104+R186</f>
        <v>7.8667999999999988E-2</v>
      </c>
      <c r="S103" s="172"/>
      <c r="T103" s="174">
        <f>T104+T186</f>
        <v>0</v>
      </c>
      <c r="AR103" s="175" t="s">
        <v>82</v>
      </c>
      <c r="AT103" s="176" t="s">
        <v>71</v>
      </c>
      <c r="AU103" s="176" t="s">
        <v>72</v>
      </c>
      <c r="AY103" s="175" t="s">
        <v>155</v>
      </c>
      <c r="BK103" s="177">
        <f>BK104+BK186</f>
        <v>0</v>
      </c>
    </row>
    <row r="104" spans="1:65" s="12" customFormat="1" ht="22.9" customHeight="1">
      <c r="B104" s="164"/>
      <c r="C104" s="165"/>
      <c r="D104" s="166" t="s">
        <v>71</v>
      </c>
      <c r="E104" s="178" t="s">
        <v>3560</v>
      </c>
      <c r="F104" s="178" t="s">
        <v>3561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SUM(P105:P185)</f>
        <v>0</v>
      </c>
      <c r="Q104" s="172"/>
      <c r="R104" s="173">
        <f>SUM(R105:R185)</f>
        <v>7.8537999999999983E-2</v>
      </c>
      <c r="S104" s="172"/>
      <c r="T104" s="174">
        <f>SUM(T105:T185)</f>
        <v>0</v>
      </c>
      <c r="AR104" s="175" t="s">
        <v>82</v>
      </c>
      <c r="AT104" s="176" t="s">
        <v>71</v>
      </c>
      <c r="AU104" s="176" t="s">
        <v>80</v>
      </c>
      <c r="AY104" s="175" t="s">
        <v>155</v>
      </c>
      <c r="BK104" s="177">
        <f>SUM(BK105:BK185)</f>
        <v>0</v>
      </c>
    </row>
    <row r="105" spans="1:65" s="2" customFormat="1" ht="21.75" customHeight="1">
      <c r="A105" s="36"/>
      <c r="B105" s="37"/>
      <c r="C105" s="180" t="s">
        <v>156</v>
      </c>
      <c r="D105" s="180" t="s">
        <v>158</v>
      </c>
      <c r="E105" s="181" t="s">
        <v>3562</v>
      </c>
      <c r="F105" s="182" t="s">
        <v>3563</v>
      </c>
      <c r="G105" s="183" t="s">
        <v>233</v>
      </c>
      <c r="H105" s="184">
        <v>52</v>
      </c>
      <c r="I105" s="185"/>
      <c r="J105" s="186">
        <f>ROUND(I105*H105,2)</f>
        <v>0</v>
      </c>
      <c r="K105" s="182" t="s">
        <v>162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300</v>
      </c>
      <c r="AT105" s="191" t="s">
        <v>158</v>
      </c>
      <c r="AU105" s="191" t="s">
        <v>82</v>
      </c>
      <c r="AY105" s="19" t="s">
        <v>155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300</v>
      </c>
      <c r="BM105" s="191" t="s">
        <v>3894</v>
      </c>
    </row>
    <row r="106" spans="1:65" s="2" customFormat="1" ht="19.5">
      <c r="A106" s="36"/>
      <c r="B106" s="37"/>
      <c r="C106" s="38"/>
      <c r="D106" s="193" t="s">
        <v>165</v>
      </c>
      <c r="E106" s="38"/>
      <c r="F106" s="194" t="s">
        <v>3565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165</v>
      </c>
      <c r="AU106" s="19" t="s">
        <v>82</v>
      </c>
    </row>
    <row r="107" spans="1:65" s="2" customFormat="1">
      <c r="A107" s="36"/>
      <c r="B107" s="37"/>
      <c r="C107" s="38"/>
      <c r="D107" s="198" t="s">
        <v>167</v>
      </c>
      <c r="E107" s="38"/>
      <c r="F107" s="199" t="s">
        <v>3566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167</v>
      </c>
      <c r="AU107" s="19" t="s">
        <v>82</v>
      </c>
    </row>
    <row r="108" spans="1:65" s="2" customFormat="1" ht="16.5" customHeight="1">
      <c r="A108" s="36"/>
      <c r="B108" s="37"/>
      <c r="C108" s="222" t="s">
        <v>163</v>
      </c>
      <c r="D108" s="222" t="s">
        <v>179</v>
      </c>
      <c r="E108" s="223" t="s">
        <v>3567</v>
      </c>
      <c r="F108" s="224" t="s">
        <v>3568</v>
      </c>
      <c r="G108" s="225" t="s">
        <v>233</v>
      </c>
      <c r="H108" s="226">
        <v>52</v>
      </c>
      <c r="I108" s="227"/>
      <c r="J108" s="228">
        <f>ROUND(I108*H108,2)</f>
        <v>0</v>
      </c>
      <c r="K108" s="224" t="s">
        <v>162</v>
      </c>
      <c r="L108" s="229"/>
      <c r="M108" s="230" t="s">
        <v>19</v>
      </c>
      <c r="N108" s="231" t="s">
        <v>43</v>
      </c>
      <c r="O108" s="66"/>
      <c r="P108" s="189">
        <f>O108*H108</f>
        <v>0</v>
      </c>
      <c r="Q108" s="189">
        <v>1.8000000000000001E-4</v>
      </c>
      <c r="R108" s="189">
        <f>Q108*H108</f>
        <v>9.3600000000000003E-3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438</v>
      </c>
      <c r="AT108" s="191" t="s">
        <v>179</v>
      </c>
      <c r="AU108" s="191" t="s">
        <v>82</v>
      </c>
      <c r="AY108" s="19" t="s">
        <v>155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300</v>
      </c>
      <c r="BM108" s="191" t="s">
        <v>3895</v>
      </c>
    </row>
    <row r="109" spans="1:65" s="2" customFormat="1">
      <c r="A109" s="36"/>
      <c r="B109" s="37"/>
      <c r="C109" s="38"/>
      <c r="D109" s="193" t="s">
        <v>165</v>
      </c>
      <c r="E109" s="38"/>
      <c r="F109" s="194" t="s">
        <v>3568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165</v>
      </c>
      <c r="AU109" s="19" t="s">
        <v>82</v>
      </c>
    </row>
    <row r="110" spans="1:65" s="2" customFormat="1" ht="16.5" customHeight="1">
      <c r="A110" s="36"/>
      <c r="B110" s="37"/>
      <c r="C110" s="180" t="s">
        <v>195</v>
      </c>
      <c r="D110" s="180" t="s">
        <v>158</v>
      </c>
      <c r="E110" s="181" t="s">
        <v>3570</v>
      </c>
      <c r="F110" s="182" t="s">
        <v>3571</v>
      </c>
      <c r="G110" s="183" t="s">
        <v>425</v>
      </c>
      <c r="H110" s="184">
        <v>4</v>
      </c>
      <c r="I110" s="185"/>
      <c r="J110" s="186">
        <f>ROUND(I110*H110,2)</f>
        <v>0</v>
      </c>
      <c r="K110" s="182" t="s">
        <v>162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300</v>
      </c>
      <c r="AT110" s="191" t="s">
        <v>158</v>
      </c>
      <c r="AU110" s="191" t="s">
        <v>82</v>
      </c>
      <c r="AY110" s="19" t="s">
        <v>155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300</v>
      </c>
      <c r="BM110" s="191" t="s">
        <v>3896</v>
      </c>
    </row>
    <row r="111" spans="1:65" s="2" customFormat="1" ht="29.25">
      <c r="A111" s="36"/>
      <c r="B111" s="37"/>
      <c r="C111" s="38"/>
      <c r="D111" s="193" t="s">
        <v>165</v>
      </c>
      <c r="E111" s="38"/>
      <c r="F111" s="194" t="s">
        <v>3573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165</v>
      </c>
      <c r="AU111" s="19" t="s">
        <v>82</v>
      </c>
    </row>
    <row r="112" spans="1:65" s="2" customFormat="1">
      <c r="A112" s="36"/>
      <c r="B112" s="37"/>
      <c r="C112" s="38"/>
      <c r="D112" s="198" t="s">
        <v>167</v>
      </c>
      <c r="E112" s="38"/>
      <c r="F112" s="199" t="s">
        <v>3574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167</v>
      </c>
      <c r="AU112" s="19" t="s">
        <v>82</v>
      </c>
    </row>
    <row r="113" spans="1:65" s="2" customFormat="1" ht="24.2" customHeight="1">
      <c r="A113" s="36"/>
      <c r="B113" s="37"/>
      <c r="C113" s="222" t="s">
        <v>199</v>
      </c>
      <c r="D113" s="222" t="s">
        <v>179</v>
      </c>
      <c r="E113" s="223" t="s">
        <v>3575</v>
      </c>
      <c r="F113" s="224" t="s">
        <v>3576</v>
      </c>
      <c r="G113" s="225" t="s">
        <v>425</v>
      </c>
      <c r="H113" s="226">
        <v>4</v>
      </c>
      <c r="I113" s="227"/>
      <c r="J113" s="228">
        <f>ROUND(I113*H113,2)</f>
        <v>0</v>
      </c>
      <c r="K113" s="224" t="s">
        <v>162</v>
      </c>
      <c r="L113" s="229"/>
      <c r="M113" s="230" t="s">
        <v>19</v>
      </c>
      <c r="N113" s="231" t="s">
        <v>43</v>
      </c>
      <c r="O113" s="66"/>
      <c r="P113" s="189">
        <f>O113*H113</f>
        <v>0</v>
      </c>
      <c r="Q113" s="189">
        <v>9.0000000000000006E-5</v>
      </c>
      <c r="R113" s="189">
        <f>Q113*H113</f>
        <v>3.6000000000000002E-4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438</v>
      </c>
      <c r="AT113" s="191" t="s">
        <v>179</v>
      </c>
      <c r="AU113" s="191" t="s">
        <v>82</v>
      </c>
      <c r="AY113" s="19" t="s">
        <v>155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300</v>
      </c>
      <c r="BM113" s="191" t="s">
        <v>3897</v>
      </c>
    </row>
    <row r="114" spans="1:65" s="2" customFormat="1" ht="19.5">
      <c r="A114" s="36"/>
      <c r="B114" s="37"/>
      <c r="C114" s="38"/>
      <c r="D114" s="193" t="s">
        <v>165</v>
      </c>
      <c r="E114" s="38"/>
      <c r="F114" s="194" t="s">
        <v>3576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165</v>
      </c>
      <c r="AU114" s="19" t="s">
        <v>82</v>
      </c>
    </row>
    <row r="115" spans="1:65" s="2" customFormat="1" ht="24.2" customHeight="1">
      <c r="A115" s="36"/>
      <c r="B115" s="37"/>
      <c r="C115" s="180" t="s">
        <v>222</v>
      </c>
      <c r="D115" s="180" t="s">
        <v>158</v>
      </c>
      <c r="E115" s="181" t="s">
        <v>3578</v>
      </c>
      <c r="F115" s="182" t="s">
        <v>3579</v>
      </c>
      <c r="G115" s="183" t="s">
        <v>233</v>
      </c>
      <c r="H115" s="184">
        <v>100</v>
      </c>
      <c r="I115" s="185"/>
      <c r="J115" s="186">
        <f>ROUND(I115*H115,2)</f>
        <v>0</v>
      </c>
      <c r="K115" s="182" t="s">
        <v>162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300</v>
      </c>
      <c r="AT115" s="191" t="s">
        <v>158</v>
      </c>
      <c r="AU115" s="191" t="s">
        <v>82</v>
      </c>
      <c r="AY115" s="19" t="s">
        <v>155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300</v>
      </c>
      <c r="BM115" s="191" t="s">
        <v>3898</v>
      </c>
    </row>
    <row r="116" spans="1:65" s="2" customFormat="1" ht="19.5">
      <c r="A116" s="36"/>
      <c r="B116" s="37"/>
      <c r="C116" s="38"/>
      <c r="D116" s="193" t="s">
        <v>165</v>
      </c>
      <c r="E116" s="38"/>
      <c r="F116" s="194" t="s">
        <v>3581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165</v>
      </c>
      <c r="AU116" s="19" t="s">
        <v>82</v>
      </c>
    </row>
    <row r="117" spans="1:65" s="2" customFormat="1">
      <c r="A117" s="36"/>
      <c r="B117" s="37"/>
      <c r="C117" s="38"/>
      <c r="D117" s="198" t="s">
        <v>167</v>
      </c>
      <c r="E117" s="38"/>
      <c r="F117" s="199" t="s">
        <v>3582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167</v>
      </c>
      <c r="AU117" s="19" t="s">
        <v>82</v>
      </c>
    </row>
    <row r="118" spans="1:65" s="2" customFormat="1" ht="24.2" customHeight="1">
      <c r="A118" s="36"/>
      <c r="B118" s="37"/>
      <c r="C118" s="222" t="s">
        <v>182</v>
      </c>
      <c r="D118" s="222" t="s">
        <v>179</v>
      </c>
      <c r="E118" s="223" t="s">
        <v>3583</v>
      </c>
      <c r="F118" s="224" t="s">
        <v>3584</v>
      </c>
      <c r="G118" s="225" t="s">
        <v>233</v>
      </c>
      <c r="H118" s="226">
        <v>115</v>
      </c>
      <c r="I118" s="227"/>
      <c r="J118" s="228">
        <f>ROUND(I118*H118,2)</f>
        <v>0</v>
      </c>
      <c r="K118" s="224" t="s">
        <v>162</v>
      </c>
      <c r="L118" s="229"/>
      <c r="M118" s="230" t="s">
        <v>19</v>
      </c>
      <c r="N118" s="231" t="s">
        <v>43</v>
      </c>
      <c r="O118" s="66"/>
      <c r="P118" s="189">
        <f>O118*H118</f>
        <v>0</v>
      </c>
      <c r="Q118" s="189">
        <v>1.2E-4</v>
      </c>
      <c r="R118" s="189">
        <f>Q118*H118</f>
        <v>1.38E-2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438</v>
      </c>
      <c r="AT118" s="191" t="s">
        <v>179</v>
      </c>
      <c r="AU118" s="191" t="s">
        <v>82</v>
      </c>
      <c r="AY118" s="19" t="s">
        <v>155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300</v>
      </c>
      <c r="BM118" s="191" t="s">
        <v>3899</v>
      </c>
    </row>
    <row r="119" spans="1:65" s="2" customFormat="1" ht="19.5">
      <c r="A119" s="36"/>
      <c r="B119" s="37"/>
      <c r="C119" s="38"/>
      <c r="D119" s="193" t="s">
        <v>165</v>
      </c>
      <c r="E119" s="38"/>
      <c r="F119" s="194" t="s">
        <v>3584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165</v>
      </c>
      <c r="AU119" s="19" t="s">
        <v>82</v>
      </c>
    </row>
    <row r="120" spans="1:65" s="2" customFormat="1" ht="33" customHeight="1">
      <c r="A120" s="36"/>
      <c r="B120" s="37"/>
      <c r="C120" s="180" t="s">
        <v>243</v>
      </c>
      <c r="D120" s="180" t="s">
        <v>158</v>
      </c>
      <c r="E120" s="181" t="s">
        <v>3586</v>
      </c>
      <c r="F120" s="182" t="s">
        <v>3587</v>
      </c>
      <c r="G120" s="183" t="s">
        <v>233</v>
      </c>
      <c r="H120" s="184">
        <v>40</v>
      </c>
      <c r="I120" s="185"/>
      <c r="J120" s="186">
        <f>ROUND(I120*H120,2)</f>
        <v>0</v>
      </c>
      <c r="K120" s="182" t="s">
        <v>162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300</v>
      </c>
      <c r="AT120" s="191" t="s">
        <v>158</v>
      </c>
      <c r="AU120" s="191" t="s">
        <v>82</v>
      </c>
      <c r="AY120" s="19" t="s">
        <v>155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300</v>
      </c>
      <c r="BM120" s="191" t="s">
        <v>3900</v>
      </c>
    </row>
    <row r="121" spans="1:65" s="2" customFormat="1" ht="19.5">
      <c r="A121" s="36"/>
      <c r="B121" s="37"/>
      <c r="C121" s="38"/>
      <c r="D121" s="193" t="s">
        <v>165</v>
      </c>
      <c r="E121" s="38"/>
      <c r="F121" s="194" t="s">
        <v>3589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165</v>
      </c>
      <c r="AU121" s="19" t="s">
        <v>82</v>
      </c>
    </row>
    <row r="122" spans="1:65" s="2" customFormat="1">
      <c r="A122" s="36"/>
      <c r="B122" s="37"/>
      <c r="C122" s="38"/>
      <c r="D122" s="198" t="s">
        <v>167</v>
      </c>
      <c r="E122" s="38"/>
      <c r="F122" s="199" t="s">
        <v>3590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167</v>
      </c>
      <c r="AU122" s="19" t="s">
        <v>82</v>
      </c>
    </row>
    <row r="123" spans="1:65" s="2" customFormat="1" ht="24.2" customHeight="1">
      <c r="A123" s="36"/>
      <c r="B123" s="37"/>
      <c r="C123" s="222" t="s">
        <v>251</v>
      </c>
      <c r="D123" s="222" t="s">
        <v>179</v>
      </c>
      <c r="E123" s="223" t="s">
        <v>3591</v>
      </c>
      <c r="F123" s="224" t="s">
        <v>3592</v>
      </c>
      <c r="G123" s="225" t="s">
        <v>233</v>
      </c>
      <c r="H123" s="226">
        <v>46</v>
      </c>
      <c r="I123" s="227"/>
      <c r="J123" s="228">
        <f>ROUND(I123*H123,2)</f>
        <v>0</v>
      </c>
      <c r="K123" s="224" t="s">
        <v>162</v>
      </c>
      <c r="L123" s="229"/>
      <c r="M123" s="230" t="s">
        <v>19</v>
      </c>
      <c r="N123" s="231" t="s">
        <v>43</v>
      </c>
      <c r="O123" s="66"/>
      <c r="P123" s="189">
        <f>O123*H123</f>
        <v>0</v>
      </c>
      <c r="Q123" s="189">
        <v>1.7000000000000001E-4</v>
      </c>
      <c r="R123" s="189">
        <f>Q123*H123</f>
        <v>7.8200000000000006E-3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438</v>
      </c>
      <c r="AT123" s="191" t="s">
        <v>179</v>
      </c>
      <c r="AU123" s="191" t="s">
        <v>82</v>
      </c>
      <c r="AY123" s="19" t="s">
        <v>155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300</v>
      </c>
      <c r="BM123" s="191" t="s">
        <v>3901</v>
      </c>
    </row>
    <row r="124" spans="1:65" s="2" customFormat="1" ht="19.5">
      <c r="A124" s="36"/>
      <c r="B124" s="37"/>
      <c r="C124" s="38"/>
      <c r="D124" s="193" t="s">
        <v>165</v>
      </c>
      <c r="E124" s="38"/>
      <c r="F124" s="194" t="s">
        <v>3592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165</v>
      </c>
      <c r="AU124" s="19" t="s">
        <v>82</v>
      </c>
    </row>
    <row r="125" spans="1:65" s="2" customFormat="1" ht="24.2" customHeight="1">
      <c r="A125" s="36"/>
      <c r="B125" s="37"/>
      <c r="C125" s="180" t="s">
        <v>261</v>
      </c>
      <c r="D125" s="180" t="s">
        <v>158</v>
      </c>
      <c r="E125" s="181" t="s">
        <v>3594</v>
      </c>
      <c r="F125" s="182" t="s">
        <v>3595</v>
      </c>
      <c r="G125" s="183" t="s">
        <v>233</v>
      </c>
      <c r="H125" s="184">
        <v>52</v>
      </c>
      <c r="I125" s="185"/>
      <c r="J125" s="186">
        <f>ROUND(I125*H125,2)</f>
        <v>0</v>
      </c>
      <c r="K125" s="182" t="s">
        <v>162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300</v>
      </c>
      <c r="AT125" s="191" t="s">
        <v>158</v>
      </c>
      <c r="AU125" s="191" t="s">
        <v>82</v>
      </c>
      <c r="AY125" s="19" t="s">
        <v>155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300</v>
      </c>
      <c r="BM125" s="191" t="s">
        <v>3902</v>
      </c>
    </row>
    <row r="126" spans="1:65" s="2" customFormat="1" ht="19.5">
      <c r="A126" s="36"/>
      <c r="B126" s="37"/>
      <c r="C126" s="38"/>
      <c r="D126" s="193" t="s">
        <v>165</v>
      </c>
      <c r="E126" s="38"/>
      <c r="F126" s="194" t="s">
        <v>3597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165</v>
      </c>
      <c r="AU126" s="19" t="s">
        <v>82</v>
      </c>
    </row>
    <row r="127" spans="1:65" s="2" customFormat="1">
      <c r="A127" s="36"/>
      <c r="B127" s="37"/>
      <c r="C127" s="38"/>
      <c r="D127" s="198" t="s">
        <v>167</v>
      </c>
      <c r="E127" s="38"/>
      <c r="F127" s="199" t="s">
        <v>3598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167</v>
      </c>
      <c r="AU127" s="19" t="s">
        <v>82</v>
      </c>
    </row>
    <row r="128" spans="1:65" s="2" customFormat="1" ht="24.2" customHeight="1">
      <c r="A128" s="36"/>
      <c r="B128" s="37"/>
      <c r="C128" s="222" t="s">
        <v>271</v>
      </c>
      <c r="D128" s="222" t="s">
        <v>179</v>
      </c>
      <c r="E128" s="223" t="s">
        <v>3583</v>
      </c>
      <c r="F128" s="224" t="s">
        <v>3584</v>
      </c>
      <c r="G128" s="225" t="s">
        <v>233</v>
      </c>
      <c r="H128" s="226">
        <v>119.6</v>
      </c>
      <c r="I128" s="227"/>
      <c r="J128" s="228">
        <f>ROUND(I128*H128,2)</f>
        <v>0</v>
      </c>
      <c r="K128" s="224" t="s">
        <v>162</v>
      </c>
      <c r="L128" s="229"/>
      <c r="M128" s="230" t="s">
        <v>19</v>
      </c>
      <c r="N128" s="231" t="s">
        <v>43</v>
      </c>
      <c r="O128" s="66"/>
      <c r="P128" s="189">
        <f>O128*H128</f>
        <v>0</v>
      </c>
      <c r="Q128" s="189">
        <v>1.2E-4</v>
      </c>
      <c r="R128" s="189">
        <f>Q128*H128</f>
        <v>1.4352E-2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438</v>
      </c>
      <c r="AT128" s="191" t="s">
        <v>179</v>
      </c>
      <c r="AU128" s="191" t="s">
        <v>82</v>
      </c>
      <c r="AY128" s="19" t="s">
        <v>155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300</v>
      </c>
      <c r="BM128" s="191" t="s">
        <v>3903</v>
      </c>
    </row>
    <row r="129" spans="1:65" s="2" customFormat="1" ht="19.5">
      <c r="A129" s="36"/>
      <c r="B129" s="37"/>
      <c r="C129" s="38"/>
      <c r="D129" s="193" t="s">
        <v>165</v>
      </c>
      <c r="E129" s="38"/>
      <c r="F129" s="194" t="s">
        <v>3584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165</v>
      </c>
      <c r="AU129" s="19" t="s">
        <v>82</v>
      </c>
    </row>
    <row r="130" spans="1:65" s="2" customFormat="1" ht="24.2" customHeight="1">
      <c r="A130" s="36"/>
      <c r="B130" s="37"/>
      <c r="C130" s="222" t="s">
        <v>279</v>
      </c>
      <c r="D130" s="222" t="s">
        <v>179</v>
      </c>
      <c r="E130" s="223" t="s">
        <v>3591</v>
      </c>
      <c r="F130" s="224" t="s">
        <v>3592</v>
      </c>
      <c r="G130" s="225" t="s">
        <v>233</v>
      </c>
      <c r="H130" s="226">
        <v>59.8</v>
      </c>
      <c r="I130" s="227"/>
      <c r="J130" s="228">
        <f>ROUND(I130*H130,2)</f>
        <v>0</v>
      </c>
      <c r="K130" s="224" t="s">
        <v>162</v>
      </c>
      <c r="L130" s="229"/>
      <c r="M130" s="230" t="s">
        <v>19</v>
      </c>
      <c r="N130" s="231" t="s">
        <v>43</v>
      </c>
      <c r="O130" s="66"/>
      <c r="P130" s="189">
        <f>O130*H130</f>
        <v>0</v>
      </c>
      <c r="Q130" s="189">
        <v>1.7000000000000001E-4</v>
      </c>
      <c r="R130" s="189">
        <f>Q130*H130</f>
        <v>1.0166E-2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438</v>
      </c>
      <c r="AT130" s="191" t="s">
        <v>179</v>
      </c>
      <c r="AU130" s="191" t="s">
        <v>82</v>
      </c>
      <c r="AY130" s="19" t="s">
        <v>155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300</v>
      </c>
      <c r="BM130" s="191" t="s">
        <v>3904</v>
      </c>
    </row>
    <row r="131" spans="1:65" s="2" customFormat="1" ht="19.5">
      <c r="A131" s="36"/>
      <c r="B131" s="37"/>
      <c r="C131" s="38"/>
      <c r="D131" s="193" t="s">
        <v>165</v>
      </c>
      <c r="E131" s="38"/>
      <c r="F131" s="194" t="s">
        <v>3592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165</v>
      </c>
      <c r="AU131" s="19" t="s">
        <v>82</v>
      </c>
    </row>
    <row r="132" spans="1:65" s="2" customFormat="1" ht="21.75" customHeight="1">
      <c r="A132" s="36"/>
      <c r="B132" s="37"/>
      <c r="C132" s="180" t="s">
        <v>286</v>
      </c>
      <c r="D132" s="180" t="s">
        <v>158</v>
      </c>
      <c r="E132" s="181" t="s">
        <v>3601</v>
      </c>
      <c r="F132" s="182" t="s">
        <v>3602</v>
      </c>
      <c r="G132" s="183" t="s">
        <v>425</v>
      </c>
      <c r="H132" s="184">
        <v>33</v>
      </c>
      <c r="I132" s="185"/>
      <c r="J132" s="186">
        <f>ROUND(I132*H132,2)</f>
        <v>0</v>
      </c>
      <c r="K132" s="182" t="s">
        <v>162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300</v>
      </c>
      <c r="AT132" s="191" t="s">
        <v>158</v>
      </c>
      <c r="AU132" s="191" t="s">
        <v>82</v>
      </c>
      <c r="AY132" s="19" t="s">
        <v>155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300</v>
      </c>
      <c r="BM132" s="191" t="s">
        <v>3905</v>
      </c>
    </row>
    <row r="133" spans="1:65" s="2" customFormat="1" ht="29.25">
      <c r="A133" s="36"/>
      <c r="B133" s="37"/>
      <c r="C133" s="38"/>
      <c r="D133" s="193" t="s">
        <v>165</v>
      </c>
      <c r="E133" s="38"/>
      <c r="F133" s="194" t="s">
        <v>3604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165</v>
      </c>
      <c r="AU133" s="19" t="s">
        <v>82</v>
      </c>
    </row>
    <row r="134" spans="1:65" s="2" customFormat="1">
      <c r="A134" s="36"/>
      <c r="B134" s="37"/>
      <c r="C134" s="38"/>
      <c r="D134" s="198" t="s">
        <v>167</v>
      </c>
      <c r="E134" s="38"/>
      <c r="F134" s="199" t="s">
        <v>3605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167</v>
      </c>
      <c r="AU134" s="19" t="s">
        <v>82</v>
      </c>
    </row>
    <row r="135" spans="1:65" s="2" customFormat="1" ht="16.5" customHeight="1">
      <c r="A135" s="36"/>
      <c r="B135" s="37"/>
      <c r="C135" s="222" t="s">
        <v>8</v>
      </c>
      <c r="D135" s="222" t="s">
        <v>179</v>
      </c>
      <c r="E135" s="223" t="s">
        <v>3606</v>
      </c>
      <c r="F135" s="224" t="s">
        <v>3607</v>
      </c>
      <c r="G135" s="225" t="s">
        <v>425</v>
      </c>
      <c r="H135" s="226">
        <v>4</v>
      </c>
      <c r="I135" s="227"/>
      <c r="J135" s="228">
        <f>ROUND(I135*H135,2)</f>
        <v>0</v>
      </c>
      <c r="K135" s="224" t="s">
        <v>851</v>
      </c>
      <c r="L135" s="229"/>
      <c r="M135" s="230" t="s">
        <v>19</v>
      </c>
      <c r="N135" s="231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438</v>
      </c>
      <c r="AT135" s="191" t="s">
        <v>179</v>
      </c>
      <c r="AU135" s="191" t="s">
        <v>82</v>
      </c>
      <c r="AY135" s="19" t="s">
        <v>155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300</v>
      </c>
      <c r="BM135" s="191" t="s">
        <v>3906</v>
      </c>
    </row>
    <row r="136" spans="1:65" s="2" customFormat="1">
      <c r="A136" s="36"/>
      <c r="B136" s="37"/>
      <c r="C136" s="38"/>
      <c r="D136" s="193" t="s">
        <v>165</v>
      </c>
      <c r="E136" s="38"/>
      <c r="F136" s="194" t="s">
        <v>3607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165</v>
      </c>
      <c r="AU136" s="19" t="s">
        <v>82</v>
      </c>
    </row>
    <row r="137" spans="1:65" s="2" customFormat="1" ht="24.2" customHeight="1">
      <c r="A137" s="36"/>
      <c r="B137" s="37"/>
      <c r="C137" s="222" t="s">
        <v>300</v>
      </c>
      <c r="D137" s="222" t="s">
        <v>179</v>
      </c>
      <c r="E137" s="223" t="s">
        <v>3609</v>
      </c>
      <c r="F137" s="224" t="s">
        <v>3610</v>
      </c>
      <c r="G137" s="225" t="s">
        <v>425</v>
      </c>
      <c r="H137" s="226">
        <v>33</v>
      </c>
      <c r="I137" s="227"/>
      <c r="J137" s="228">
        <f>ROUND(I137*H137,2)</f>
        <v>0</v>
      </c>
      <c r="K137" s="224" t="s">
        <v>162</v>
      </c>
      <c r="L137" s="229"/>
      <c r="M137" s="230" t="s">
        <v>19</v>
      </c>
      <c r="N137" s="231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438</v>
      </c>
      <c r="AT137" s="191" t="s">
        <v>179</v>
      </c>
      <c r="AU137" s="191" t="s">
        <v>82</v>
      </c>
      <c r="AY137" s="19" t="s">
        <v>155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300</v>
      </c>
      <c r="BM137" s="191" t="s">
        <v>3907</v>
      </c>
    </row>
    <row r="138" spans="1:65" s="2" customFormat="1" ht="19.5">
      <c r="A138" s="36"/>
      <c r="B138" s="37"/>
      <c r="C138" s="38"/>
      <c r="D138" s="193" t="s">
        <v>165</v>
      </c>
      <c r="E138" s="38"/>
      <c r="F138" s="194" t="s">
        <v>3610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165</v>
      </c>
      <c r="AU138" s="19" t="s">
        <v>82</v>
      </c>
    </row>
    <row r="139" spans="1:65" s="2" customFormat="1" ht="24.2" customHeight="1">
      <c r="A139" s="36"/>
      <c r="B139" s="37"/>
      <c r="C139" s="180" t="s">
        <v>308</v>
      </c>
      <c r="D139" s="180" t="s">
        <v>158</v>
      </c>
      <c r="E139" s="181" t="s">
        <v>3612</v>
      </c>
      <c r="F139" s="182" t="s">
        <v>3613</v>
      </c>
      <c r="G139" s="183" t="s">
        <v>425</v>
      </c>
      <c r="H139" s="184">
        <v>8</v>
      </c>
      <c r="I139" s="185"/>
      <c r="J139" s="186">
        <f>ROUND(I139*H139,2)</f>
        <v>0</v>
      </c>
      <c r="K139" s="182" t="s">
        <v>162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300</v>
      </c>
      <c r="AT139" s="191" t="s">
        <v>158</v>
      </c>
      <c r="AU139" s="191" t="s">
        <v>82</v>
      </c>
      <c r="AY139" s="19" t="s">
        <v>155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300</v>
      </c>
      <c r="BM139" s="191" t="s">
        <v>3908</v>
      </c>
    </row>
    <row r="140" spans="1:65" s="2" customFormat="1" ht="29.25">
      <c r="A140" s="36"/>
      <c r="B140" s="37"/>
      <c r="C140" s="38"/>
      <c r="D140" s="193" t="s">
        <v>165</v>
      </c>
      <c r="E140" s="38"/>
      <c r="F140" s="194" t="s">
        <v>3615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165</v>
      </c>
      <c r="AU140" s="19" t="s">
        <v>82</v>
      </c>
    </row>
    <row r="141" spans="1:65" s="2" customFormat="1">
      <c r="A141" s="36"/>
      <c r="B141" s="37"/>
      <c r="C141" s="38"/>
      <c r="D141" s="198" t="s">
        <v>167</v>
      </c>
      <c r="E141" s="38"/>
      <c r="F141" s="199" t="s">
        <v>3616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167</v>
      </c>
      <c r="AU141" s="19" t="s">
        <v>82</v>
      </c>
    </row>
    <row r="142" spans="1:65" s="2" customFormat="1" ht="24.2" customHeight="1">
      <c r="A142" s="36"/>
      <c r="B142" s="37"/>
      <c r="C142" s="222" t="s">
        <v>314</v>
      </c>
      <c r="D142" s="222" t="s">
        <v>179</v>
      </c>
      <c r="E142" s="223" t="s">
        <v>3617</v>
      </c>
      <c r="F142" s="224" t="s">
        <v>3618</v>
      </c>
      <c r="G142" s="225" t="s">
        <v>425</v>
      </c>
      <c r="H142" s="226">
        <v>8</v>
      </c>
      <c r="I142" s="227"/>
      <c r="J142" s="228">
        <f>ROUND(I142*H142,2)</f>
        <v>0</v>
      </c>
      <c r="K142" s="224" t="s">
        <v>162</v>
      </c>
      <c r="L142" s="229"/>
      <c r="M142" s="230" t="s">
        <v>19</v>
      </c>
      <c r="N142" s="231" t="s">
        <v>43</v>
      </c>
      <c r="O142" s="66"/>
      <c r="P142" s="189">
        <f>O142*H142</f>
        <v>0</v>
      </c>
      <c r="Q142" s="189">
        <v>4.0000000000000003E-5</v>
      </c>
      <c r="R142" s="189">
        <f>Q142*H142</f>
        <v>3.2000000000000003E-4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438</v>
      </c>
      <c r="AT142" s="191" t="s">
        <v>179</v>
      </c>
      <c r="AU142" s="191" t="s">
        <v>82</v>
      </c>
      <c r="AY142" s="19" t="s">
        <v>155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300</v>
      </c>
      <c r="BM142" s="191" t="s">
        <v>3909</v>
      </c>
    </row>
    <row r="143" spans="1:65" s="2" customFormat="1" ht="19.5">
      <c r="A143" s="36"/>
      <c r="B143" s="37"/>
      <c r="C143" s="38"/>
      <c r="D143" s="193" t="s">
        <v>165</v>
      </c>
      <c r="E143" s="38"/>
      <c r="F143" s="194" t="s">
        <v>3618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165</v>
      </c>
      <c r="AU143" s="19" t="s">
        <v>82</v>
      </c>
    </row>
    <row r="144" spans="1:65" s="2" customFormat="1" ht="16.5" customHeight="1">
      <c r="A144" s="36"/>
      <c r="B144" s="37"/>
      <c r="C144" s="222" t="s">
        <v>320</v>
      </c>
      <c r="D144" s="222" t="s">
        <v>179</v>
      </c>
      <c r="E144" s="223" t="s">
        <v>3620</v>
      </c>
      <c r="F144" s="224" t="s">
        <v>3621</v>
      </c>
      <c r="G144" s="225" t="s">
        <v>425</v>
      </c>
      <c r="H144" s="226">
        <v>8</v>
      </c>
      <c r="I144" s="227"/>
      <c r="J144" s="228">
        <f>ROUND(I144*H144,2)</f>
        <v>0</v>
      </c>
      <c r="K144" s="224" t="s">
        <v>162</v>
      </c>
      <c r="L144" s="229"/>
      <c r="M144" s="230" t="s">
        <v>19</v>
      </c>
      <c r="N144" s="231" t="s">
        <v>43</v>
      </c>
      <c r="O144" s="66"/>
      <c r="P144" s="189">
        <f>O144*H144</f>
        <v>0</v>
      </c>
      <c r="Q144" s="189">
        <v>1.0000000000000001E-5</v>
      </c>
      <c r="R144" s="189">
        <f>Q144*H144</f>
        <v>8.0000000000000007E-5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438</v>
      </c>
      <c r="AT144" s="191" t="s">
        <v>179</v>
      </c>
      <c r="AU144" s="191" t="s">
        <v>82</v>
      </c>
      <c r="AY144" s="19" t="s">
        <v>155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300</v>
      </c>
      <c r="BM144" s="191" t="s">
        <v>3910</v>
      </c>
    </row>
    <row r="145" spans="1:65" s="2" customFormat="1">
      <c r="A145" s="36"/>
      <c r="B145" s="37"/>
      <c r="C145" s="38"/>
      <c r="D145" s="193" t="s">
        <v>165</v>
      </c>
      <c r="E145" s="38"/>
      <c r="F145" s="194" t="s">
        <v>3621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165</v>
      </c>
      <c r="AU145" s="19" t="s">
        <v>82</v>
      </c>
    </row>
    <row r="146" spans="1:65" s="2" customFormat="1" ht="24.2" customHeight="1">
      <c r="A146" s="36"/>
      <c r="B146" s="37"/>
      <c r="C146" s="222" t="s">
        <v>330</v>
      </c>
      <c r="D146" s="222" t="s">
        <v>179</v>
      </c>
      <c r="E146" s="223" t="s">
        <v>3623</v>
      </c>
      <c r="F146" s="224" t="s">
        <v>3624</v>
      </c>
      <c r="G146" s="225" t="s">
        <v>425</v>
      </c>
      <c r="H146" s="226">
        <v>8</v>
      </c>
      <c r="I146" s="227"/>
      <c r="J146" s="228">
        <f>ROUND(I146*H146,2)</f>
        <v>0</v>
      </c>
      <c r="K146" s="224" t="s">
        <v>162</v>
      </c>
      <c r="L146" s="229"/>
      <c r="M146" s="230" t="s">
        <v>19</v>
      </c>
      <c r="N146" s="231" t="s">
        <v>43</v>
      </c>
      <c r="O146" s="66"/>
      <c r="P146" s="189">
        <f>O146*H146</f>
        <v>0</v>
      </c>
      <c r="Q146" s="189">
        <v>5.0000000000000002E-5</v>
      </c>
      <c r="R146" s="189">
        <f>Q146*H146</f>
        <v>4.0000000000000002E-4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438</v>
      </c>
      <c r="AT146" s="191" t="s">
        <v>179</v>
      </c>
      <c r="AU146" s="191" t="s">
        <v>82</v>
      </c>
      <c r="AY146" s="19" t="s">
        <v>155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300</v>
      </c>
      <c r="BM146" s="191" t="s">
        <v>3911</v>
      </c>
    </row>
    <row r="147" spans="1:65" s="2" customFormat="1">
      <c r="A147" s="36"/>
      <c r="B147" s="37"/>
      <c r="C147" s="38"/>
      <c r="D147" s="193" t="s">
        <v>165</v>
      </c>
      <c r="E147" s="38"/>
      <c r="F147" s="194" t="s">
        <v>3624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165</v>
      </c>
      <c r="AU147" s="19" t="s">
        <v>82</v>
      </c>
    </row>
    <row r="148" spans="1:65" s="2" customFormat="1" ht="21.75" customHeight="1">
      <c r="A148" s="36"/>
      <c r="B148" s="37"/>
      <c r="C148" s="180" t="s">
        <v>7</v>
      </c>
      <c r="D148" s="180" t="s">
        <v>158</v>
      </c>
      <c r="E148" s="181" t="s">
        <v>3626</v>
      </c>
      <c r="F148" s="182" t="s">
        <v>3627</v>
      </c>
      <c r="G148" s="183" t="s">
        <v>425</v>
      </c>
      <c r="H148" s="184">
        <v>4</v>
      </c>
      <c r="I148" s="185"/>
      <c r="J148" s="186">
        <f>ROUND(I148*H148,2)</f>
        <v>0</v>
      </c>
      <c r="K148" s="182" t="s">
        <v>162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300</v>
      </c>
      <c r="AT148" s="191" t="s">
        <v>158</v>
      </c>
      <c r="AU148" s="191" t="s">
        <v>82</v>
      </c>
      <c r="AY148" s="19" t="s">
        <v>155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300</v>
      </c>
      <c r="BM148" s="191" t="s">
        <v>3912</v>
      </c>
    </row>
    <row r="149" spans="1:65" s="2" customFormat="1" ht="19.5">
      <c r="A149" s="36"/>
      <c r="B149" s="37"/>
      <c r="C149" s="38"/>
      <c r="D149" s="193" t="s">
        <v>165</v>
      </c>
      <c r="E149" s="38"/>
      <c r="F149" s="194" t="s">
        <v>3629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165</v>
      </c>
      <c r="AU149" s="19" t="s">
        <v>82</v>
      </c>
    </row>
    <row r="150" spans="1:65" s="2" customFormat="1">
      <c r="A150" s="36"/>
      <c r="B150" s="37"/>
      <c r="C150" s="38"/>
      <c r="D150" s="198" t="s">
        <v>167</v>
      </c>
      <c r="E150" s="38"/>
      <c r="F150" s="199" t="s">
        <v>3630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167</v>
      </c>
      <c r="AU150" s="19" t="s">
        <v>82</v>
      </c>
    </row>
    <row r="151" spans="1:65" s="2" customFormat="1" ht="16.5" customHeight="1">
      <c r="A151" s="36"/>
      <c r="B151" s="37"/>
      <c r="C151" s="222" t="s">
        <v>364</v>
      </c>
      <c r="D151" s="222" t="s">
        <v>179</v>
      </c>
      <c r="E151" s="223" t="s">
        <v>3631</v>
      </c>
      <c r="F151" s="224" t="s">
        <v>3632</v>
      </c>
      <c r="G151" s="225" t="s">
        <v>425</v>
      </c>
      <c r="H151" s="226">
        <v>4</v>
      </c>
      <c r="I151" s="227"/>
      <c r="J151" s="228">
        <f>ROUND(I151*H151,2)</f>
        <v>0</v>
      </c>
      <c r="K151" s="224" t="s">
        <v>162</v>
      </c>
      <c r="L151" s="229"/>
      <c r="M151" s="230" t="s">
        <v>19</v>
      </c>
      <c r="N151" s="231" t="s">
        <v>43</v>
      </c>
      <c r="O151" s="66"/>
      <c r="P151" s="189">
        <f>O151*H151</f>
        <v>0</v>
      </c>
      <c r="Q151" s="189">
        <v>1E-4</v>
      </c>
      <c r="R151" s="189">
        <f>Q151*H151</f>
        <v>4.0000000000000002E-4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438</v>
      </c>
      <c r="AT151" s="191" t="s">
        <v>179</v>
      </c>
      <c r="AU151" s="191" t="s">
        <v>82</v>
      </c>
      <c r="AY151" s="19" t="s">
        <v>155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300</v>
      </c>
      <c r="BM151" s="191" t="s">
        <v>3913</v>
      </c>
    </row>
    <row r="152" spans="1:65" s="2" customFormat="1">
      <c r="A152" s="36"/>
      <c r="B152" s="37"/>
      <c r="C152" s="38"/>
      <c r="D152" s="193" t="s">
        <v>165</v>
      </c>
      <c r="E152" s="38"/>
      <c r="F152" s="194" t="s">
        <v>3632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165</v>
      </c>
      <c r="AU152" s="19" t="s">
        <v>82</v>
      </c>
    </row>
    <row r="153" spans="1:65" s="2" customFormat="1" ht="24.2" customHeight="1">
      <c r="A153" s="36"/>
      <c r="B153" s="37"/>
      <c r="C153" s="180" t="s">
        <v>374</v>
      </c>
      <c r="D153" s="180" t="s">
        <v>158</v>
      </c>
      <c r="E153" s="181" t="s">
        <v>3634</v>
      </c>
      <c r="F153" s="182" t="s">
        <v>3635</v>
      </c>
      <c r="G153" s="183" t="s">
        <v>425</v>
      </c>
      <c r="H153" s="184">
        <v>3</v>
      </c>
      <c r="I153" s="185"/>
      <c r="J153" s="186">
        <f>ROUND(I153*H153,2)</f>
        <v>0</v>
      </c>
      <c r="K153" s="182" t="s">
        <v>162</v>
      </c>
      <c r="L153" s="41"/>
      <c r="M153" s="187" t="s">
        <v>19</v>
      </c>
      <c r="N153" s="188" t="s">
        <v>43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300</v>
      </c>
      <c r="AT153" s="191" t="s">
        <v>158</v>
      </c>
      <c r="AU153" s="191" t="s">
        <v>82</v>
      </c>
      <c r="AY153" s="19" t="s">
        <v>155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300</v>
      </c>
      <c r="BM153" s="191" t="s">
        <v>3914</v>
      </c>
    </row>
    <row r="154" spans="1:65" s="2" customFormat="1" ht="19.5">
      <c r="A154" s="36"/>
      <c r="B154" s="37"/>
      <c r="C154" s="38"/>
      <c r="D154" s="193" t="s">
        <v>165</v>
      </c>
      <c r="E154" s="38"/>
      <c r="F154" s="194" t="s">
        <v>3637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165</v>
      </c>
      <c r="AU154" s="19" t="s">
        <v>82</v>
      </c>
    </row>
    <row r="155" spans="1:65" s="2" customFormat="1">
      <c r="A155" s="36"/>
      <c r="B155" s="37"/>
      <c r="C155" s="38"/>
      <c r="D155" s="198" t="s">
        <v>167</v>
      </c>
      <c r="E155" s="38"/>
      <c r="F155" s="199" t="s">
        <v>3638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167</v>
      </c>
      <c r="AU155" s="19" t="s">
        <v>82</v>
      </c>
    </row>
    <row r="156" spans="1:65" s="2" customFormat="1" ht="24.2" customHeight="1">
      <c r="A156" s="36"/>
      <c r="B156" s="37"/>
      <c r="C156" s="222" t="s">
        <v>381</v>
      </c>
      <c r="D156" s="222" t="s">
        <v>179</v>
      </c>
      <c r="E156" s="223" t="s">
        <v>3639</v>
      </c>
      <c r="F156" s="224" t="s">
        <v>3640</v>
      </c>
      <c r="G156" s="225" t="s">
        <v>425</v>
      </c>
      <c r="H156" s="226">
        <v>2</v>
      </c>
      <c r="I156" s="227"/>
      <c r="J156" s="228">
        <f>ROUND(I156*H156,2)</f>
        <v>0</v>
      </c>
      <c r="K156" s="224" t="s">
        <v>851</v>
      </c>
      <c r="L156" s="229"/>
      <c r="M156" s="230" t="s">
        <v>19</v>
      </c>
      <c r="N156" s="231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438</v>
      </c>
      <c r="AT156" s="191" t="s">
        <v>179</v>
      </c>
      <c r="AU156" s="191" t="s">
        <v>82</v>
      </c>
      <c r="AY156" s="19" t="s">
        <v>155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300</v>
      </c>
      <c r="BM156" s="191" t="s">
        <v>3915</v>
      </c>
    </row>
    <row r="157" spans="1:65" s="2" customFormat="1" ht="19.5">
      <c r="A157" s="36"/>
      <c r="B157" s="37"/>
      <c r="C157" s="38"/>
      <c r="D157" s="193" t="s">
        <v>165</v>
      </c>
      <c r="E157" s="38"/>
      <c r="F157" s="194" t="s">
        <v>3640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165</v>
      </c>
      <c r="AU157" s="19" t="s">
        <v>82</v>
      </c>
    </row>
    <row r="158" spans="1:65" s="2" customFormat="1" ht="24.2" customHeight="1">
      <c r="A158" s="36"/>
      <c r="B158" s="37"/>
      <c r="C158" s="222" t="s">
        <v>388</v>
      </c>
      <c r="D158" s="222" t="s">
        <v>179</v>
      </c>
      <c r="E158" s="223" t="s">
        <v>3642</v>
      </c>
      <c r="F158" s="224" t="s">
        <v>3643</v>
      </c>
      <c r="G158" s="225" t="s">
        <v>425</v>
      </c>
      <c r="H158" s="226">
        <v>1</v>
      </c>
      <c r="I158" s="227"/>
      <c r="J158" s="228">
        <f>ROUND(I158*H158,2)</f>
        <v>0</v>
      </c>
      <c r="K158" s="224" t="s">
        <v>851</v>
      </c>
      <c r="L158" s="229"/>
      <c r="M158" s="230" t="s">
        <v>19</v>
      </c>
      <c r="N158" s="231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438</v>
      </c>
      <c r="AT158" s="191" t="s">
        <v>179</v>
      </c>
      <c r="AU158" s="191" t="s">
        <v>82</v>
      </c>
      <c r="AY158" s="19" t="s">
        <v>155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300</v>
      </c>
      <c r="BM158" s="191" t="s">
        <v>3916</v>
      </c>
    </row>
    <row r="159" spans="1:65" s="2" customFormat="1" ht="19.5">
      <c r="A159" s="36"/>
      <c r="B159" s="37"/>
      <c r="C159" s="38"/>
      <c r="D159" s="193" t="s">
        <v>165</v>
      </c>
      <c r="E159" s="38"/>
      <c r="F159" s="194" t="s">
        <v>3643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165</v>
      </c>
      <c r="AU159" s="19" t="s">
        <v>82</v>
      </c>
    </row>
    <row r="160" spans="1:65" s="2" customFormat="1" ht="24.2" customHeight="1">
      <c r="A160" s="36"/>
      <c r="B160" s="37"/>
      <c r="C160" s="180" t="s">
        <v>396</v>
      </c>
      <c r="D160" s="180" t="s">
        <v>158</v>
      </c>
      <c r="E160" s="181" t="s">
        <v>3645</v>
      </c>
      <c r="F160" s="182" t="s">
        <v>3646</v>
      </c>
      <c r="G160" s="183" t="s">
        <v>425</v>
      </c>
      <c r="H160" s="184">
        <v>3</v>
      </c>
      <c r="I160" s="185"/>
      <c r="J160" s="186">
        <f>ROUND(I160*H160,2)</f>
        <v>0</v>
      </c>
      <c r="K160" s="182" t="s">
        <v>162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300</v>
      </c>
      <c r="AT160" s="191" t="s">
        <v>158</v>
      </c>
      <c r="AU160" s="191" t="s">
        <v>82</v>
      </c>
      <c r="AY160" s="19" t="s">
        <v>155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300</v>
      </c>
      <c r="BM160" s="191" t="s">
        <v>3917</v>
      </c>
    </row>
    <row r="161" spans="1:65" s="2" customFormat="1" ht="19.5">
      <c r="A161" s="36"/>
      <c r="B161" s="37"/>
      <c r="C161" s="38"/>
      <c r="D161" s="193" t="s">
        <v>165</v>
      </c>
      <c r="E161" s="38"/>
      <c r="F161" s="194" t="s">
        <v>3648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165</v>
      </c>
      <c r="AU161" s="19" t="s">
        <v>82</v>
      </c>
    </row>
    <row r="162" spans="1:65" s="2" customFormat="1">
      <c r="A162" s="36"/>
      <c r="B162" s="37"/>
      <c r="C162" s="38"/>
      <c r="D162" s="198" t="s">
        <v>167</v>
      </c>
      <c r="E162" s="38"/>
      <c r="F162" s="199" t="s">
        <v>3649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167</v>
      </c>
      <c r="AU162" s="19" t="s">
        <v>82</v>
      </c>
    </row>
    <row r="163" spans="1:65" s="2" customFormat="1" ht="16.5" customHeight="1">
      <c r="A163" s="36"/>
      <c r="B163" s="37"/>
      <c r="C163" s="222" t="s">
        <v>403</v>
      </c>
      <c r="D163" s="222" t="s">
        <v>179</v>
      </c>
      <c r="E163" s="223" t="s">
        <v>3650</v>
      </c>
      <c r="F163" s="224" t="s">
        <v>3651</v>
      </c>
      <c r="G163" s="225" t="s">
        <v>425</v>
      </c>
      <c r="H163" s="226">
        <v>3</v>
      </c>
      <c r="I163" s="227"/>
      <c r="J163" s="228">
        <f>ROUND(I163*H163,2)</f>
        <v>0</v>
      </c>
      <c r="K163" s="224" t="s">
        <v>162</v>
      </c>
      <c r="L163" s="229"/>
      <c r="M163" s="230" t="s">
        <v>19</v>
      </c>
      <c r="N163" s="231" t="s">
        <v>43</v>
      </c>
      <c r="O163" s="66"/>
      <c r="P163" s="189">
        <f>O163*H163</f>
        <v>0</v>
      </c>
      <c r="Q163" s="189">
        <v>5.0000000000000002E-5</v>
      </c>
      <c r="R163" s="189">
        <f>Q163*H163</f>
        <v>1.5000000000000001E-4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438</v>
      </c>
      <c r="AT163" s="191" t="s">
        <v>179</v>
      </c>
      <c r="AU163" s="191" t="s">
        <v>82</v>
      </c>
      <c r="AY163" s="19" t="s">
        <v>155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300</v>
      </c>
      <c r="BM163" s="191" t="s">
        <v>3918</v>
      </c>
    </row>
    <row r="164" spans="1:65" s="2" customFormat="1">
      <c r="A164" s="36"/>
      <c r="B164" s="37"/>
      <c r="C164" s="38"/>
      <c r="D164" s="193" t="s">
        <v>165</v>
      </c>
      <c r="E164" s="38"/>
      <c r="F164" s="194" t="s">
        <v>3651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165</v>
      </c>
      <c r="AU164" s="19" t="s">
        <v>82</v>
      </c>
    </row>
    <row r="165" spans="1:65" s="2" customFormat="1" ht="24.2" customHeight="1">
      <c r="A165" s="36"/>
      <c r="B165" s="37"/>
      <c r="C165" s="180" t="s">
        <v>409</v>
      </c>
      <c r="D165" s="180" t="s">
        <v>158</v>
      </c>
      <c r="E165" s="181" t="s">
        <v>3653</v>
      </c>
      <c r="F165" s="182" t="s">
        <v>3654</v>
      </c>
      <c r="G165" s="183" t="s">
        <v>425</v>
      </c>
      <c r="H165" s="184">
        <v>4</v>
      </c>
      <c r="I165" s="185"/>
      <c r="J165" s="186">
        <f>ROUND(I165*H165,2)</f>
        <v>0</v>
      </c>
      <c r="K165" s="182" t="s">
        <v>162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300</v>
      </c>
      <c r="AT165" s="191" t="s">
        <v>158</v>
      </c>
      <c r="AU165" s="191" t="s">
        <v>82</v>
      </c>
      <c r="AY165" s="19" t="s">
        <v>155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300</v>
      </c>
      <c r="BM165" s="191" t="s">
        <v>3919</v>
      </c>
    </row>
    <row r="166" spans="1:65" s="2" customFormat="1" ht="19.5">
      <c r="A166" s="36"/>
      <c r="B166" s="37"/>
      <c r="C166" s="38"/>
      <c r="D166" s="193" t="s">
        <v>165</v>
      </c>
      <c r="E166" s="38"/>
      <c r="F166" s="194" t="s">
        <v>3656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165</v>
      </c>
      <c r="AU166" s="19" t="s">
        <v>82</v>
      </c>
    </row>
    <row r="167" spans="1:65" s="2" customFormat="1">
      <c r="A167" s="36"/>
      <c r="B167" s="37"/>
      <c r="C167" s="38"/>
      <c r="D167" s="198" t="s">
        <v>167</v>
      </c>
      <c r="E167" s="38"/>
      <c r="F167" s="199" t="s">
        <v>3657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167</v>
      </c>
      <c r="AU167" s="19" t="s">
        <v>82</v>
      </c>
    </row>
    <row r="168" spans="1:65" s="2" customFormat="1" ht="16.5" customHeight="1">
      <c r="A168" s="36"/>
      <c r="B168" s="37"/>
      <c r="C168" s="222" t="s">
        <v>415</v>
      </c>
      <c r="D168" s="222" t="s">
        <v>179</v>
      </c>
      <c r="E168" s="223" t="s">
        <v>3658</v>
      </c>
      <c r="F168" s="224" t="s">
        <v>3659</v>
      </c>
      <c r="G168" s="225" t="s">
        <v>425</v>
      </c>
      <c r="H168" s="226">
        <v>4</v>
      </c>
      <c r="I168" s="227"/>
      <c r="J168" s="228">
        <f>ROUND(I168*H168,2)</f>
        <v>0</v>
      </c>
      <c r="K168" s="224" t="s">
        <v>162</v>
      </c>
      <c r="L168" s="229"/>
      <c r="M168" s="230" t="s">
        <v>19</v>
      </c>
      <c r="N168" s="231" t="s">
        <v>43</v>
      </c>
      <c r="O168" s="66"/>
      <c r="P168" s="189">
        <f>O168*H168</f>
        <v>0</v>
      </c>
      <c r="Q168" s="189">
        <v>2.7E-4</v>
      </c>
      <c r="R168" s="189">
        <f>Q168*H168</f>
        <v>1.08E-3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438</v>
      </c>
      <c r="AT168" s="191" t="s">
        <v>179</v>
      </c>
      <c r="AU168" s="191" t="s">
        <v>82</v>
      </c>
      <c r="AY168" s="19" t="s">
        <v>155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300</v>
      </c>
      <c r="BM168" s="191" t="s">
        <v>3920</v>
      </c>
    </row>
    <row r="169" spans="1:65" s="2" customFormat="1">
      <c r="A169" s="36"/>
      <c r="B169" s="37"/>
      <c r="C169" s="38"/>
      <c r="D169" s="193" t="s">
        <v>165</v>
      </c>
      <c r="E169" s="38"/>
      <c r="F169" s="194" t="s">
        <v>3659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165</v>
      </c>
      <c r="AU169" s="19" t="s">
        <v>82</v>
      </c>
    </row>
    <row r="170" spans="1:65" s="2" customFormat="1" ht="37.9" customHeight="1">
      <c r="A170" s="36"/>
      <c r="B170" s="37"/>
      <c r="C170" s="180" t="s">
        <v>422</v>
      </c>
      <c r="D170" s="180" t="s">
        <v>158</v>
      </c>
      <c r="E170" s="181" t="s">
        <v>3773</v>
      </c>
      <c r="F170" s="182" t="s">
        <v>3774</v>
      </c>
      <c r="G170" s="183" t="s">
        <v>425</v>
      </c>
      <c r="H170" s="184">
        <v>1</v>
      </c>
      <c r="I170" s="185"/>
      <c r="J170" s="186">
        <f>ROUND(I170*H170,2)</f>
        <v>0</v>
      </c>
      <c r="K170" s="182" t="s">
        <v>162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300</v>
      </c>
      <c r="AT170" s="191" t="s">
        <v>158</v>
      </c>
      <c r="AU170" s="191" t="s">
        <v>82</v>
      </c>
      <c r="AY170" s="19" t="s">
        <v>155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300</v>
      </c>
      <c r="BM170" s="191" t="s">
        <v>3921</v>
      </c>
    </row>
    <row r="171" spans="1:65" s="2" customFormat="1" ht="29.25">
      <c r="A171" s="36"/>
      <c r="B171" s="37"/>
      <c r="C171" s="38"/>
      <c r="D171" s="193" t="s">
        <v>165</v>
      </c>
      <c r="E171" s="38"/>
      <c r="F171" s="194" t="s">
        <v>3776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165</v>
      </c>
      <c r="AU171" s="19" t="s">
        <v>82</v>
      </c>
    </row>
    <row r="172" spans="1:65" s="2" customFormat="1">
      <c r="A172" s="36"/>
      <c r="B172" s="37"/>
      <c r="C172" s="38"/>
      <c r="D172" s="198" t="s">
        <v>167</v>
      </c>
      <c r="E172" s="38"/>
      <c r="F172" s="199" t="s">
        <v>3777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167</v>
      </c>
      <c r="AU172" s="19" t="s">
        <v>82</v>
      </c>
    </row>
    <row r="173" spans="1:65" s="2" customFormat="1" ht="24.2" customHeight="1">
      <c r="A173" s="36"/>
      <c r="B173" s="37"/>
      <c r="C173" s="222" t="s">
        <v>432</v>
      </c>
      <c r="D173" s="222" t="s">
        <v>179</v>
      </c>
      <c r="E173" s="223" t="s">
        <v>3778</v>
      </c>
      <c r="F173" s="224" t="s">
        <v>3779</v>
      </c>
      <c r="G173" s="225" t="s">
        <v>425</v>
      </c>
      <c r="H173" s="226">
        <v>1</v>
      </c>
      <c r="I173" s="227"/>
      <c r="J173" s="228">
        <f>ROUND(I173*H173,2)</f>
        <v>0</v>
      </c>
      <c r="K173" s="224" t="s">
        <v>162</v>
      </c>
      <c r="L173" s="229"/>
      <c r="M173" s="230" t="s">
        <v>19</v>
      </c>
      <c r="N173" s="231" t="s">
        <v>43</v>
      </c>
      <c r="O173" s="66"/>
      <c r="P173" s="189">
        <f>O173*H173</f>
        <v>0</v>
      </c>
      <c r="Q173" s="189">
        <v>7.5000000000000002E-4</v>
      </c>
      <c r="R173" s="189">
        <f>Q173*H173</f>
        <v>7.5000000000000002E-4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438</v>
      </c>
      <c r="AT173" s="191" t="s">
        <v>179</v>
      </c>
      <c r="AU173" s="191" t="s">
        <v>82</v>
      </c>
      <c r="AY173" s="19" t="s">
        <v>155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300</v>
      </c>
      <c r="BM173" s="191" t="s">
        <v>3922</v>
      </c>
    </row>
    <row r="174" spans="1:65" s="2" customFormat="1" ht="19.5">
      <c r="A174" s="36"/>
      <c r="B174" s="37"/>
      <c r="C174" s="38"/>
      <c r="D174" s="193" t="s">
        <v>165</v>
      </c>
      <c r="E174" s="38"/>
      <c r="F174" s="194" t="s">
        <v>3779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165</v>
      </c>
      <c r="AU174" s="19" t="s">
        <v>82</v>
      </c>
    </row>
    <row r="175" spans="1:65" s="2" customFormat="1" ht="37.9" customHeight="1">
      <c r="A175" s="36"/>
      <c r="B175" s="37"/>
      <c r="C175" s="180" t="s">
        <v>438</v>
      </c>
      <c r="D175" s="180" t="s">
        <v>158</v>
      </c>
      <c r="E175" s="181" t="s">
        <v>3661</v>
      </c>
      <c r="F175" s="182" t="s">
        <v>3662</v>
      </c>
      <c r="G175" s="183" t="s">
        <v>425</v>
      </c>
      <c r="H175" s="184">
        <v>15</v>
      </c>
      <c r="I175" s="185"/>
      <c r="J175" s="186">
        <f>ROUND(I175*H175,2)</f>
        <v>0</v>
      </c>
      <c r="K175" s="182" t="s">
        <v>162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300</v>
      </c>
      <c r="AT175" s="191" t="s">
        <v>158</v>
      </c>
      <c r="AU175" s="191" t="s">
        <v>82</v>
      </c>
      <c r="AY175" s="19" t="s">
        <v>155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300</v>
      </c>
      <c r="BM175" s="191" t="s">
        <v>3923</v>
      </c>
    </row>
    <row r="176" spans="1:65" s="2" customFormat="1" ht="29.25">
      <c r="A176" s="36"/>
      <c r="B176" s="37"/>
      <c r="C176" s="38"/>
      <c r="D176" s="193" t="s">
        <v>165</v>
      </c>
      <c r="E176" s="38"/>
      <c r="F176" s="194" t="s">
        <v>3664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165</v>
      </c>
      <c r="AU176" s="19" t="s">
        <v>82</v>
      </c>
    </row>
    <row r="177" spans="1:65" s="2" customFormat="1">
      <c r="A177" s="36"/>
      <c r="B177" s="37"/>
      <c r="C177" s="38"/>
      <c r="D177" s="198" t="s">
        <v>167</v>
      </c>
      <c r="E177" s="38"/>
      <c r="F177" s="199" t="s">
        <v>3665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167</v>
      </c>
      <c r="AU177" s="19" t="s">
        <v>82</v>
      </c>
    </row>
    <row r="178" spans="1:65" s="2" customFormat="1" ht="24.2" customHeight="1">
      <c r="A178" s="36"/>
      <c r="B178" s="37"/>
      <c r="C178" s="222" t="s">
        <v>443</v>
      </c>
      <c r="D178" s="222" t="s">
        <v>179</v>
      </c>
      <c r="E178" s="223" t="s">
        <v>3666</v>
      </c>
      <c r="F178" s="224" t="s">
        <v>3667</v>
      </c>
      <c r="G178" s="225" t="s">
        <v>425</v>
      </c>
      <c r="H178" s="226">
        <v>15</v>
      </c>
      <c r="I178" s="227"/>
      <c r="J178" s="228">
        <f>ROUND(I178*H178,2)</f>
        <v>0</v>
      </c>
      <c r="K178" s="224" t="s">
        <v>162</v>
      </c>
      <c r="L178" s="229"/>
      <c r="M178" s="230" t="s">
        <v>19</v>
      </c>
      <c r="N178" s="231" t="s">
        <v>43</v>
      </c>
      <c r="O178" s="66"/>
      <c r="P178" s="189">
        <f>O178*H178</f>
        <v>0</v>
      </c>
      <c r="Q178" s="189">
        <v>1.2999999999999999E-3</v>
      </c>
      <c r="R178" s="189">
        <f>Q178*H178</f>
        <v>1.95E-2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438</v>
      </c>
      <c r="AT178" s="191" t="s">
        <v>179</v>
      </c>
      <c r="AU178" s="191" t="s">
        <v>82</v>
      </c>
      <c r="AY178" s="19" t="s">
        <v>155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300</v>
      </c>
      <c r="BM178" s="191" t="s">
        <v>3924</v>
      </c>
    </row>
    <row r="179" spans="1:65" s="2" customFormat="1" ht="19.5">
      <c r="A179" s="36"/>
      <c r="B179" s="37"/>
      <c r="C179" s="38"/>
      <c r="D179" s="193" t="s">
        <v>165</v>
      </c>
      <c r="E179" s="38"/>
      <c r="F179" s="194" t="s">
        <v>3667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165</v>
      </c>
      <c r="AU179" s="19" t="s">
        <v>82</v>
      </c>
    </row>
    <row r="180" spans="1:65" s="2" customFormat="1" ht="24.2" customHeight="1">
      <c r="A180" s="36"/>
      <c r="B180" s="37"/>
      <c r="C180" s="180" t="s">
        <v>447</v>
      </c>
      <c r="D180" s="180" t="s">
        <v>158</v>
      </c>
      <c r="E180" s="181" t="s">
        <v>3669</v>
      </c>
      <c r="F180" s="182" t="s">
        <v>3670</v>
      </c>
      <c r="G180" s="183" t="s">
        <v>425</v>
      </c>
      <c r="H180" s="184">
        <v>2</v>
      </c>
      <c r="I180" s="185"/>
      <c r="J180" s="186">
        <f>ROUND(I180*H180,2)</f>
        <v>0</v>
      </c>
      <c r="K180" s="182" t="s">
        <v>162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300</v>
      </c>
      <c r="AT180" s="191" t="s">
        <v>158</v>
      </c>
      <c r="AU180" s="191" t="s">
        <v>82</v>
      </c>
      <c r="AY180" s="19" t="s">
        <v>155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300</v>
      </c>
      <c r="BM180" s="191" t="s">
        <v>3925</v>
      </c>
    </row>
    <row r="181" spans="1:65" s="2" customFormat="1" ht="19.5">
      <c r="A181" s="36"/>
      <c r="B181" s="37"/>
      <c r="C181" s="38"/>
      <c r="D181" s="193" t="s">
        <v>165</v>
      </c>
      <c r="E181" s="38"/>
      <c r="F181" s="194" t="s">
        <v>3672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165</v>
      </c>
      <c r="AU181" s="19" t="s">
        <v>82</v>
      </c>
    </row>
    <row r="182" spans="1:65" s="2" customFormat="1">
      <c r="A182" s="36"/>
      <c r="B182" s="37"/>
      <c r="C182" s="38"/>
      <c r="D182" s="198" t="s">
        <v>167</v>
      </c>
      <c r="E182" s="38"/>
      <c r="F182" s="199" t="s">
        <v>3673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167</v>
      </c>
      <c r="AU182" s="19" t="s">
        <v>82</v>
      </c>
    </row>
    <row r="183" spans="1:65" s="2" customFormat="1" ht="16.5" customHeight="1">
      <c r="A183" s="36"/>
      <c r="B183" s="37"/>
      <c r="C183" s="180" t="s">
        <v>451</v>
      </c>
      <c r="D183" s="180" t="s">
        <v>158</v>
      </c>
      <c r="E183" s="181" t="s">
        <v>3674</v>
      </c>
      <c r="F183" s="182" t="s">
        <v>3675</v>
      </c>
      <c r="G183" s="183" t="s">
        <v>425</v>
      </c>
      <c r="H183" s="184">
        <v>2</v>
      </c>
      <c r="I183" s="185"/>
      <c r="J183" s="186">
        <f>ROUND(I183*H183,2)</f>
        <v>0</v>
      </c>
      <c r="K183" s="182" t="s">
        <v>162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300</v>
      </c>
      <c r="AT183" s="191" t="s">
        <v>158</v>
      </c>
      <c r="AU183" s="191" t="s">
        <v>82</v>
      </c>
      <c r="AY183" s="19" t="s">
        <v>155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300</v>
      </c>
      <c r="BM183" s="191" t="s">
        <v>3926</v>
      </c>
    </row>
    <row r="184" spans="1:65" s="2" customFormat="1" ht="29.25">
      <c r="A184" s="36"/>
      <c r="B184" s="37"/>
      <c r="C184" s="38"/>
      <c r="D184" s="193" t="s">
        <v>165</v>
      </c>
      <c r="E184" s="38"/>
      <c r="F184" s="194" t="s">
        <v>3677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165</v>
      </c>
      <c r="AU184" s="19" t="s">
        <v>82</v>
      </c>
    </row>
    <row r="185" spans="1:65" s="2" customFormat="1">
      <c r="A185" s="36"/>
      <c r="B185" s="37"/>
      <c r="C185" s="38"/>
      <c r="D185" s="198" t="s">
        <v>167</v>
      </c>
      <c r="E185" s="38"/>
      <c r="F185" s="199" t="s">
        <v>3678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167</v>
      </c>
      <c r="AU185" s="19" t="s">
        <v>82</v>
      </c>
    </row>
    <row r="186" spans="1:65" s="12" customFormat="1" ht="22.9" customHeight="1">
      <c r="B186" s="164"/>
      <c r="C186" s="165"/>
      <c r="D186" s="166" t="s">
        <v>71</v>
      </c>
      <c r="E186" s="178" t="s">
        <v>3679</v>
      </c>
      <c r="F186" s="178" t="s">
        <v>3680</v>
      </c>
      <c r="G186" s="165"/>
      <c r="H186" s="165"/>
      <c r="I186" s="168"/>
      <c r="J186" s="179">
        <f>BK186</f>
        <v>0</v>
      </c>
      <c r="K186" s="165"/>
      <c r="L186" s="170"/>
      <c r="M186" s="171"/>
      <c r="N186" s="172"/>
      <c r="O186" s="172"/>
      <c r="P186" s="173">
        <f>SUM(P187:P221)</f>
        <v>0</v>
      </c>
      <c r="Q186" s="172"/>
      <c r="R186" s="173">
        <f>SUM(R187:R221)</f>
        <v>1.3000000000000002E-4</v>
      </c>
      <c r="S186" s="172"/>
      <c r="T186" s="174">
        <f>SUM(T187:T221)</f>
        <v>0</v>
      </c>
      <c r="AR186" s="175" t="s">
        <v>82</v>
      </c>
      <c r="AT186" s="176" t="s">
        <v>71</v>
      </c>
      <c r="AU186" s="176" t="s">
        <v>80</v>
      </c>
      <c r="AY186" s="175" t="s">
        <v>155</v>
      </c>
      <c r="BK186" s="177">
        <f>SUM(BK187:BK221)</f>
        <v>0</v>
      </c>
    </row>
    <row r="187" spans="1:65" s="2" customFormat="1" ht="24.2" customHeight="1">
      <c r="A187" s="36"/>
      <c r="B187" s="37"/>
      <c r="C187" s="180" t="s">
        <v>463</v>
      </c>
      <c r="D187" s="180" t="s">
        <v>158</v>
      </c>
      <c r="E187" s="181" t="s">
        <v>3681</v>
      </c>
      <c r="F187" s="182" t="s">
        <v>3682</v>
      </c>
      <c r="G187" s="183" t="s">
        <v>425</v>
      </c>
      <c r="H187" s="184">
        <v>1</v>
      </c>
      <c r="I187" s="185"/>
      <c r="J187" s="186">
        <f>ROUND(I187*H187,2)</f>
        <v>0</v>
      </c>
      <c r="K187" s="182" t="s">
        <v>162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300</v>
      </c>
      <c r="AT187" s="191" t="s">
        <v>158</v>
      </c>
      <c r="AU187" s="191" t="s">
        <v>82</v>
      </c>
      <c r="AY187" s="19" t="s">
        <v>155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300</v>
      </c>
      <c r="BM187" s="191" t="s">
        <v>3927</v>
      </c>
    </row>
    <row r="188" spans="1:65" s="2" customFormat="1" ht="19.5">
      <c r="A188" s="36"/>
      <c r="B188" s="37"/>
      <c r="C188" s="38"/>
      <c r="D188" s="193" t="s">
        <v>165</v>
      </c>
      <c r="E188" s="38"/>
      <c r="F188" s="194" t="s">
        <v>3684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165</v>
      </c>
      <c r="AU188" s="19" t="s">
        <v>82</v>
      </c>
    </row>
    <row r="189" spans="1:65" s="2" customFormat="1">
      <c r="A189" s="36"/>
      <c r="B189" s="37"/>
      <c r="C189" s="38"/>
      <c r="D189" s="198" t="s">
        <v>167</v>
      </c>
      <c r="E189" s="38"/>
      <c r="F189" s="199" t="s">
        <v>3685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167</v>
      </c>
      <c r="AU189" s="19" t="s">
        <v>82</v>
      </c>
    </row>
    <row r="190" spans="1:65" s="2" customFormat="1" ht="16.5" customHeight="1">
      <c r="A190" s="36"/>
      <c r="B190" s="37"/>
      <c r="C190" s="222" t="s">
        <v>467</v>
      </c>
      <c r="D190" s="222" t="s">
        <v>179</v>
      </c>
      <c r="E190" s="223" t="s">
        <v>3686</v>
      </c>
      <c r="F190" s="224" t="s">
        <v>3687</v>
      </c>
      <c r="G190" s="225" t="s">
        <v>425</v>
      </c>
      <c r="H190" s="226">
        <v>1</v>
      </c>
      <c r="I190" s="227"/>
      <c r="J190" s="228">
        <f>ROUND(I190*H190,2)</f>
        <v>0</v>
      </c>
      <c r="K190" s="224" t="s">
        <v>851</v>
      </c>
      <c r="L190" s="229"/>
      <c r="M190" s="230" t="s">
        <v>19</v>
      </c>
      <c r="N190" s="231" t="s">
        <v>43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438</v>
      </c>
      <c r="AT190" s="191" t="s">
        <v>179</v>
      </c>
      <c r="AU190" s="191" t="s">
        <v>82</v>
      </c>
      <c r="AY190" s="19" t="s">
        <v>155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300</v>
      </c>
      <c r="BM190" s="191" t="s">
        <v>3928</v>
      </c>
    </row>
    <row r="191" spans="1:65" s="2" customFormat="1">
      <c r="A191" s="36"/>
      <c r="B191" s="37"/>
      <c r="C191" s="38"/>
      <c r="D191" s="193" t="s">
        <v>165</v>
      </c>
      <c r="E191" s="38"/>
      <c r="F191" s="194" t="s">
        <v>3687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165</v>
      </c>
      <c r="AU191" s="19" t="s">
        <v>82</v>
      </c>
    </row>
    <row r="192" spans="1:65" s="2" customFormat="1" ht="21.75" customHeight="1">
      <c r="A192" s="36"/>
      <c r="B192" s="37"/>
      <c r="C192" s="222" t="s">
        <v>471</v>
      </c>
      <c r="D192" s="222" t="s">
        <v>179</v>
      </c>
      <c r="E192" s="223" t="s">
        <v>3689</v>
      </c>
      <c r="F192" s="224" t="s">
        <v>3690</v>
      </c>
      <c r="G192" s="225" t="s">
        <v>425</v>
      </c>
      <c r="H192" s="226">
        <v>1</v>
      </c>
      <c r="I192" s="227"/>
      <c r="J192" s="228">
        <f>ROUND(I192*H192,2)</f>
        <v>0</v>
      </c>
      <c r="K192" s="224" t="s">
        <v>851</v>
      </c>
      <c r="L192" s="229"/>
      <c r="M192" s="230" t="s">
        <v>19</v>
      </c>
      <c r="N192" s="231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438</v>
      </c>
      <c r="AT192" s="191" t="s">
        <v>179</v>
      </c>
      <c r="AU192" s="191" t="s">
        <v>82</v>
      </c>
      <c r="AY192" s="19" t="s">
        <v>155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300</v>
      </c>
      <c r="BM192" s="191" t="s">
        <v>3929</v>
      </c>
    </row>
    <row r="193" spans="1:65" s="2" customFormat="1">
      <c r="A193" s="36"/>
      <c r="B193" s="37"/>
      <c r="C193" s="38"/>
      <c r="D193" s="193" t="s">
        <v>165</v>
      </c>
      <c r="E193" s="38"/>
      <c r="F193" s="194" t="s">
        <v>3690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165</v>
      </c>
      <c r="AU193" s="19" t="s">
        <v>82</v>
      </c>
    </row>
    <row r="194" spans="1:65" s="2" customFormat="1" ht="24.2" customHeight="1">
      <c r="A194" s="36"/>
      <c r="B194" s="37"/>
      <c r="C194" s="222" t="s">
        <v>476</v>
      </c>
      <c r="D194" s="222" t="s">
        <v>179</v>
      </c>
      <c r="E194" s="223" t="s">
        <v>3692</v>
      </c>
      <c r="F194" s="224" t="s">
        <v>3693</v>
      </c>
      <c r="G194" s="225" t="s">
        <v>425</v>
      </c>
      <c r="H194" s="226">
        <v>1</v>
      </c>
      <c r="I194" s="227"/>
      <c r="J194" s="228">
        <f>ROUND(I194*H194,2)</f>
        <v>0</v>
      </c>
      <c r="K194" s="224" t="s">
        <v>162</v>
      </c>
      <c r="L194" s="229"/>
      <c r="M194" s="230" t="s">
        <v>19</v>
      </c>
      <c r="N194" s="231" t="s">
        <v>43</v>
      </c>
      <c r="O194" s="66"/>
      <c r="P194" s="189">
        <f>O194*H194</f>
        <v>0</v>
      </c>
      <c r="Q194" s="189">
        <v>3.0000000000000001E-5</v>
      </c>
      <c r="R194" s="189">
        <f>Q194*H194</f>
        <v>3.0000000000000001E-5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438</v>
      </c>
      <c r="AT194" s="191" t="s">
        <v>179</v>
      </c>
      <c r="AU194" s="191" t="s">
        <v>82</v>
      </c>
      <c r="AY194" s="19" t="s">
        <v>155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300</v>
      </c>
      <c r="BM194" s="191" t="s">
        <v>3930</v>
      </c>
    </row>
    <row r="195" spans="1:65" s="2" customFormat="1">
      <c r="A195" s="36"/>
      <c r="B195" s="37"/>
      <c r="C195" s="38"/>
      <c r="D195" s="193" t="s">
        <v>165</v>
      </c>
      <c r="E195" s="38"/>
      <c r="F195" s="194" t="s">
        <v>3693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165</v>
      </c>
      <c r="AU195" s="19" t="s">
        <v>82</v>
      </c>
    </row>
    <row r="196" spans="1:65" s="2" customFormat="1" ht="16.5" customHeight="1">
      <c r="A196" s="36"/>
      <c r="B196" s="37"/>
      <c r="C196" s="180" t="s">
        <v>515</v>
      </c>
      <c r="D196" s="180" t="s">
        <v>158</v>
      </c>
      <c r="E196" s="181" t="s">
        <v>3695</v>
      </c>
      <c r="F196" s="182" t="s">
        <v>3696</v>
      </c>
      <c r="G196" s="183" t="s">
        <v>425</v>
      </c>
      <c r="H196" s="184">
        <v>1</v>
      </c>
      <c r="I196" s="185"/>
      <c r="J196" s="186">
        <f>ROUND(I196*H196,2)</f>
        <v>0</v>
      </c>
      <c r="K196" s="182" t="s">
        <v>162</v>
      </c>
      <c r="L196" s="41"/>
      <c r="M196" s="187" t="s">
        <v>19</v>
      </c>
      <c r="N196" s="188" t="s">
        <v>43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300</v>
      </c>
      <c r="AT196" s="191" t="s">
        <v>158</v>
      </c>
      <c r="AU196" s="191" t="s">
        <v>82</v>
      </c>
      <c r="AY196" s="19" t="s">
        <v>155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300</v>
      </c>
      <c r="BM196" s="191" t="s">
        <v>3931</v>
      </c>
    </row>
    <row r="197" spans="1:65" s="2" customFormat="1">
      <c r="A197" s="36"/>
      <c r="B197" s="37"/>
      <c r="C197" s="38"/>
      <c r="D197" s="193" t="s">
        <v>165</v>
      </c>
      <c r="E197" s="38"/>
      <c r="F197" s="194" t="s">
        <v>3698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165</v>
      </c>
      <c r="AU197" s="19" t="s">
        <v>82</v>
      </c>
    </row>
    <row r="198" spans="1:65" s="2" customFormat="1">
      <c r="A198" s="36"/>
      <c r="B198" s="37"/>
      <c r="C198" s="38"/>
      <c r="D198" s="198" t="s">
        <v>167</v>
      </c>
      <c r="E198" s="38"/>
      <c r="F198" s="199" t="s">
        <v>3699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167</v>
      </c>
      <c r="AU198" s="19" t="s">
        <v>82</v>
      </c>
    </row>
    <row r="199" spans="1:65" s="2" customFormat="1" ht="16.5" customHeight="1">
      <c r="A199" s="36"/>
      <c r="B199" s="37"/>
      <c r="C199" s="222" t="s">
        <v>522</v>
      </c>
      <c r="D199" s="222" t="s">
        <v>179</v>
      </c>
      <c r="E199" s="223" t="s">
        <v>3700</v>
      </c>
      <c r="F199" s="224" t="s">
        <v>3701</v>
      </c>
      <c r="G199" s="225" t="s">
        <v>425</v>
      </c>
      <c r="H199" s="226">
        <v>1</v>
      </c>
      <c r="I199" s="227"/>
      <c r="J199" s="228">
        <f>ROUND(I199*H199,2)</f>
        <v>0</v>
      </c>
      <c r="K199" s="224" t="s">
        <v>851</v>
      </c>
      <c r="L199" s="229"/>
      <c r="M199" s="230" t="s">
        <v>19</v>
      </c>
      <c r="N199" s="231" t="s">
        <v>43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438</v>
      </c>
      <c r="AT199" s="191" t="s">
        <v>179</v>
      </c>
      <c r="AU199" s="191" t="s">
        <v>82</v>
      </c>
      <c r="AY199" s="19" t="s">
        <v>155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300</v>
      </c>
      <c r="BM199" s="191" t="s">
        <v>3932</v>
      </c>
    </row>
    <row r="200" spans="1:65" s="2" customFormat="1">
      <c r="A200" s="36"/>
      <c r="B200" s="37"/>
      <c r="C200" s="38"/>
      <c r="D200" s="193" t="s">
        <v>165</v>
      </c>
      <c r="E200" s="38"/>
      <c r="F200" s="194" t="s">
        <v>3701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165</v>
      </c>
      <c r="AU200" s="19" t="s">
        <v>82</v>
      </c>
    </row>
    <row r="201" spans="1:65" s="2" customFormat="1" ht="21.75" customHeight="1">
      <c r="A201" s="36"/>
      <c r="B201" s="37"/>
      <c r="C201" s="222" t="s">
        <v>534</v>
      </c>
      <c r="D201" s="222" t="s">
        <v>179</v>
      </c>
      <c r="E201" s="223" t="s">
        <v>3703</v>
      </c>
      <c r="F201" s="224" t="s">
        <v>3704</v>
      </c>
      <c r="G201" s="225" t="s">
        <v>425</v>
      </c>
      <c r="H201" s="226">
        <v>1</v>
      </c>
      <c r="I201" s="227"/>
      <c r="J201" s="228">
        <f>ROUND(I201*H201,2)</f>
        <v>0</v>
      </c>
      <c r="K201" s="224" t="s">
        <v>851</v>
      </c>
      <c r="L201" s="229"/>
      <c r="M201" s="230" t="s">
        <v>19</v>
      </c>
      <c r="N201" s="231" t="s">
        <v>43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438</v>
      </c>
      <c r="AT201" s="191" t="s">
        <v>179</v>
      </c>
      <c r="AU201" s="191" t="s">
        <v>82</v>
      </c>
      <c r="AY201" s="19" t="s">
        <v>155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300</v>
      </c>
      <c r="BM201" s="191" t="s">
        <v>3933</v>
      </c>
    </row>
    <row r="202" spans="1:65" s="2" customFormat="1">
      <c r="A202" s="36"/>
      <c r="B202" s="37"/>
      <c r="C202" s="38"/>
      <c r="D202" s="193" t="s">
        <v>165</v>
      </c>
      <c r="E202" s="38"/>
      <c r="F202" s="194" t="s">
        <v>3704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165</v>
      </c>
      <c r="AU202" s="19" t="s">
        <v>82</v>
      </c>
    </row>
    <row r="203" spans="1:65" s="2" customFormat="1" ht="24.2" customHeight="1">
      <c r="A203" s="36"/>
      <c r="B203" s="37"/>
      <c r="C203" s="222" t="s">
        <v>541</v>
      </c>
      <c r="D203" s="222" t="s">
        <v>179</v>
      </c>
      <c r="E203" s="223" t="s">
        <v>3623</v>
      </c>
      <c r="F203" s="224" t="s">
        <v>3624</v>
      </c>
      <c r="G203" s="225" t="s">
        <v>425</v>
      </c>
      <c r="H203" s="226">
        <v>1</v>
      </c>
      <c r="I203" s="227"/>
      <c r="J203" s="228">
        <f>ROUND(I203*H203,2)</f>
        <v>0</v>
      </c>
      <c r="K203" s="224" t="s">
        <v>162</v>
      </c>
      <c r="L203" s="229"/>
      <c r="M203" s="230" t="s">
        <v>19</v>
      </c>
      <c r="N203" s="231" t="s">
        <v>43</v>
      </c>
      <c r="O203" s="66"/>
      <c r="P203" s="189">
        <f>O203*H203</f>
        <v>0</v>
      </c>
      <c r="Q203" s="189">
        <v>5.0000000000000002E-5</v>
      </c>
      <c r="R203" s="189">
        <f>Q203*H203</f>
        <v>5.0000000000000002E-5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438</v>
      </c>
      <c r="AT203" s="191" t="s">
        <v>179</v>
      </c>
      <c r="AU203" s="191" t="s">
        <v>82</v>
      </c>
      <c r="AY203" s="19" t="s">
        <v>155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300</v>
      </c>
      <c r="BM203" s="191" t="s">
        <v>3934</v>
      </c>
    </row>
    <row r="204" spans="1:65" s="2" customFormat="1">
      <c r="A204" s="36"/>
      <c r="B204" s="37"/>
      <c r="C204" s="38"/>
      <c r="D204" s="193" t="s">
        <v>165</v>
      </c>
      <c r="E204" s="38"/>
      <c r="F204" s="194" t="s">
        <v>3624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165</v>
      </c>
      <c r="AU204" s="19" t="s">
        <v>82</v>
      </c>
    </row>
    <row r="205" spans="1:65" s="2" customFormat="1" ht="24.2" customHeight="1">
      <c r="A205" s="36"/>
      <c r="B205" s="37"/>
      <c r="C205" s="180" t="s">
        <v>550</v>
      </c>
      <c r="D205" s="180" t="s">
        <v>158</v>
      </c>
      <c r="E205" s="181" t="s">
        <v>3707</v>
      </c>
      <c r="F205" s="182" t="s">
        <v>3708</v>
      </c>
      <c r="G205" s="183" t="s">
        <v>425</v>
      </c>
      <c r="H205" s="184">
        <v>1</v>
      </c>
      <c r="I205" s="185"/>
      <c r="J205" s="186">
        <f>ROUND(I205*H205,2)</f>
        <v>0</v>
      </c>
      <c r="K205" s="182" t="s">
        <v>162</v>
      </c>
      <c r="L205" s="41"/>
      <c r="M205" s="187" t="s">
        <v>19</v>
      </c>
      <c r="N205" s="188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300</v>
      </c>
      <c r="AT205" s="191" t="s">
        <v>158</v>
      </c>
      <c r="AU205" s="191" t="s">
        <v>82</v>
      </c>
      <c r="AY205" s="19" t="s">
        <v>155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300</v>
      </c>
      <c r="BM205" s="191" t="s">
        <v>3935</v>
      </c>
    </row>
    <row r="206" spans="1:65" s="2" customFormat="1" ht="19.5">
      <c r="A206" s="36"/>
      <c r="B206" s="37"/>
      <c r="C206" s="38"/>
      <c r="D206" s="193" t="s">
        <v>165</v>
      </c>
      <c r="E206" s="38"/>
      <c r="F206" s="194" t="s">
        <v>3710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165</v>
      </c>
      <c r="AU206" s="19" t="s">
        <v>82</v>
      </c>
    </row>
    <row r="207" spans="1:65" s="2" customFormat="1">
      <c r="A207" s="36"/>
      <c r="B207" s="37"/>
      <c r="C207" s="38"/>
      <c r="D207" s="198" t="s">
        <v>167</v>
      </c>
      <c r="E207" s="38"/>
      <c r="F207" s="199" t="s">
        <v>3711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167</v>
      </c>
      <c r="AU207" s="19" t="s">
        <v>82</v>
      </c>
    </row>
    <row r="208" spans="1:65" s="2" customFormat="1" ht="16.5" customHeight="1">
      <c r="A208" s="36"/>
      <c r="B208" s="37"/>
      <c r="C208" s="222" t="s">
        <v>559</v>
      </c>
      <c r="D208" s="222" t="s">
        <v>179</v>
      </c>
      <c r="E208" s="223" t="s">
        <v>3712</v>
      </c>
      <c r="F208" s="224" t="s">
        <v>3713</v>
      </c>
      <c r="G208" s="225" t="s">
        <v>425</v>
      </c>
      <c r="H208" s="226">
        <v>1</v>
      </c>
      <c r="I208" s="227"/>
      <c r="J208" s="228">
        <f>ROUND(I208*H208,2)</f>
        <v>0</v>
      </c>
      <c r="K208" s="224" t="s">
        <v>851</v>
      </c>
      <c r="L208" s="229"/>
      <c r="M208" s="230" t="s">
        <v>19</v>
      </c>
      <c r="N208" s="231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438</v>
      </c>
      <c r="AT208" s="191" t="s">
        <v>179</v>
      </c>
      <c r="AU208" s="191" t="s">
        <v>82</v>
      </c>
      <c r="AY208" s="19" t="s">
        <v>155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300</v>
      </c>
      <c r="BM208" s="191" t="s">
        <v>3936</v>
      </c>
    </row>
    <row r="209" spans="1:65" s="2" customFormat="1">
      <c r="A209" s="36"/>
      <c r="B209" s="37"/>
      <c r="C209" s="38"/>
      <c r="D209" s="193" t="s">
        <v>165</v>
      </c>
      <c r="E209" s="38"/>
      <c r="F209" s="194" t="s">
        <v>3713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165</v>
      </c>
      <c r="AU209" s="19" t="s">
        <v>82</v>
      </c>
    </row>
    <row r="210" spans="1:65" s="2" customFormat="1" ht="21.75" customHeight="1">
      <c r="A210" s="36"/>
      <c r="B210" s="37"/>
      <c r="C210" s="222" t="s">
        <v>568</v>
      </c>
      <c r="D210" s="222" t="s">
        <v>179</v>
      </c>
      <c r="E210" s="223" t="s">
        <v>3703</v>
      </c>
      <c r="F210" s="224" t="s">
        <v>3704</v>
      </c>
      <c r="G210" s="225" t="s">
        <v>425</v>
      </c>
      <c r="H210" s="226">
        <v>1</v>
      </c>
      <c r="I210" s="227"/>
      <c r="J210" s="228">
        <f>ROUND(I210*H210,2)</f>
        <v>0</v>
      </c>
      <c r="K210" s="224" t="s">
        <v>851</v>
      </c>
      <c r="L210" s="229"/>
      <c r="M210" s="230" t="s">
        <v>19</v>
      </c>
      <c r="N210" s="231" t="s">
        <v>43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438</v>
      </c>
      <c r="AT210" s="191" t="s">
        <v>179</v>
      </c>
      <c r="AU210" s="191" t="s">
        <v>82</v>
      </c>
      <c r="AY210" s="19" t="s">
        <v>155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300</v>
      </c>
      <c r="BM210" s="191" t="s">
        <v>3937</v>
      </c>
    </row>
    <row r="211" spans="1:65" s="2" customFormat="1">
      <c r="A211" s="36"/>
      <c r="B211" s="37"/>
      <c r="C211" s="38"/>
      <c r="D211" s="193" t="s">
        <v>165</v>
      </c>
      <c r="E211" s="38"/>
      <c r="F211" s="194" t="s">
        <v>3704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165</v>
      </c>
      <c r="AU211" s="19" t="s">
        <v>82</v>
      </c>
    </row>
    <row r="212" spans="1:65" s="2" customFormat="1" ht="24.2" customHeight="1">
      <c r="A212" s="36"/>
      <c r="B212" s="37"/>
      <c r="C212" s="222" t="s">
        <v>576</v>
      </c>
      <c r="D212" s="222" t="s">
        <v>179</v>
      </c>
      <c r="E212" s="223" t="s">
        <v>3623</v>
      </c>
      <c r="F212" s="224" t="s">
        <v>3624</v>
      </c>
      <c r="G212" s="225" t="s">
        <v>425</v>
      </c>
      <c r="H212" s="226">
        <v>1</v>
      </c>
      <c r="I212" s="227"/>
      <c r="J212" s="228">
        <f>ROUND(I212*H212,2)</f>
        <v>0</v>
      </c>
      <c r="K212" s="224" t="s">
        <v>162</v>
      </c>
      <c r="L212" s="229"/>
      <c r="M212" s="230" t="s">
        <v>19</v>
      </c>
      <c r="N212" s="231" t="s">
        <v>43</v>
      </c>
      <c r="O212" s="66"/>
      <c r="P212" s="189">
        <f>O212*H212</f>
        <v>0</v>
      </c>
      <c r="Q212" s="189">
        <v>5.0000000000000002E-5</v>
      </c>
      <c r="R212" s="189">
        <f>Q212*H212</f>
        <v>5.0000000000000002E-5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438</v>
      </c>
      <c r="AT212" s="191" t="s">
        <v>179</v>
      </c>
      <c r="AU212" s="191" t="s">
        <v>82</v>
      </c>
      <c r="AY212" s="19" t="s">
        <v>155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300</v>
      </c>
      <c r="BM212" s="191" t="s">
        <v>3938</v>
      </c>
    </row>
    <row r="213" spans="1:65" s="2" customFormat="1">
      <c r="A213" s="36"/>
      <c r="B213" s="37"/>
      <c r="C213" s="38"/>
      <c r="D213" s="193" t="s">
        <v>165</v>
      </c>
      <c r="E213" s="38"/>
      <c r="F213" s="194" t="s">
        <v>3624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165</v>
      </c>
      <c r="AU213" s="19" t="s">
        <v>82</v>
      </c>
    </row>
    <row r="214" spans="1:65" s="2" customFormat="1" ht="21.75" customHeight="1">
      <c r="A214" s="36"/>
      <c r="B214" s="37"/>
      <c r="C214" s="180" t="s">
        <v>485</v>
      </c>
      <c r="D214" s="180" t="s">
        <v>158</v>
      </c>
      <c r="E214" s="181" t="s">
        <v>3717</v>
      </c>
      <c r="F214" s="182" t="s">
        <v>3718</v>
      </c>
      <c r="G214" s="183" t="s">
        <v>425</v>
      </c>
      <c r="H214" s="184">
        <v>1</v>
      </c>
      <c r="I214" s="185"/>
      <c r="J214" s="186">
        <f>ROUND(I214*H214,2)</f>
        <v>0</v>
      </c>
      <c r="K214" s="182" t="s">
        <v>162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300</v>
      </c>
      <c r="AT214" s="191" t="s">
        <v>158</v>
      </c>
      <c r="AU214" s="191" t="s">
        <v>82</v>
      </c>
      <c r="AY214" s="19" t="s">
        <v>155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300</v>
      </c>
      <c r="BM214" s="191" t="s">
        <v>3939</v>
      </c>
    </row>
    <row r="215" spans="1:65" s="2" customFormat="1">
      <c r="A215" s="36"/>
      <c r="B215" s="37"/>
      <c r="C215" s="38"/>
      <c r="D215" s="193" t="s">
        <v>165</v>
      </c>
      <c r="E215" s="38"/>
      <c r="F215" s="194" t="s">
        <v>3720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165</v>
      </c>
      <c r="AU215" s="19" t="s">
        <v>82</v>
      </c>
    </row>
    <row r="216" spans="1:65" s="2" customFormat="1">
      <c r="A216" s="36"/>
      <c r="B216" s="37"/>
      <c r="C216" s="38"/>
      <c r="D216" s="198" t="s">
        <v>167</v>
      </c>
      <c r="E216" s="38"/>
      <c r="F216" s="199" t="s">
        <v>3721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167</v>
      </c>
      <c r="AU216" s="19" t="s">
        <v>82</v>
      </c>
    </row>
    <row r="217" spans="1:65" s="2" customFormat="1" ht="16.5" customHeight="1">
      <c r="A217" s="36"/>
      <c r="B217" s="37"/>
      <c r="C217" s="222" t="s">
        <v>491</v>
      </c>
      <c r="D217" s="222" t="s">
        <v>179</v>
      </c>
      <c r="E217" s="223" t="s">
        <v>3722</v>
      </c>
      <c r="F217" s="224" t="s">
        <v>3723</v>
      </c>
      <c r="G217" s="225" t="s">
        <v>425</v>
      </c>
      <c r="H217" s="226">
        <v>1</v>
      </c>
      <c r="I217" s="227"/>
      <c r="J217" s="228">
        <f>ROUND(I217*H217,2)</f>
        <v>0</v>
      </c>
      <c r="K217" s="224" t="s">
        <v>851</v>
      </c>
      <c r="L217" s="229"/>
      <c r="M217" s="230" t="s">
        <v>19</v>
      </c>
      <c r="N217" s="231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438</v>
      </c>
      <c r="AT217" s="191" t="s">
        <v>179</v>
      </c>
      <c r="AU217" s="191" t="s">
        <v>82</v>
      </c>
      <c r="AY217" s="19" t="s">
        <v>155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300</v>
      </c>
      <c r="BM217" s="191" t="s">
        <v>3940</v>
      </c>
    </row>
    <row r="218" spans="1:65" s="2" customFormat="1">
      <c r="A218" s="36"/>
      <c r="B218" s="37"/>
      <c r="C218" s="38"/>
      <c r="D218" s="193" t="s">
        <v>165</v>
      </c>
      <c r="E218" s="38"/>
      <c r="F218" s="194" t="s">
        <v>3723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165</v>
      </c>
      <c r="AU218" s="19" t="s">
        <v>82</v>
      </c>
    </row>
    <row r="219" spans="1:65" s="2" customFormat="1" ht="16.5" customHeight="1">
      <c r="A219" s="36"/>
      <c r="B219" s="37"/>
      <c r="C219" s="180" t="s">
        <v>459</v>
      </c>
      <c r="D219" s="180" t="s">
        <v>158</v>
      </c>
      <c r="E219" s="181" t="s">
        <v>3725</v>
      </c>
      <c r="F219" s="182" t="s">
        <v>3726</v>
      </c>
      <c r="G219" s="183" t="s">
        <v>425</v>
      </c>
      <c r="H219" s="184">
        <v>1</v>
      </c>
      <c r="I219" s="185"/>
      <c r="J219" s="186">
        <f>ROUND(I219*H219,2)</f>
        <v>0</v>
      </c>
      <c r="K219" s="182" t="s">
        <v>162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300</v>
      </c>
      <c r="AT219" s="191" t="s">
        <v>158</v>
      </c>
      <c r="AU219" s="191" t="s">
        <v>82</v>
      </c>
      <c r="AY219" s="19" t="s">
        <v>155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300</v>
      </c>
      <c r="BM219" s="191" t="s">
        <v>3941</v>
      </c>
    </row>
    <row r="220" spans="1:65" s="2" customFormat="1">
      <c r="A220" s="36"/>
      <c r="B220" s="37"/>
      <c r="C220" s="38"/>
      <c r="D220" s="193" t="s">
        <v>165</v>
      </c>
      <c r="E220" s="38"/>
      <c r="F220" s="194" t="s">
        <v>3728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165</v>
      </c>
      <c r="AU220" s="19" t="s">
        <v>82</v>
      </c>
    </row>
    <row r="221" spans="1:65" s="2" customFormat="1">
      <c r="A221" s="36"/>
      <c r="B221" s="37"/>
      <c r="C221" s="38"/>
      <c r="D221" s="198" t="s">
        <v>167</v>
      </c>
      <c r="E221" s="38"/>
      <c r="F221" s="199" t="s">
        <v>3729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167</v>
      </c>
      <c r="AU221" s="19" t="s">
        <v>82</v>
      </c>
    </row>
    <row r="222" spans="1:65" s="12" customFormat="1" ht="25.9" customHeight="1">
      <c r="B222" s="164"/>
      <c r="C222" s="165"/>
      <c r="D222" s="166" t="s">
        <v>71</v>
      </c>
      <c r="E222" s="167" t="s">
        <v>179</v>
      </c>
      <c r="F222" s="167" t="s">
        <v>3315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</f>
        <v>0</v>
      </c>
      <c r="Q222" s="172"/>
      <c r="R222" s="173">
        <f>R223</f>
        <v>0</v>
      </c>
      <c r="S222" s="172"/>
      <c r="T222" s="174">
        <f>T223</f>
        <v>0</v>
      </c>
      <c r="AR222" s="175" t="s">
        <v>156</v>
      </c>
      <c r="AT222" s="176" t="s">
        <v>71</v>
      </c>
      <c r="AU222" s="176" t="s">
        <v>72</v>
      </c>
      <c r="AY222" s="175" t="s">
        <v>155</v>
      </c>
      <c r="BK222" s="177">
        <f>BK223</f>
        <v>0</v>
      </c>
    </row>
    <row r="223" spans="1:65" s="12" customFormat="1" ht="22.9" customHeight="1">
      <c r="B223" s="164"/>
      <c r="C223" s="165"/>
      <c r="D223" s="166" t="s">
        <v>71</v>
      </c>
      <c r="E223" s="178" t="s">
        <v>3730</v>
      </c>
      <c r="F223" s="178" t="s">
        <v>3731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SUM(P224:P226)</f>
        <v>0</v>
      </c>
      <c r="Q223" s="172"/>
      <c r="R223" s="173">
        <f>SUM(R224:R226)</f>
        <v>0</v>
      </c>
      <c r="S223" s="172"/>
      <c r="T223" s="174">
        <f>SUM(T224:T226)</f>
        <v>0</v>
      </c>
      <c r="AR223" s="175" t="s">
        <v>156</v>
      </c>
      <c r="AT223" s="176" t="s">
        <v>71</v>
      </c>
      <c r="AU223" s="176" t="s">
        <v>80</v>
      </c>
      <c r="AY223" s="175" t="s">
        <v>155</v>
      </c>
      <c r="BK223" s="177">
        <f>SUM(BK224:BK226)</f>
        <v>0</v>
      </c>
    </row>
    <row r="224" spans="1:65" s="2" customFormat="1" ht="33" customHeight="1">
      <c r="A224" s="36"/>
      <c r="B224" s="37"/>
      <c r="C224" s="180" t="s">
        <v>582</v>
      </c>
      <c r="D224" s="180" t="s">
        <v>158</v>
      </c>
      <c r="E224" s="181" t="s">
        <v>3732</v>
      </c>
      <c r="F224" s="182" t="s">
        <v>3733</v>
      </c>
      <c r="G224" s="183" t="s">
        <v>425</v>
      </c>
      <c r="H224" s="184">
        <v>1</v>
      </c>
      <c r="I224" s="185"/>
      <c r="J224" s="186">
        <f>ROUND(I224*H224,2)</f>
        <v>0</v>
      </c>
      <c r="K224" s="182" t="s">
        <v>162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682</v>
      </c>
      <c r="AT224" s="191" t="s">
        <v>158</v>
      </c>
      <c r="AU224" s="191" t="s">
        <v>82</v>
      </c>
      <c r="AY224" s="19" t="s">
        <v>155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682</v>
      </c>
      <c r="BM224" s="191" t="s">
        <v>3942</v>
      </c>
    </row>
    <row r="225" spans="1:65" s="2" customFormat="1" ht="29.25">
      <c r="A225" s="36"/>
      <c r="B225" s="37"/>
      <c r="C225" s="38"/>
      <c r="D225" s="193" t="s">
        <v>165</v>
      </c>
      <c r="E225" s="38"/>
      <c r="F225" s="194" t="s">
        <v>3735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165</v>
      </c>
      <c r="AU225" s="19" t="s">
        <v>82</v>
      </c>
    </row>
    <row r="226" spans="1:65" s="2" customFormat="1">
      <c r="A226" s="36"/>
      <c r="B226" s="37"/>
      <c r="C226" s="38"/>
      <c r="D226" s="198" t="s">
        <v>167</v>
      </c>
      <c r="E226" s="38"/>
      <c r="F226" s="199" t="s">
        <v>3736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167</v>
      </c>
      <c r="AU226" s="19" t="s">
        <v>82</v>
      </c>
    </row>
    <row r="227" spans="1:65" s="12" customFormat="1" ht="25.9" customHeight="1">
      <c r="B227" s="164"/>
      <c r="C227" s="165"/>
      <c r="D227" s="166" t="s">
        <v>71</v>
      </c>
      <c r="E227" s="167" t="s">
        <v>3322</v>
      </c>
      <c r="F227" s="167" t="s">
        <v>3323</v>
      </c>
      <c r="G227" s="165"/>
      <c r="H227" s="165"/>
      <c r="I227" s="168"/>
      <c r="J227" s="169">
        <f>BK227</f>
        <v>0</v>
      </c>
      <c r="K227" s="165"/>
      <c r="L227" s="170"/>
      <c r="M227" s="171"/>
      <c r="N227" s="172"/>
      <c r="O227" s="172"/>
      <c r="P227" s="173">
        <f>P228</f>
        <v>0</v>
      </c>
      <c r="Q227" s="172"/>
      <c r="R227" s="173">
        <f>R228</f>
        <v>0</v>
      </c>
      <c r="S227" s="172"/>
      <c r="T227" s="174">
        <f>T228</f>
        <v>0</v>
      </c>
      <c r="AR227" s="175" t="s">
        <v>195</v>
      </c>
      <c r="AT227" s="176" t="s">
        <v>71</v>
      </c>
      <c r="AU227" s="176" t="s">
        <v>72</v>
      </c>
      <c r="AY227" s="175" t="s">
        <v>155</v>
      </c>
      <c r="BK227" s="177">
        <f>BK228</f>
        <v>0</v>
      </c>
    </row>
    <row r="228" spans="1:65" s="12" customFormat="1" ht="22.9" customHeight="1">
      <c r="B228" s="164"/>
      <c r="C228" s="165"/>
      <c r="D228" s="166" t="s">
        <v>71</v>
      </c>
      <c r="E228" s="178" t="s">
        <v>3737</v>
      </c>
      <c r="F228" s="178" t="s">
        <v>3738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SUM(P229:P231)</f>
        <v>0</v>
      </c>
      <c r="Q228" s="172"/>
      <c r="R228" s="173">
        <f>SUM(R229:R231)</f>
        <v>0</v>
      </c>
      <c r="S228" s="172"/>
      <c r="T228" s="174">
        <f>SUM(T229:T231)</f>
        <v>0</v>
      </c>
      <c r="AR228" s="175" t="s">
        <v>195</v>
      </c>
      <c r="AT228" s="176" t="s">
        <v>71</v>
      </c>
      <c r="AU228" s="176" t="s">
        <v>80</v>
      </c>
      <c r="AY228" s="175" t="s">
        <v>155</v>
      </c>
      <c r="BK228" s="177">
        <f>SUM(BK229:BK231)</f>
        <v>0</v>
      </c>
    </row>
    <row r="229" spans="1:65" s="2" customFormat="1" ht="16.5" customHeight="1">
      <c r="A229" s="36"/>
      <c r="B229" s="37"/>
      <c r="C229" s="180" t="s">
        <v>592</v>
      </c>
      <c r="D229" s="180" t="s">
        <v>158</v>
      </c>
      <c r="E229" s="181" t="s">
        <v>3739</v>
      </c>
      <c r="F229" s="182" t="s">
        <v>3740</v>
      </c>
      <c r="G229" s="183" t="s">
        <v>425</v>
      </c>
      <c r="H229" s="184">
        <v>1</v>
      </c>
      <c r="I229" s="185"/>
      <c r="J229" s="186">
        <f>ROUND(I229*H229,2)</f>
        <v>0</v>
      </c>
      <c r="K229" s="182" t="s">
        <v>162</v>
      </c>
      <c r="L229" s="41"/>
      <c r="M229" s="187" t="s">
        <v>19</v>
      </c>
      <c r="N229" s="188" t="s">
        <v>43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3328</v>
      </c>
      <c r="AT229" s="191" t="s">
        <v>158</v>
      </c>
      <c r="AU229" s="191" t="s">
        <v>82</v>
      </c>
      <c r="AY229" s="19" t="s">
        <v>155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3328</v>
      </c>
      <c r="BM229" s="191" t="s">
        <v>3943</v>
      </c>
    </row>
    <row r="230" spans="1:65" s="2" customFormat="1">
      <c r="A230" s="36"/>
      <c r="B230" s="37"/>
      <c r="C230" s="38"/>
      <c r="D230" s="193" t="s">
        <v>165</v>
      </c>
      <c r="E230" s="38"/>
      <c r="F230" s="194" t="s">
        <v>3740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165</v>
      </c>
      <c r="AU230" s="19" t="s">
        <v>82</v>
      </c>
    </row>
    <row r="231" spans="1:65" s="2" customFormat="1">
      <c r="A231" s="36"/>
      <c r="B231" s="37"/>
      <c r="C231" s="38"/>
      <c r="D231" s="198" t="s">
        <v>167</v>
      </c>
      <c r="E231" s="38"/>
      <c r="F231" s="199" t="s">
        <v>3742</v>
      </c>
      <c r="G231" s="38"/>
      <c r="H231" s="38"/>
      <c r="I231" s="195"/>
      <c r="J231" s="38"/>
      <c r="K231" s="38"/>
      <c r="L231" s="41"/>
      <c r="M231" s="253"/>
      <c r="N231" s="254"/>
      <c r="O231" s="255"/>
      <c r="P231" s="255"/>
      <c r="Q231" s="255"/>
      <c r="R231" s="255"/>
      <c r="S231" s="255"/>
      <c r="T231" s="25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167</v>
      </c>
      <c r="AU231" s="19" t="s">
        <v>82</v>
      </c>
    </row>
    <row r="232" spans="1:65" s="2" customFormat="1" ht="6.95" customHeight="1">
      <c r="A232" s="36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41"/>
      <c r="M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</row>
  </sheetData>
  <sheetProtection algorithmName="SHA-512" hashValue="iEFRU/LctGWZq4clXNGRulPr99HxBXtcDX5DMYg03YyzfbtT4UWaBxcK4z6QCcZ3CcYNYsmFVTPyTDUVuyngCA==" saltValue="UHsvBnOIxLzOorZ36JwVeTVMpS6ePiAFXQtPCU+lfS7MRrdB/FMF0lZ1SdRa80OBQblFBlOdqAS+NWCXePnYxA==" spinCount="100000" sheet="1" objects="1" scenarios="1" formatColumns="0" formatRows="0" autoFilter="0"/>
  <autoFilter ref="C93:K231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2" r:id="rId2"/>
    <hyperlink ref="F107" r:id="rId3"/>
    <hyperlink ref="F112" r:id="rId4"/>
    <hyperlink ref="F117" r:id="rId5"/>
    <hyperlink ref="F122" r:id="rId6"/>
    <hyperlink ref="F127" r:id="rId7"/>
    <hyperlink ref="F134" r:id="rId8"/>
    <hyperlink ref="F141" r:id="rId9"/>
    <hyperlink ref="F150" r:id="rId10"/>
    <hyperlink ref="F155" r:id="rId11"/>
    <hyperlink ref="F162" r:id="rId12"/>
    <hyperlink ref="F167" r:id="rId13"/>
    <hyperlink ref="F172" r:id="rId14"/>
    <hyperlink ref="F177" r:id="rId15"/>
    <hyperlink ref="F182" r:id="rId16"/>
    <hyperlink ref="F185" r:id="rId17"/>
    <hyperlink ref="F189" r:id="rId18"/>
    <hyperlink ref="F198" r:id="rId19"/>
    <hyperlink ref="F207" r:id="rId20"/>
    <hyperlink ref="F216" r:id="rId21"/>
    <hyperlink ref="F221" r:id="rId22"/>
    <hyperlink ref="F226" r:id="rId23"/>
    <hyperlink ref="F23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9" t="s">
        <v>116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8" t="str">
        <f>'Rekapitulace stavby'!K6</f>
        <v>Stavební úpravy části objektu školy - ZŠ Závodu míru 339, Karlovy Vary - Stará Role</v>
      </c>
      <c r="F7" s="389"/>
      <c r="G7" s="389"/>
      <c r="H7" s="389"/>
      <c r="L7" s="22"/>
    </row>
    <row r="8" spans="1:46" s="2" customFormat="1" ht="12" customHeight="1">
      <c r="A8" s="36"/>
      <c r="B8" s="41"/>
      <c r="C8" s="36"/>
      <c r="D8" s="114" t="s">
        <v>118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3944</v>
      </c>
      <c r="F9" s="391"/>
      <c r="G9" s="391"/>
      <c r="H9" s="391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22. 3. 2022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4" t="s">
        <v>19</v>
      </c>
      <c r="F27" s="394"/>
      <c r="G27" s="394"/>
      <c r="H27" s="394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ROUND(J85,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ROUND((SUM(BE85:BE112)),  2)</f>
        <v>0</v>
      </c>
      <c r="G33" s="36"/>
      <c r="H33" s="36"/>
      <c r="I33" s="126">
        <v>0.21</v>
      </c>
      <c r="J33" s="125">
        <f>ROUND(((SUM(BE85:BE112))*I33),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ROUND((SUM(BF85:BF112)),  2)</f>
        <v>0</v>
      </c>
      <c r="G34" s="36"/>
      <c r="H34" s="36"/>
      <c r="I34" s="126">
        <v>0.15</v>
      </c>
      <c r="J34" s="125">
        <f>ROUND(((SUM(BF85:BF112))*I34),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ROUND((SUM(BG85:BG112)),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ROUND((SUM(BH85:BH112)),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ROUND((SUM(BI85:BI112)),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6" t="str">
        <f>E7</f>
        <v>Stavební úpravy části objektu školy - ZŠ Závodu míru 339, Karlovy Vary - Stará Role</v>
      </c>
      <c r="F48" s="387"/>
      <c r="G48" s="387"/>
      <c r="H48" s="387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E9</f>
        <v>06 - Vedlejší a ostatní náklady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Závodu míru 339/144, Karlovy Vary</v>
      </c>
      <c r="G52" s="38"/>
      <c r="H52" s="38"/>
      <c r="I52" s="31" t="s">
        <v>23</v>
      </c>
      <c r="J52" s="61" t="str">
        <f>IF(J12="","",J12)</f>
        <v>22. 3. 2022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Základní škola a střední škola Karlovy Vary, p.o.</v>
      </c>
      <c r="G54" s="38"/>
      <c r="H54" s="38"/>
      <c r="I54" s="31" t="s">
        <v>31</v>
      </c>
      <c r="J54" s="34" t="str">
        <f>E21</f>
        <v>Ing. Karel Drahokoupil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Bc. Martin Frous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121</v>
      </c>
      <c r="D57" s="139"/>
      <c r="E57" s="139"/>
      <c r="F57" s="139"/>
      <c r="G57" s="139"/>
      <c r="H57" s="139"/>
      <c r="I57" s="139"/>
      <c r="J57" s="140" t="s">
        <v>122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123</v>
      </c>
    </row>
    <row r="60" spans="1:47" s="9" customFormat="1" ht="24.95" customHeight="1">
      <c r="B60" s="142"/>
      <c r="C60" s="143"/>
      <c r="D60" s="144" t="s">
        <v>2873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3549</v>
      </c>
      <c r="E61" s="150"/>
      <c r="F61" s="150"/>
      <c r="G61" s="150"/>
      <c r="H61" s="150"/>
      <c r="I61" s="150"/>
      <c r="J61" s="151">
        <f>J87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3945</v>
      </c>
      <c r="E62" s="150"/>
      <c r="F62" s="150"/>
      <c r="G62" s="150"/>
      <c r="H62" s="150"/>
      <c r="I62" s="150"/>
      <c r="J62" s="151">
        <f>J94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2874</v>
      </c>
      <c r="E63" s="150"/>
      <c r="F63" s="150"/>
      <c r="G63" s="150"/>
      <c r="H63" s="150"/>
      <c r="I63" s="150"/>
      <c r="J63" s="151">
        <f>J98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3946</v>
      </c>
      <c r="E64" s="150"/>
      <c r="F64" s="150"/>
      <c r="G64" s="150"/>
      <c r="H64" s="150"/>
      <c r="I64" s="150"/>
      <c r="J64" s="151">
        <f>J105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3947</v>
      </c>
      <c r="E65" s="150"/>
      <c r="F65" s="150"/>
      <c r="G65" s="150"/>
      <c r="H65" s="150"/>
      <c r="I65" s="150"/>
      <c r="J65" s="151">
        <f>J109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140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6.25" customHeight="1">
      <c r="A75" s="36"/>
      <c r="B75" s="37"/>
      <c r="C75" s="38"/>
      <c r="D75" s="38"/>
      <c r="E75" s="386" t="str">
        <f>E7</f>
        <v>Stavební úpravy části objektu školy - ZŠ Závodu míru 339, Karlovy Vary - Stará Role</v>
      </c>
      <c r="F75" s="387"/>
      <c r="G75" s="387"/>
      <c r="H75" s="387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118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78" t="str">
        <f>E9</f>
        <v>06 - Vedlejší a ostatní náklady</v>
      </c>
      <c r="F77" s="385"/>
      <c r="G77" s="385"/>
      <c r="H77" s="385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Závodu míru 339/144, Karlovy Vary</v>
      </c>
      <c r="G79" s="38"/>
      <c r="H79" s="38"/>
      <c r="I79" s="31" t="s">
        <v>23</v>
      </c>
      <c r="J79" s="61" t="str">
        <f>IF(J12="","",J12)</f>
        <v>22. 3. 2022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Základní škola a střední škola Karlovy Vary, p.o.</v>
      </c>
      <c r="G81" s="38"/>
      <c r="H81" s="38"/>
      <c r="I81" s="31" t="s">
        <v>31</v>
      </c>
      <c r="J81" s="34" t="str">
        <f>E21</f>
        <v>Ing. Karel Drahokoupil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Bc. Martin Frous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141</v>
      </c>
      <c r="D84" s="156" t="s">
        <v>57</v>
      </c>
      <c r="E84" s="156" t="s">
        <v>53</v>
      </c>
      <c r="F84" s="156" t="s">
        <v>54</v>
      </c>
      <c r="G84" s="156" t="s">
        <v>142</v>
      </c>
      <c r="H84" s="156" t="s">
        <v>143</v>
      </c>
      <c r="I84" s="156" t="s">
        <v>144</v>
      </c>
      <c r="J84" s="156" t="s">
        <v>122</v>
      </c>
      <c r="K84" s="157" t="s">
        <v>145</v>
      </c>
      <c r="L84" s="158"/>
      <c r="M84" s="70" t="s">
        <v>19</v>
      </c>
      <c r="N84" s="71" t="s">
        <v>42</v>
      </c>
      <c r="O84" s="71" t="s">
        <v>146</v>
      </c>
      <c r="P84" s="71" t="s">
        <v>147</v>
      </c>
      <c r="Q84" s="71" t="s">
        <v>148</v>
      </c>
      <c r="R84" s="71" t="s">
        <v>149</v>
      </c>
      <c r="S84" s="71" t="s">
        <v>150</v>
      </c>
      <c r="T84" s="72" t="s">
        <v>151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6"/>
      <c r="B85" s="37"/>
      <c r="C85" s="77" t="s">
        <v>152</v>
      </c>
      <c r="D85" s="38"/>
      <c r="E85" s="38"/>
      <c r="F85" s="38"/>
      <c r="G85" s="38"/>
      <c r="H85" s="38"/>
      <c r="I85" s="38"/>
      <c r="J85" s="159">
        <f>BK85</f>
        <v>0</v>
      </c>
      <c r="K85" s="38"/>
      <c r="L85" s="41"/>
      <c r="M85" s="73"/>
      <c r="N85" s="160"/>
      <c r="O85" s="74"/>
      <c r="P85" s="161">
        <f>P86</f>
        <v>0</v>
      </c>
      <c r="Q85" s="74"/>
      <c r="R85" s="161">
        <f>R86</f>
        <v>0</v>
      </c>
      <c r="S85" s="74"/>
      <c r="T85" s="162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123</v>
      </c>
      <c r="BK85" s="163">
        <f>BK86</f>
        <v>0</v>
      </c>
    </row>
    <row r="86" spans="1:65" s="12" customFormat="1" ht="25.9" customHeight="1">
      <c r="B86" s="164"/>
      <c r="C86" s="165"/>
      <c r="D86" s="166" t="s">
        <v>71</v>
      </c>
      <c r="E86" s="167" t="s">
        <v>3322</v>
      </c>
      <c r="F86" s="167" t="s">
        <v>3323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P87+P94+P98+P105+P109</f>
        <v>0</v>
      </c>
      <c r="Q86" s="172"/>
      <c r="R86" s="173">
        <f>R87+R94+R98+R105+R109</f>
        <v>0</v>
      </c>
      <c r="S86" s="172"/>
      <c r="T86" s="174">
        <f>T87+T94+T98+T105+T109</f>
        <v>0</v>
      </c>
      <c r="AR86" s="175" t="s">
        <v>195</v>
      </c>
      <c r="AT86" s="176" t="s">
        <v>71</v>
      </c>
      <c r="AU86" s="176" t="s">
        <v>72</v>
      </c>
      <c r="AY86" s="175" t="s">
        <v>155</v>
      </c>
      <c r="BK86" s="177">
        <f>BK87+BK94+BK98+BK105+BK109</f>
        <v>0</v>
      </c>
    </row>
    <row r="87" spans="1:65" s="12" customFormat="1" ht="22.9" customHeight="1">
      <c r="B87" s="164"/>
      <c r="C87" s="165"/>
      <c r="D87" s="166" t="s">
        <v>71</v>
      </c>
      <c r="E87" s="178" t="s">
        <v>3737</v>
      </c>
      <c r="F87" s="178" t="s">
        <v>3738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SUM(P88:P93)</f>
        <v>0</v>
      </c>
      <c r="Q87" s="172"/>
      <c r="R87" s="173">
        <f>SUM(R88:R93)</f>
        <v>0</v>
      </c>
      <c r="S87" s="172"/>
      <c r="T87" s="174">
        <f>SUM(T88:T93)</f>
        <v>0</v>
      </c>
      <c r="AR87" s="175" t="s">
        <v>195</v>
      </c>
      <c r="AT87" s="176" t="s">
        <v>71</v>
      </c>
      <c r="AU87" s="176" t="s">
        <v>80</v>
      </c>
      <c r="AY87" s="175" t="s">
        <v>155</v>
      </c>
      <c r="BK87" s="177">
        <f>SUM(BK88:BK93)</f>
        <v>0</v>
      </c>
    </row>
    <row r="88" spans="1:65" s="2" customFormat="1" ht="16.5" customHeight="1">
      <c r="A88" s="36"/>
      <c r="B88" s="37"/>
      <c r="C88" s="180" t="s">
        <v>80</v>
      </c>
      <c r="D88" s="180" t="s">
        <v>158</v>
      </c>
      <c r="E88" s="181" t="s">
        <v>3948</v>
      </c>
      <c r="F88" s="182" t="s">
        <v>3949</v>
      </c>
      <c r="G88" s="183" t="s">
        <v>3950</v>
      </c>
      <c r="H88" s="184">
        <v>1</v>
      </c>
      <c r="I88" s="185"/>
      <c r="J88" s="186">
        <f>ROUND(I88*H88,2)</f>
        <v>0</v>
      </c>
      <c r="K88" s="182" t="s">
        <v>162</v>
      </c>
      <c r="L88" s="41"/>
      <c r="M88" s="187" t="s">
        <v>19</v>
      </c>
      <c r="N88" s="188" t="s">
        <v>43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3328</v>
      </c>
      <c r="AT88" s="191" t="s">
        <v>158</v>
      </c>
      <c r="AU88" s="191" t="s">
        <v>82</v>
      </c>
      <c r="AY88" s="19" t="s">
        <v>155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80</v>
      </c>
      <c r="BK88" s="192">
        <f>ROUND(I88*H88,2)</f>
        <v>0</v>
      </c>
      <c r="BL88" s="19" t="s">
        <v>3328</v>
      </c>
      <c r="BM88" s="191" t="s">
        <v>3951</v>
      </c>
    </row>
    <row r="89" spans="1:65" s="2" customFormat="1">
      <c r="A89" s="36"/>
      <c r="B89" s="37"/>
      <c r="C89" s="38"/>
      <c r="D89" s="193" t="s">
        <v>165</v>
      </c>
      <c r="E89" s="38"/>
      <c r="F89" s="194" t="s">
        <v>3949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165</v>
      </c>
      <c r="AU89" s="19" t="s">
        <v>82</v>
      </c>
    </row>
    <row r="90" spans="1:65" s="2" customFormat="1">
      <c r="A90" s="36"/>
      <c r="B90" s="37"/>
      <c r="C90" s="38"/>
      <c r="D90" s="198" t="s">
        <v>167</v>
      </c>
      <c r="E90" s="38"/>
      <c r="F90" s="199" t="s">
        <v>3952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167</v>
      </c>
      <c r="AU90" s="19" t="s">
        <v>82</v>
      </c>
    </row>
    <row r="91" spans="1:65" s="2" customFormat="1" ht="16.5" customHeight="1">
      <c r="A91" s="36"/>
      <c r="B91" s="37"/>
      <c r="C91" s="180" t="s">
        <v>82</v>
      </c>
      <c r="D91" s="180" t="s">
        <v>158</v>
      </c>
      <c r="E91" s="181" t="s">
        <v>3739</v>
      </c>
      <c r="F91" s="182" t="s">
        <v>3740</v>
      </c>
      <c r="G91" s="183" t="s">
        <v>3950</v>
      </c>
      <c r="H91" s="184">
        <v>1</v>
      </c>
      <c r="I91" s="185"/>
      <c r="J91" s="186">
        <f>ROUND(I91*H91,2)</f>
        <v>0</v>
      </c>
      <c r="K91" s="182" t="s">
        <v>162</v>
      </c>
      <c r="L91" s="41"/>
      <c r="M91" s="187" t="s">
        <v>19</v>
      </c>
      <c r="N91" s="188" t="s">
        <v>43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3328</v>
      </c>
      <c r="AT91" s="191" t="s">
        <v>158</v>
      </c>
      <c r="AU91" s="191" t="s">
        <v>82</v>
      </c>
      <c r="AY91" s="19" t="s">
        <v>155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3328</v>
      </c>
      <c r="BM91" s="191" t="s">
        <v>3953</v>
      </c>
    </row>
    <row r="92" spans="1:65" s="2" customFormat="1">
      <c r="A92" s="36"/>
      <c r="B92" s="37"/>
      <c r="C92" s="38"/>
      <c r="D92" s="193" t="s">
        <v>165</v>
      </c>
      <c r="E92" s="38"/>
      <c r="F92" s="194" t="s">
        <v>3740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165</v>
      </c>
      <c r="AU92" s="19" t="s">
        <v>82</v>
      </c>
    </row>
    <row r="93" spans="1:65" s="2" customFormat="1">
      <c r="A93" s="36"/>
      <c r="B93" s="37"/>
      <c r="C93" s="38"/>
      <c r="D93" s="198" t="s">
        <v>167</v>
      </c>
      <c r="E93" s="38"/>
      <c r="F93" s="199" t="s">
        <v>3742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167</v>
      </c>
      <c r="AU93" s="19" t="s">
        <v>82</v>
      </c>
    </row>
    <row r="94" spans="1:65" s="12" customFormat="1" ht="22.9" customHeight="1">
      <c r="B94" s="164"/>
      <c r="C94" s="165"/>
      <c r="D94" s="166" t="s">
        <v>71</v>
      </c>
      <c r="E94" s="178" t="s">
        <v>3954</v>
      </c>
      <c r="F94" s="178" t="s">
        <v>3955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SUM(P95:P97)</f>
        <v>0</v>
      </c>
      <c r="Q94" s="172"/>
      <c r="R94" s="173">
        <f>SUM(R95:R97)</f>
        <v>0</v>
      </c>
      <c r="S94" s="172"/>
      <c r="T94" s="174">
        <f>SUM(T95:T97)</f>
        <v>0</v>
      </c>
      <c r="AR94" s="175" t="s">
        <v>195</v>
      </c>
      <c r="AT94" s="176" t="s">
        <v>71</v>
      </c>
      <c r="AU94" s="176" t="s">
        <v>80</v>
      </c>
      <c r="AY94" s="175" t="s">
        <v>155</v>
      </c>
      <c r="BK94" s="177">
        <f>SUM(BK95:BK97)</f>
        <v>0</v>
      </c>
    </row>
    <row r="95" spans="1:65" s="2" customFormat="1" ht="16.5" customHeight="1">
      <c r="A95" s="36"/>
      <c r="B95" s="37"/>
      <c r="C95" s="180" t="s">
        <v>156</v>
      </c>
      <c r="D95" s="180" t="s">
        <v>158</v>
      </c>
      <c r="E95" s="181" t="s">
        <v>3956</v>
      </c>
      <c r="F95" s="182" t="s">
        <v>3955</v>
      </c>
      <c r="G95" s="183" t="s">
        <v>3950</v>
      </c>
      <c r="H95" s="184">
        <v>1</v>
      </c>
      <c r="I95" s="185"/>
      <c r="J95" s="186">
        <f>ROUND(I95*H95,2)</f>
        <v>0</v>
      </c>
      <c r="K95" s="182" t="s">
        <v>162</v>
      </c>
      <c r="L95" s="41"/>
      <c r="M95" s="187" t="s">
        <v>19</v>
      </c>
      <c r="N95" s="188" t="s">
        <v>43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3328</v>
      </c>
      <c r="AT95" s="191" t="s">
        <v>158</v>
      </c>
      <c r="AU95" s="191" t="s">
        <v>82</v>
      </c>
      <c r="AY95" s="19" t="s">
        <v>155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3328</v>
      </c>
      <c r="BM95" s="191" t="s">
        <v>3957</v>
      </c>
    </row>
    <row r="96" spans="1:65" s="2" customFormat="1">
      <c r="A96" s="36"/>
      <c r="B96" s="37"/>
      <c r="C96" s="38"/>
      <c r="D96" s="193" t="s">
        <v>165</v>
      </c>
      <c r="E96" s="38"/>
      <c r="F96" s="194" t="s">
        <v>3955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165</v>
      </c>
      <c r="AU96" s="19" t="s">
        <v>82</v>
      </c>
    </row>
    <row r="97" spans="1:65" s="2" customFormat="1">
      <c r="A97" s="36"/>
      <c r="B97" s="37"/>
      <c r="C97" s="38"/>
      <c r="D97" s="198" t="s">
        <v>167</v>
      </c>
      <c r="E97" s="38"/>
      <c r="F97" s="199" t="s">
        <v>3958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167</v>
      </c>
      <c r="AU97" s="19" t="s">
        <v>82</v>
      </c>
    </row>
    <row r="98" spans="1:65" s="12" customFormat="1" ht="22.9" customHeight="1">
      <c r="B98" s="164"/>
      <c r="C98" s="165"/>
      <c r="D98" s="166" t="s">
        <v>71</v>
      </c>
      <c r="E98" s="178" t="s">
        <v>3324</v>
      </c>
      <c r="F98" s="178" t="s">
        <v>3325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SUM(P99:P104)</f>
        <v>0</v>
      </c>
      <c r="Q98" s="172"/>
      <c r="R98" s="173">
        <f>SUM(R99:R104)</f>
        <v>0</v>
      </c>
      <c r="S98" s="172"/>
      <c r="T98" s="174">
        <f>SUM(T99:T104)</f>
        <v>0</v>
      </c>
      <c r="AR98" s="175" t="s">
        <v>195</v>
      </c>
      <c r="AT98" s="176" t="s">
        <v>71</v>
      </c>
      <c r="AU98" s="176" t="s">
        <v>80</v>
      </c>
      <c r="AY98" s="175" t="s">
        <v>155</v>
      </c>
      <c r="BK98" s="177">
        <f>SUM(BK99:BK104)</f>
        <v>0</v>
      </c>
    </row>
    <row r="99" spans="1:65" s="2" customFormat="1" ht="16.5" customHeight="1">
      <c r="A99" s="36"/>
      <c r="B99" s="37"/>
      <c r="C99" s="180" t="s">
        <v>163</v>
      </c>
      <c r="D99" s="180" t="s">
        <v>158</v>
      </c>
      <c r="E99" s="181" t="s">
        <v>3959</v>
      </c>
      <c r="F99" s="182" t="s">
        <v>3960</v>
      </c>
      <c r="G99" s="183" t="s">
        <v>3950</v>
      </c>
      <c r="H99" s="184">
        <v>1</v>
      </c>
      <c r="I99" s="185"/>
      <c r="J99" s="186">
        <f>ROUND(I99*H99,2)</f>
        <v>0</v>
      </c>
      <c r="K99" s="182" t="s">
        <v>162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3328</v>
      </c>
      <c r="AT99" s="191" t="s">
        <v>158</v>
      </c>
      <c r="AU99" s="191" t="s">
        <v>82</v>
      </c>
      <c r="AY99" s="19" t="s">
        <v>155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3328</v>
      </c>
      <c r="BM99" s="191" t="s">
        <v>3961</v>
      </c>
    </row>
    <row r="100" spans="1:65" s="2" customFormat="1">
      <c r="A100" s="36"/>
      <c r="B100" s="37"/>
      <c r="C100" s="38"/>
      <c r="D100" s="193" t="s">
        <v>165</v>
      </c>
      <c r="E100" s="38"/>
      <c r="F100" s="194" t="s">
        <v>3960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165</v>
      </c>
      <c r="AU100" s="19" t="s">
        <v>82</v>
      </c>
    </row>
    <row r="101" spans="1:65" s="2" customFormat="1">
      <c r="A101" s="36"/>
      <c r="B101" s="37"/>
      <c r="C101" s="38"/>
      <c r="D101" s="198" t="s">
        <v>167</v>
      </c>
      <c r="E101" s="38"/>
      <c r="F101" s="199" t="s">
        <v>3962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167</v>
      </c>
      <c r="AU101" s="19" t="s">
        <v>82</v>
      </c>
    </row>
    <row r="102" spans="1:65" s="2" customFormat="1" ht="16.5" customHeight="1">
      <c r="A102" s="36"/>
      <c r="B102" s="37"/>
      <c r="C102" s="180" t="s">
        <v>195</v>
      </c>
      <c r="D102" s="180" t="s">
        <v>158</v>
      </c>
      <c r="E102" s="181" t="s">
        <v>3963</v>
      </c>
      <c r="F102" s="182" t="s">
        <v>3964</v>
      </c>
      <c r="G102" s="183" t="s">
        <v>3950</v>
      </c>
      <c r="H102" s="184">
        <v>1</v>
      </c>
      <c r="I102" s="185"/>
      <c r="J102" s="186">
        <f>ROUND(I102*H102,2)</f>
        <v>0</v>
      </c>
      <c r="K102" s="182" t="s">
        <v>162</v>
      </c>
      <c r="L102" s="41"/>
      <c r="M102" s="187" t="s">
        <v>19</v>
      </c>
      <c r="N102" s="188" t="s">
        <v>43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3328</v>
      </c>
      <c r="AT102" s="191" t="s">
        <v>158</v>
      </c>
      <c r="AU102" s="191" t="s">
        <v>82</v>
      </c>
      <c r="AY102" s="19" t="s">
        <v>155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3328</v>
      </c>
      <c r="BM102" s="191" t="s">
        <v>3965</v>
      </c>
    </row>
    <row r="103" spans="1:65" s="2" customFormat="1">
      <c r="A103" s="36"/>
      <c r="B103" s="37"/>
      <c r="C103" s="38"/>
      <c r="D103" s="193" t="s">
        <v>165</v>
      </c>
      <c r="E103" s="38"/>
      <c r="F103" s="194" t="s">
        <v>3964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165</v>
      </c>
      <c r="AU103" s="19" t="s">
        <v>82</v>
      </c>
    </row>
    <row r="104" spans="1:65" s="2" customFormat="1">
      <c r="A104" s="36"/>
      <c r="B104" s="37"/>
      <c r="C104" s="38"/>
      <c r="D104" s="198" t="s">
        <v>167</v>
      </c>
      <c r="E104" s="38"/>
      <c r="F104" s="199" t="s">
        <v>3966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167</v>
      </c>
      <c r="AU104" s="19" t="s">
        <v>82</v>
      </c>
    </row>
    <row r="105" spans="1:65" s="12" customFormat="1" ht="22.9" customHeight="1">
      <c r="B105" s="164"/>
      <c r="C105" s="165"/>
      <c r="D105" s="166" t="s">
        <v>71</v>
      </c>
      <c r="E105" s="178" t="s">
        <v>3967</v>
      </c>
      <c r="F105" s="178" t="s">
        <v>3968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SUM(P106:P108)</f>
        <v>0</v>
      </c>
      <c r="Q105" s="172"/>
      <c r="R105" s="173">
        <f>SUM(R106:R108)</f>
        <v>0</v>
      </c>
      <c r="S105" s="172"/>
      <c r="T105" s="174">
        <f>SUM(T106:T108)</f>
        <v>0</v>
      </c>
      <c r="AR105" s="175" t="s">
        <v>195</v>
      </c>
      <c r="AT105" s="176" t="s">
        <v>71</v>
      </c>
      <c r="AU105" s="176" t="s">
        <v>80</v>
      </c>
      <c r="AY105" s="175" t="s">
        <v>155</v>
      </c>
      <c r="BK105" s="177">
        <f>SUM(BK106:BK108)</f>
        <v>0</v>
      </c>
    </row>
    <row r="106" spans="1:65" s="2" customFormat="1" ht="16.5" customHeight="1">
      <c r="A106" s="36"/>
      <c r="B106" s="37"/>
      <c r="C106" s="180" t="s">
        <v>199</v>
      </c>
      <c r="D106" s="180" t="s">
        <v>158</v>
      </c>
      <c r="E106" s="181" t="s">
        <v>3969</v>
      </c>
      <c r="F106" s="182" t="s">
        <v>3970</v>
      </c>
      <c r="G106" s="183" t="s">
        <v>3950</v>
      </c>
      <c r="H106" s="184">
        <v>1</v>
      </c>
      <c r="I106" s="185"/>
      <c r="J106" s="186">
        <f>ROUND(I106*H106,2)</f>
        <v>0</v>
      </c>
      <c r="K106" s="182" t="s">
        <v>162</v>
      </c>
      <c r="L106" s="41"/>
      <c r="M106" s="187" t="s">
        <v>19</v>
      </c>
      <c r="N106" s="188" t="s">
        <v>43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3328</v>
      </c>
      <c r="AT106" s="191" t="s">
        <v>158</v>
      </c>
      <c r="AU106" s="191" t="s">
        <v>82</v>
      </c>
      <c r="AY106" s="19" t="s">
        <v>155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3328</v>
      </c>
      <c r="BM106" s="191" t="s">
        <v>3971</v>
      </c>
    </row>
    <row r="107" spans="1:65" s="2" customFormat="1">
      <c r="A107" s="36"/>
      <c r="B107" s="37"/>
      <c r="C107" s="38"/>
      <c r="D107" s="193" t="s">
        <v>165</v>
      </c>
      <c r="E107" s="38"/>
      <c r="F107" s="194" t="s">
        <v>3970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165</v>
      </c>
      <c r="AU107" s="19" t="s">
        <v>82</v>
      </c>
    </row>
    <row r="108" spans="1:65" s="2" customFormat="1">
      <c r="A108" s="36"/>
      <c r="B108" s="37"/>
      <c r="C108" s="38"/>
      <c r="D108" s="198" t="s">
        <v>167</v>
      </c>
      <c r="E108" s="38"/>
      <c r="F108" s="199" t="s">
        <v>3972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167</v>
      </c>
      <c r="AU108" s="19" t="s">
        <v>82</v>
      </c>
    </row>
    <row r="109" spans="1:65" s="12" customFormat="1" ht="22.9" customHeight="1">
      <c r="B109" s="164"/>
      <c r="C109" s="165"/>
      <c r="D109" s="166" t="s">
        <v>71</v>
      </c>
      <c r="E109" s="178" t="s">
        <v>3973</v>
      </c>
      <c r="F109" s="178" t="s">
        <v>3974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SUM(P110:P112)</f>
        <v>0</v>
      </c>
      <c r="Q109" s="172"/>
      <c r="R109" s="173">
        <f>SUM(R110:R112)</f>
        <v>0</v>
      </c>
      <c r="S109" s="172"/>
      <c r="T109" s="174">
        <f>SUM(T110:T112)</f>
        <v>0</v>
      </c>
      <c r="AR109" s="175" t="s">
        <v>195</v>
      </c>
      <c r="AT109" s="176" t="s">
        <v>71</v>
      </c>
      <c r="AU109" s="176" t="s">
        <v>80</v>
      </c>
      <c r="AY109" s="175" t="s">
        <v>155</v>
      </c>
      <c r="BK109" s="177">
        <f>SUM(BK110:BK112)</f>
        <v>0</v>
      </c>
    </row>
    <row r="110" spans="1:65" s="2" customFormat="1" ht="16.5" customHeight="1">
      <c r="A110" s="36"/>
      <c r="B110" s="37"/>
      <c r="C110" s="180" t="s">
        <v>222</v>
      </c>
      <c r="D110" s="180" t="s">
        <v>158</v>
      </c>
      <c r="E110" s="181" t="s">
        <v>3975</v>
      </c>
      <c r="F110" s="182" t="s">
        <v>3976</v>
      </c>
      <c r="G110" s="183" t="s">
        <v>3950</v>
      </c>
      <c r="H110" s="184">
        <v>1</v>
      </c>
      <c r="I110" s="185"/>
      <c r="J110" s="186">
        <f>ROUND(I110*H110,2)</f>
        <v>0</v>
      </c>
      <c r="K110" s="182" t="s">
        <v>162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3328</v>
      </c>
      <c r="AT110" s="191" t="s">
        <v>158</v>
      </c>
      <c r="AU110" s="191" t="s">
        <v>82</v>
      </c>
      <c r="AY110" s="19" t="s">
        <v>155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3328</v>
      </c>
      <c r="BM110" s="191" t="s">
        <v>3977</v>
      </c>
    </row>
    <row r="111" spans="1:65" s="2" customFormat="1">
      <c r="A111" s="36"/>
      <c r="B111" s="37"/>
      <c r="C111" s="38"/>
      <c r="D111" s="193" t="s">
        <v>165</v>
      </c>
      <c r="E111" s="38"/>
      <c r="F111" s="194" t="s">
        <v>3976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165</v>
      </c>
      <c r="AU111" s="19" t="s">
        <v>82</v>
      </c>
    </row>
    <row r="112" spans="1:65" s="2" customFormat="1">
      <c r="A112" s="36"/>
      <c r="B112" s="37"/>
      <c r="C112" s="38"/>
      <c r="D112" s="198" t="s">
        <v>167</v>
      </c>
      <c r="E112" s="38"/>
      <c r="F112" s="199" t="s">
        <v>3978</v>
      </c>
      <c r="G112" s="38"/>
      <c r="H112" s="38"/>
      <c r="I112" s="195"/>
      <c r="J112" s="38"/>
      <c r="K112" s="38"/>
      <c r="L112" s="41"/>
      <c r="M112" s="253"/>
      <c r="N112" s="254"/>
      <c r="O112" s="255"/>
      <c r="P112" s="255"/>
      <c r="Q112" s="255"/>
      <c r="R112" s="255"/>
      <c r="S112" s="255"/>
      <c r="T112" s="25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167</v>
      </c>
      <c r="AU112" s="19" t="s">
        <v>82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QaMtgQdWL/iSQXwQRbcA+Gw38V6a/4oBqvcgkMZl6oS2rQT/eg6d+cNap8+/EK983QulhXTw8HKxHt46MecYRg==" saltValue="qFp3vqiCmO9P6lYq7lQg+qNKWVeBhGeYLjAYDKNRWE8ji57CNf4nhmB53230YjUMO4RWEkGCBpgvnREa53db1A==" spinCount="100000" sheet="1" objects="1" scenarios="1" formatColumns="0" formatRows="0" autoFilter="0"/>
  <autoFilter ref="C84:K11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7" r:id="rId3"/>
    <hyperlink ref="F101" r:id="rId4"/>
    <hyperlink ref="F104" r:id="rId5"/>
    <hyperlink ref="F108" r:id="rId6"/>
    <hyperlink ref="F112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0" customWidth="1"/>
    <col min="2" max="2" width="1.6640625" style="260" customWidth="1"/>
    <col min="3" max="4" width="5" style="260" customWidth="1"/>
    <col min="5" max="5" width="11.6640625" style="260" customWidth="1"/>
    <col min="6" max="6" width="9.1640625" style="260" customWidth="1"/>
    <col min="7" max="7" width="5" style="260" customWidth="1"/>
    <col min="8" max="8" width="77.83203125" style="260" customWidth="1"/>
    <col min="9" max="10" width="20" style="260" customWidth="1"/>
    <col min="11" max="11" width="1.664062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396" t="s">
        <v>3979</v>
      </c>
      <c r="D3" s="396"/>
      <c r="E3" s="396"/>
      <c r="F3" s="396"/>
      <c r="G3" s="396"/>
      <c r="H3" s="396"/>
      <c r="I3" s="396"/>
      <c r="J3" s="396"/>
      <c r="K3" s="265"/>
    </row>
    <row r="4" spans="2:11" s="1" customFormat="1" ht="25.5" customHeight="1">
      <c r="B4" s="266"/>
      <c r="C4" s="397" t="s">
        <v>3980</v>
      </c>
      <c r="D4" s="397"/>
      <c r="E4" s="397"/>
      <c r="F4" s="397"/>
      <c r="G4" s="397"/>
      <c r="H4" s="397"/>
      <c r="I4" s="397"/>
      <c r="J4" s="397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395" t="s">
        <v>3981</v>
      </c>
      <c r="D6" s="395"/>
      <c r="E6" s="395"/>
      <c r="F6" s="395"/>
      <c r="G6" s="395"/>
      <c r="H6" s="395"/>
      <c r="I6" s="395"/>
      <c r="J6" s="395"/>
      <c r="K6" s="267"/>
    </row>
    <row r="7" spans="2:11" s="1" customFormat="1" ht="15" customHeight="1">
      <c r="B7" s="270"/>
      <c r="C7" s="395" t="s">
        <v>3982</v>
      </c>
      <c r="D7" s="395"/>
      <c r="E7" s="395"/>
      <c r="F7" s="395"/>
      <c r="G7" s="395"/>
      <c r="H7" s="395"/>
      <c r="I7" s="395"/>
      <c r="J7" s="395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395" t="s">
        <v>3983</v>
      </c>
      <c r="D9" s="395"/>
      <c r="E9" s="395"/>
      <c r="F9" s="395"/>
      <c r="G9" s="395"/>
      <c r="H9" s="395"/>
      <c r="I9" s="395"/>
      <c r="J9" s="395"/>
      <c r="K9" s="267"/>
    </row>
    <row r="10" spans="2:11" s="1" customFormat="1" ht="15" customHeight="1">
      <c r="B10" s="270"/>
      <c r="C10" s="269"/>
      <c r="D10" s="395" t="s">
        <v>3984</v>
      </c>
      <c r="E10" s="395"/>
      <c r="F10" s="395"/>
      <c r="G10" s="395"/>
      <c r="H10" s="395"/>
      <c r="I10" s="395"/>
      <c r="J10" s="395"/>
      <c r="K10" s="267"/>
    </row>
    <row r="11" spans="2:11" s="1" customFormat="1" ht="15" customHeight="1">
      <c r="B11" s="270"/>
      <c r="C11" s="271"/>
      <c r="D11" s="395" t="s">
        <v>3985</v>
      </c>
      <c r="E11" s="395"/>
      <c r="F11" s="395"/>
      <c r="G11" s="395"/>
      <c r="H11" s="395"/>
      <c r="I11" s="395"/>
      <c r="J11" s="395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3986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395" t="s">
        <v>3987</v>
      </c>
      <c r="E15" s="395"/>
      <c r="F15" s="395"/>
      <c r="G15" s="395"/>
      <c r="H15" s="395"/>
      <c r="I15" s="395"/>
      <c r="J15" s="395"/>
      <c r="K15" s="267"/>
    </row>
    <row r="16" spans="2:11" s="1" customFormat="1" ht="15" customHeight="1">
      <c r="B16" s="270"/>
      <c r="C16" s="271"/>
      <c r="D16" s="395" t="s">
        <v>3988</v>
      </c>
      <c r="E16" s="395"/>
      <c r="F16" s="395"/>
      <c r="G16" s="395"/>
      <c r="H16" s="395"/>
      <c r="I16" s="395"/>
      <c r="J16" s="395"/>
      <c r="K16" s="267"/>
    </row>
    <row r="17" spans="2:11" s="1" customFormat="1" ht="15" customHeight="1">
      <c r="B17" s="270"/>
      <c r="C17" s="271"/>
      <c r="D17" s="395" t="s">
        <v>3989</v>
      </c>
      <c r="E17" s="395"/>
      <c r="F17" s="395"/>
      <c r="G17" s="395"/>
      <c r="H17" s="395"/>
      <c r="I17" s="395"/>
      <c r="J17" s="395"/>
      <c r="K17" s="267"/>
    </row>
    <row r="18" spans="2:11" s="1" customFormat="1" ht="15" customHeight="1">
      <c r="B18" s="270"/>
      <c r="C18" s="271"/>
      <c r="D18" s="271"/>
      <c r="E18" s="273" t="s">
        <v>79</v>
      </c>
      <c r="F18" s="395" t="s">
        <v>3990</v>
      </c>
      <c r="G18" s="395"/>
      <c r="H18" s="395"/>
      <c r="I18" s="395"/>
      <c r="J18" s="395"/>
      <c r="K18" s="267"/>
    </row>
    <row r="19" spans="2:11" s="1" customFormat="1" ht="15" customHeight="1">
      <c r="B19" s="270"/>
      <c r="C19" s="271"/>
      <c r="D19" s="271"/>
      <c r="E19" s="273" t="s">
        <v>3991</v>
      </c>
      <c r="F19" s="395" t="s">
        <v>3992</v>
      </c>
      <c r="G19" s="395"/>
      <c r="H19" s="395"/>
      <c r="I19" s="395"/>
      <c r="J19" s="395"/>
      <c r="K19" s="267"/>
    </row>
    <row r="20" spans="2:11" s="1" customFormat="1" ht="15" customHeight="1">
      <c r="B20" s="270"/>
      <c r="C20" s="271"/>
      <c r="D20" s="271"/>
      <c r="E20" s="273" t="s">
        <v>3993</v>
      </c>
      <c r="F20" s="395" t="s">
        <v>3994</v>
      </c>
      <c r="G20" s="395"/>
      <c r="H20" s="395"/>
      <c r="I20" s="395"/>
      <c r="J20" s="395"/>
      <c r="K20" s="267"/>
    </row>
    <row r="21" spans="2:11" s="1" customFormat="1" ht="15" customHeight="1">
      <c r="B21" s="270"/>
      <c r="C21" s="271"/>
      <c r="D21" s="271"/>
      <c r="E21" s="273" t="s">
        <v>3995</v>
      </c>
      <c r="F21" s="395" t="s">
        <v>115</v>
      </c>
      <c r="G21" s="395"/>
      <c r="H21" s="395"/>
      <c r="I21" s="395"/>
      <c r="J21" s="395"/>
      <c r="K21" s="267"/>
    </row>
    <row r="22" spans="2:11" s="1" customFormat="1" ht="15" customHeight="1">
      <c r="B22" s="270"/>
      <c r="C22" s="271"/>
      <c r="D22" s="271"/>
      <c r="E22" s="273" t="s">
        <v>3996</v>
      </c>
      <c r="F22" s="395" t="s">
        <v>3997</v>
      </c>
      <c r="G22" s="395"/>
      <c r="H22" s="395"/>
      <c r="I22" s="395"/>
      <c r="J22" s="395"/>
      <c r="K22" s="267"/>
    </row>
    <row r="23" spans="2:11" s="1" customFormat="1" ht="15" customHeight="1">
      <c r="B23" s="270"/>
      <c r="C23" s="271"/>
      <c r="D23" s="271"/>
      <c r="E23" s="273" t="s">
        <v>100</v>
      </c>
      <c r="F23" s="395" t="s">
        <v>3998</v>
      </c>
      <c r="G23" s="395"/>
      <c r="H23" s="395"/>
      <c r="I23" s="395"/>
      <c r="J23" s="395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395" t="s">
        <v>3999</v>
      </c>
      <c r="D25" s="395"/>
      <c r="E25" s="395"/>
      <c r="F25" s="395"/>
      <c r="G25" s="395"/>
      <c r="H25" s="395"/>
      <c r="I25" s="395"/>
      <c r="J25" s="395"/>
      <c r="K25" s="267"/>
    </row>
    <row r="26" spans="2:11" s="1" customFormat="1" ht="15" customHeight="1">
      <c r="B26" s="270"/>
      <c r="C26" s="395" t="s">
        <v>4000</v>
      </c>
      <c r="D26" s="395"/>
      <c r="E26" s="395"/>
      <c r="F26" s="395"/>
      <c r="G26" s="395"/>
      <c r="H26" s="395"/>
      <c r="I26" s="395"/>
      <c r="J26" s="395"/>
      <c r="K26" s="267"/>
    </row>
    <row r="27" spans="2:11" s="1" customFormat="1" ht="15" customHeight="1">
      <c r="B27" s="270"/>
      <c r="C27" s="269"/>
      <c r="D27" s="395" t="s">
        <v>4001</v>
      </c>
      <c r="E27" s="395"/>
      <c r="F27" s="395"/>
      <c r="G27" s="395"/>
      <c r="H27" s="395"/>
      <c r="I27" s="395"/>
      <c r="J27" s="395"/>
      <c r="K27" s="267"/>
    </row>
    <row r="28" spans="2:11" s="1" customFormat="1" ht="15" customHeight="1">
      <c r="B28" s="270"/>
      <c r="C28" s="271"/>
      <c r="D28" s="395" t="s">
        <v>4002</v>
      </c>
      <c r="E28" s="395"/>
      <c r="F28" s="395"/>
      <c r="G28" s="395"/>
      <c r="H28" s="395"/>
      <c r="I28" s="395"/>
      <c r="J28" s="395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395" t="s">
        <v>4003</v>
      </c>
      <c r="E30" s="395"/>
      <c r="F30" s="395"/>
      <c r="G30" s="395"/>
      <c r="H30" s="395"/>
      <c r="I30" s="395"/>
      <c r="J30" s="395"/>
      <c r="K30" s="267"/>
    </row>
    <row r="31" spans="2:11" s="1" customFormat="1" ht="15" customHeight="1">
      <c r="B31" s="270"/>
      <c r="C31" s="271"/>
      <c r="D31" s="395" t="s">
        <v>4004</v>
      </c>
      <c r="E31" s="395"/>
      <c r="F31" s="395"/>
      <c r="G31" s="395"/>
      <c r="H31" s="395"/>
      <c r="I31" s="395"/>
      <c r="J31" s="395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395" t="s">
        <v>4005</v>
      </c>
      <c r="E33" s="395"/>
      <c r="F33" s="395"/>
      <c r="G33" s="395"/>
      <c r="H33" s="395"/>
      <c r="I33" s="395"/>
      <c r="J33" s="395"/>
      <c r="K33" s="267"/>
    </row>
    <row r="34" spans="2:11" s="1" customFormat="1" ht="15" customHeight="1">
      <c r="B34" s="270"/>
      <c r="C34" s="271"/>
      <c r="D34" s="395" t="s">
        <v>4006</v>
      </c>
      <c r="E34" s="395"/>
      <c r="F34" s="395"/>
      <c r="G34" s="395"/>
      <c r="H34" s="395"/>
      <c r="I34" s="395"/>
      <c r="J34" s="395"/>
      <c r="K34" s="267"/>
    </row>
    <row r="35" spans="2:11" s="1" customFormat="1" ht="15" customHeight="1">
      <c r="B35" s="270"/>
      <c r="C35" s="271"/>
      <c r="D35" s="395" t="s">
        <v>4007</v>
      </c>
      <c r="E35" s="395"/>
      <c r="F35" s="395"/>
      <c r="G35" s="395"/>
      <c r="H35" s="395"/>
      <c r="I35" s="395"/>
      <c r="J35" s="395"/>
      <c r="K35" s="267"/>
    </row>
    <row r="36" spans="2:11" s="1" customFormat="1" ht="15" customHeight="1">
      <c r="B36" s="270"/>
      <c r="C36" s="271"/>
      <c r="D36" s="269"/>
      <c r="E36" s="272" t="s">
        <v>141</v>
      </c>
      <c r="F36" s="269"/>
      <c r="G36" s="395" t="s">
        <v>4008</v>
      </c>
      <c r="H36" s="395"/>
      <c r="I36" s="395"/>
      <c r="J36" s="395"/>
      <c r="K36" s="267"/>
    </row>
    <row r="37" spans="2:11" s="1" customFormat="1" ht="30.75" customHeight="1">
      <c r="B37" s="270"/>
      <c r="C37" s="271"/>
      <c r="D37" s="269"/>
      <c r="E37" s="272" t="s">
        <v>4009</v>
      </c>
      <c r="F37" s="269"/>
      <c r="G37" s="395" t="s">
        <v>4010</v>
      </c>
      <c r="H37" s="395"/>
      <c r="I37" s="395"/>
      <c r="J37" s="395"/>
      <c r="K37" s="267"/>
    </row>
    <row r="38" spans="2:11" s="1" customFormat="1" ht="15" customHeight="1">
      <c r="B38" s="270"/>
      <c r="C38" s="271"/>
      <c r="D38" s="269"/>
      <c r="E38" s="272" t="s">
        <v>53</v>
      </c>
      <c r="F38" s="269"/>
      <c r="G38" s="395" t="s">
        <v>4011</v>
      </c>
      <c r="H38" s="395"/>
      <c r="I38" s="395"/>
      <c r="J38" s="395"/>
      <c r="K38" s="267"/>
    </row>
    <row r="39" spans="2:11" s="1" customFormat="1" ht="15" customHeight="1">
      <c r="B39" s="270"/>
      <c r="C39" s="271"/>
      <c r="D39" s="269"/>
      <c r="E39" s="272" t="s">
        <v>54</v>
      </c>
      <c r="F39" s="269"/>
      <c r="G39" s="395" t="s">
        <v>4012</v>
      </c>
      <c r="H39" s="395"/>
      <c r="I39" s="395"/>
      <c r="J39" s="395"/>
      <c r="K39" s="267"/>
    </row>
    <row r="40" spans="2:11" s="1" customFormat="1" ht="15" customHeight="1">
      <c r="B40" s="270"/>
      <c r="C40" s="271"/>
      <c r="D40" s="269"/>
      <c r="E40" s="272" t="s">
        <v>142</v>
      </c>
      <c r="F40" s="269"/>
      <c r="G40" s="395" t="s">
        <v>4013</v>
      </c>
      <c r="H40" s="395"/>
      <c r="I40" s="395"/>
      <c r="J40" s="395"/>
      <c r="K40" s="267"/>
    </row>
    <row r="41" spans="2:11" s="1" customFormat="1" ht="15" customHeight="1">
      <c r="B41" s="270"/>
      <c r="C41" s="271"/>
      <c r="D41" s="269"/>
      <c r="E41" s="272" t="s">
        <v>143</v>
      </c>
      <c r="F41" s="269"/>
      <c r="G41" s="395" t="s">
        <v>4014</v>
      </c>
      <c r="H41" s="395"/>
      <c r="I41" s="395"/>
      <c r="J41" s="395"/>
      <c r="K41" s="267"/>
    </row>
    <row r="42" spans="2:11" s="1" customFormat="1" ht="15" customHeight="1">
      <c r="B42" s="270"/>
      <c r="C42" s="271"/>
      <c r="D42" s="269"/>
      <c r="E42" s="272" t="s">
        <v>4015</v>
      </c>
      <c r="F42" s="269"/>
      <c r="G42" s="395" t="s">
        <v>4016</v>
      </c>
      <c r="H42" s="395"/>
      <c r="I42" s="395"/>
      <c r="J42" s="395"/>
      <c r="K42" s="267"/>
    </row>
    <row r="43" spans="2:11" s="1" customFormat="1" ht="15" customHeight="1">
      <c r="B43" s="270"/>
      <c r="C43" s="271"/>
      <c r="D43" s="269"/>
      <c r="E43" s="272"/>
      <c r="F43" s="269"/>
      <c r="G43" s="395" t="s">
        <v>4017</v>
      </c>
      <c r="H43" s="395"/>
      <c r="I43" s="395"/>
      <c r="J43" s="395"/>
      <c r="K43" s="267"/>
    </row>
    <row r="44" spans="2:11" s="1" customFormat="1" ht="15" customHeight="1">
      <c r="B44" s="270"/>
      <c r="C44" s="271"/>
      <c r="D44" s="269"/>
      <c r="E44" s="272" t="s">
        <v>4018</v>
      </c>
      <c r="F44" s="269"/>
      <c r="G44" s="395" t="s">
        <v>4019</v>
      </c>
      <c r="H44" s="395"/>
      <c r="I44" s="395"/>
      <c r="J44" s="395"/>
      <c r="K44" s="267"/>
    </row>
    <row r="45" spans="2:11" s="1" customFormat="1" ht="15" customHeight="1">
      <c r="B45" s="270"/>
      <c r="C45" s="271"/>
      <c r="D45" s="269"/>
      <c r="E45" s="272" t="s">
        <v>145</v>
      </c>
      <c r="F45" s="269"/>
      <c r="G45" s="395" t="s">
        <v>4020</v>
      </c>
      <c r="H45" s="395"/>
      <c r="I45" s="395"/>
      <c r="J45" s="395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395" t="s">
        <v>4021</v>
      </c>
      <c r="E47" s="395"/>
      <c r="F47" s="395"/>
      <c r="G47" s="395"/>
      <c r="H47" s="395"/>
      <c r="I47" s="395"/>
      <c r="J47" s="395"/>
      <c r="K47" s="267"/>
    </row>
    <row r="48" spans="2:11" s="1" customFormat="1" ht="15" customHeight="1">
      <c r="B48" s="270"/>
      <c r="C48" s="271"/>
      <c r="D48" s="271"/>
      <c r="E48" s="395" t="s">
        <v>4022</v>
      </c>
      <c r="F48" s="395"/>
      <c r="G48" s="395"/>
      <c r="H48" s="395"/>
      <c r="I48" s="395"/>
      <c r="J48" s="395"/>
      <c r="K48" s="267"/>
    </row>
    <row r="49" spans="2:11" s="1" customFormat="1" ht="15" customHeight="1">
      <c r="B49" s="270"/>
      <c r="C49" s="271"/>
      <c r="D49" s="271"/>
      <c r="E49" s="395" t="s">
        <v>4023</v>
      </c>
      <c r="F49" s="395"/>
      <c r="G49" s="395"/>
      <c r="H49" s="395"/>
      <c r="I49" s="395"/>
      <c r="J49" s="395"/>
      <c r="K49" s="267"/>
    </row>
    <row r="50" spans="2:11" s="1" customFormat="1" ht="15" customHeight="1">
      <c r="B50" s="270"/>
      <c r="C50" s="271"/>
      <c r="D50" s="271"/>
      <c r="E50" s="395" t="s">
        <v>4024</v>
      </c>
      <c r="F50" s="395"/>
      <c r="G50" s="395"/>
      <c r="H50" s="395"/>
      <c r="I50" s="395"/>
      <c r="J50" s="395"/>
      <c r="K50" s="267"/>
    </row>
    <row r="51" spans="2:11" s="1" customFormat="1" ht="15" customHeight="1">
      <c r="B51" s="270"/>
      <c r="C51" s="271"/>
      <c r="D51" s="395" t="s">
        <v>4025</v>
      </c>
      <c r="E51" s="395"/>
      <c r="F51" s="395"/>
      <c r="G51" s="395"/>
      <c r="H51" s="395"/>
      <c r="I51" s="395"/>
      <c r="J51" s="395"/>
      <c r="K51" s="267"/>
    </row>
    <row r="52" spans="2:11" s="1" customFormat="1" ht="25.5" customHeight="1">
      <c r="B52" s="266"/>
      <c r="C52" s="397" t="s">
        <v>4026</v>
      </c>
      <c r="D52" s="397"/>
      <c r="E52" s="397"/>
      <c r="F52" s="397"/>
      <c r="G52" s="397"/>
      <c r="H52" s="397"/>
      <c r="I52" s="397"/>
      <c r="J52" s="397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395" t="s">
        <v>4027</v>
      </c>
      <c r="D54" s="395"/>
      <c r="E54" s="395"/>
      <c r="F54" s="395"/>
      <c r="G54" s="395"/>
      <c r="H54" s="395"/>
      <c r="I54" s="395"/>
      <c r="J54" s="395"/>
      <c r="K54" s="267"/>
    </row>
    <row r="55" spans="2:11" s="1" customFormat="1" ht="15" customHeight="1">
      <c r="B55" s="266"/>
      <c r="C55" s="395" t="s">
        <v>4028</v>
      </c>
      <c r="D55" s="395"/>
      <c r="E55" s="395"/>
      <c r="F55" s="395"/>
      <c r="G55" s="395"/>
      <c r="H55" s="395"/>
      <c r="I55" s="395"/>
      <c r="J55" s="395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395" t="s">
        <v>4029</v>
      </c>
      <c r="D57" s="395"/>
      <c r="E57" s="395"/>
      <c r="F57" s="395"/>
      <c r="G57" s="395"/>
      <c r="H57" s="395"/>
      <c r="I57" s="395"/>
      <c r="J57" s="395"/>
      <c r="K57" s="267"/>
    </row>
    <row r="58" spans="2:11" s="1" customFormat="1" ht="15" customHeight="1">
      <c r="B58" s="266"/>
      <c r="C58" s="271"/>
      <c r="D58" s="395" t="s">
        <v>4030</v>
      </c>
      <c r="E58" s="395"/>
      <c r="F58" s="395"/>
      <c r="G58" s="395"/>
      <c r="H58" s="395"/>
      <c r="I58" s="395"/>
      <c r="J58" s="395"/>
      <c r="K58" s="267"/>
    </row>
    <row r="59" spans="2:11" s="1" customFormat="1" ht="15" customHeight="1">
      <c r="B59" s="266"/>
      <c r="C59" s="271"/>
      <c r="D59" s="395" t="s">
        <v>4031</v>
      </c>
      <c r="E59" s="395"/>
      <c r="F59" s="395"/>
      <c r="G59" s="395"/>
      <c r="H59" s="395"/>
      <c r="I59" s="395"/>
      <c r="J59" s="395"/>
      <c r="K59" s="267"/>
    </row>
    <row r="60" spans="2:11" s="1" customFormat="1" ht="15" customHeight="1">
      <c r="B60" s="266"/>
      <c r="C60" s="271"/>
      <c r="D60" s="395" t="s">
        <v>4032</v>
      </c>
      <c r="E60" s="395"/>
      <c r="F60" s="395"/>
      <c r="G60" s="395"/>
      <c r="H60" s="395"/>
      <c r="I60" s="395"/>
      <c r="J60" s="395"/>
      <c r="K60" s="267"/>
    </row>
    <row r="61" spans="2:11" s="1" customFormat="1" ht="15" customHeight="1">
      <c r="B61" s="266"/>
      <c r="C61" s="271"/>
      <c r="D61" s="395" t="s">
        <v>4033</v>
      </c>
      <c r="E61" s="395"/>
      <c r="F61" s="395"/>
      <c r="G61" s="395"/>
      <c r="H61" s="395"/>
      <c r="I61" s="395"/>
      <c r="J61" s="395"/>
      <c r="K61" s="267"/>
    </row>
    <row r="62" spans="2:11" s="1" customFormat="1" ht="15" customHeight="1">
      <c r="B62" s="266"/>
      <c r="C62" s="271"/>
      <c r="D62" s="399" t="s">
        <v>4034</v>
      </c>
      <c r="E62" s="399"/>
      <c r="F62" s="399"/>
      <c r="G62" s="399"/>
      <c r="H62" s="399"/>
      <c r="I62" s="399"/>
      <c r="J62" s="399"/>
      <c r="K62" s="267"/>
    </row>
    <row r="63" spans="2:11" s="1" customFormat="1" ht="15" customHeight="1">
      <c r="B63" s="266"/>
      <c r="C63" s="271"/>
      <c r="D63" s="395" t="s">
        <v>4035</v>
      </c>
      <c r="E63" s="395"/>
      <c r="F63" s="395"/>
      <c r="G63" s="395"/>
      <c r="H63" s="395"/>
      <c r="I63" s="395"/>
      <c r="J63" s="395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395" t="s">
        <v>4036</v>
      </c>
      <c r="E65" s="395"/>
      <c r="F65" s="395"/>
      <c r="G65" s="395"/>
      <c r="H65" s="395"/>
      <c r="I65" s="395"/>
      <c r="J65" s="395"/>
      <c r="K65" s="267"/>
    </row>
    <row r="66" spans="2:11" s="1" customFormat="1" ht="15" customHeight="1">
      <c r="B66" s="266"/>
      <c r="C66" s="271"/>
      <c r="D66" s="399" t="s">
        <v>4037</v>
      </c>
      <c r="E66" s="399"/>
      <c r="F66" s="399"/>
      <c r="G66" s="399"/>
      <c r="H66" s="399"/>
      <c r="I66" s="399"/>
      <c r="J66" s="399"/>
      <c r="K66" s="267"/>
    </row>
    <row r="67" spans="2:11" s="1" customFormat="1" ht="15" customHeight="1">
      <c r="B67" s="266"/>
      <c r="C67" s="271"/>
      <c r="D67" s="395" t="s">
        <v>4038</v>
      </c>
      <c r="E67" s="395"/>
      <c r="F67" s="395"/>
      <c r="G67" s="395"/>
      <c r="H67" s="395"/>
      <c r="I67" s="395"/>
      <c r="J67" s="395"/>
      <c r="K67" s="267"/>
    </row>
    <row r="68" spans="2:11" s="1" customFormat="1" ht="15" customHeight="1">
      <c r="B68" s="266"/>
      <c r="C68" s="271"/>
      <c r="D68" s="395" t="s">
        <v>4039</v>
      </c>
      <c r="E68" s="395"/>
      <c r="F68" s="395"/>
      <c r="G68" s="395"/>
      <c r="H68" s="395"/>
      <c r="I68" s="395"/>
      <c r="J68" s="395"/>
      <c r="K68" s="267"/>
    </row>
    <row r="69" spans="2:11" s="1" customFormat="1" ht="15" customHeight="1">
      <c r="B69" s="266"/>
      <c r="C69" s="271"/>
      <c r="D69" s="395" t="s">
        <v>4040</v>
      </c>
      <c r="E69" s="395"/>
      <c r="F69" s="395"/>
      <c r="G69" s="395"/>
      <c r="H69" s="395"/>
      <c r="I69" s="395"/>
      <c r="J69" s="395"/>
      <c r="K69" s="267"/>
    </row>
    <row r="70" spans="2:11" s="1" customFormat="1" ht="15" customHeight="1">
      <c r="B70" s="266"/>
      <c r="C70" s="271"/>
      <c r="D70" s="395" t="s">
        <v>4041</v>
      </c>
      <c r="E70" s="395"/>
      <c r="F70" s="395"/>
      <c r="G70" s="395"/>
      <c r="H70" s="395"/>
      <c r="I70" s="395"/>
      <c r="J70" s="395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398" t="s">
        <v>4042</v>
      </c>
      <c r="D75" s="398"/>
      <c r="E75" s="398"/>
      <c r="F75" s="398"/>
      <c r="G75" s="398"/>
      <c r="H75" s="398"/>
      <c r="I75" s="398"/>
      <c r="J75" s="398"/>
      <c r="K75" s="284"/>
    </row>
    <row r="76" spans="2:11" s="1" customFormat="1" ht="17.25" customHeight="1">
      <c r="B76" s="283"/>
      <c r="C76" s="285" t="s">
        <v>4043</v>
      </c>
      <c r="D76" s="285"/>
      <c r="E76" s="285"/>
      <c r="F76" s="285" t="s">
        <v>4044</v>
      </c>
      <c r="G76" s="286"/>
      <c r="H76" s="285" t="s">
        <v>54</v>
      </c>
      <c r="I76" s="285" t="s">
        <v>57</v>
      </c>
      <c r="J76" s="285" t="s">
        <v>4045</v>
      </c>
      <c r="K76" s="284"/>
    </row>
    <row r="77" spans="2:11" s="1" customFormat="1" ht="17.25" customHeight="1">
      <c r="B77" s="283"/>
      <c r="C77" s="287" t="s">
        <v>4046</v>
      </c>
      <c r="D77" s="287"/>
      <c r="E77" s="287"/>
      <c r="F77" s="288" t="s">
        <v>4047</v>
      </c>
      <c r="G77" s="289"/>
      <c r="H77" s="287"/>
      <c r="I77" s="287"/>
      <c r="J77" s="287" t="s">
        <v>4048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53</v>
      </c>
      <c r="D79" s="292"/>
      <c r="E79" s="292"/>
      <c r="F79" s="293" t="s">
        <v>4049</v>
      </c>
      <c r="G79" s="294"/>
      <c r="H79" s="272" t="s">
        <v>4050</v>
      </c>
      <c r="I79" s="272" t="s">
        <v>4051</v>
      </c>
      <c r="J79" s="272">
        <v>20</v>
      </c>
      <c r="K79" s="284"/>
    </row>
    <row r="80" spans="2:11" s="1" customFormat="1" ht="15" customHeight="1">
      <c r="B80" s="283"/>
      <c r="C80" s="272" t="s">
        <v>4052</v>
      </c>
      <c r="D80" s="272"/>
      <c r="E80" s="272"/>
      <c r="F80" s="293" t="s">
        <v>4049</v>
      </c>
      <c r="G80" s="294"/>
      <c r="H80" s="272" t="s">
        <v>4053</v>
      </c>
      <c r="I80" s="272" t="s">
        <v>4051</v>
      </c>
      <c r="J80" s="272">
        <v>120</v>
      </c>
      <c r="K80" s="284"/>
    </row>
    <row r="81" spans="2:11" s="1" customFormat="1" ht="15" customHeight="1">
      <c r="B81" s="295"/>
      <c r="C81" s="272" t="s">
        <v>4054</v>
      </c>
      <c r="D81" s="272"/>
      <c r="E81" s="272"/>
      <c r="F81" s="293" t="s">
        <v>4055</v>
      </c>
      <c r="G81" s="294"/>
      <c r="H81" s="272" t="s">
        <v>4056</v>
      </c>
      <c r="I81" s="272" t="s">
        <v>4051</v>
      </c>
      <c r="J81" s="272">
        <v>50</v>
      </c>
      <c r="K81" s="284"/>
    </row>
    <row r="82" spans="2:11" s="1" customFormat="1" ht="15" customHeight="1">
      <c r="B82" s="295"/>
      <c r="C82" s="272" t="s">
        <v>4057</v>
      </c>
      <c r="D82" s="272"/>
      <c r="E82" s="272"/>
      <c r="F82" s="293" t="s">
        <v>4049</v>
      </c>
      <c r="G82" s="294"/>
      <c r="H82" s="272" t="s">
        <v>4058</v>
      </c>
      <c r="I82" s="272" t="s">
        <v>4059</v>
      </c>
      <c r="J82" s="272"/>
      <c r="K82" s="284"/>
    </row>
    <row r="83" spans="2:11" s="1" customFormat="1" ht="15" customHeight="1">
      <c r="B83" s="295"/>
      <c r="C83" s="296" t="s">
        <v>4060</v>
      </c>
      <c r="D83" s="296"/>
      <c r="E83" s="296"/>
      <c r="F83" s="297" t="s">
        <v>4055</v>
      </c>
      <c r="G83" s="296"/>
      <c r="H83" s="296" t="s">
        <v>4061</v>
      </c>
      <c r="I83" s="296" t="s">
        <v>4051</v>
      </c>
      <c r="J83" s="296">
        <v>15</v>
      </c>
      <c r="K83" s="284"/>
    </row>
    <row r="84" spans="2:11" s="1" customFormat="1" ht="15" customHeight="1">
      <c r="B84" s="295"/>
      <c r="C84" s="296" t="s">
        <v>4062</v>
      </c>
      <c r="D84" s="296"/>
      <c r="E84" s="296"/>
      <c r="F84" s="297" t="s">
        <v>4055</v>
      </c>
      <c r="G84" s="296"/>
      <c r="H84" s="296" t="s">
        <v>4063</v>
      </c>
      <c r="I84" s="296" t="s">
        <v>4051</v>
      </c>
      <c r="J84" s="296">
        <v>15</v>
      </c>
      <c r="K84" s="284"/>
    </row>
    <row r="85" spans="2:11" s="1" customFormat="1" ht="15" customHeight="1">
      <c r="B85" s="295"/>
      <c r="C85" s="296" t="s">
        <v>4064</v>
      </c>
      <c r="D85" s="296"/>
      <c r="E85" s="296"/>
      <c r="F85" s="297" t="s">
        <v>4055</v>
      </c>
      <c r="G85" s="296"/>
      <c r="H85" s="296" t="s">
        <v>4065</v>
      </c>
      <c r="I85" s="296" t="s">
        <v>4051</v>
      </c>
      <c r="J85" s="296">
        <v>20</v>
      </c>
      <c r="K85" s="284"/>
    </row>
    <row r="86" spans="2:11" s="1" customFormat="1" ht="15" customHeight="1">
      <c r="B86" s="295"/>
      <c r="C86" s="296" t="s">
        <v>4066</v>
      </c>
      <c r="D86" s="296"/>
      <c r="E86" s="296"/>
      <c r="F86" s="297" t="s">
        <v>4055</v>
      </c>
      <c r="G86" s="296"/>
      <c r="H86" s="296" t="s">
        <v>4067</v>
      </c>
      <c r="I86" s="296" t="s">
        <v>4051</v>
      </c>
      <c r="J86" s="296">
        <v>20</v>
      </c>
      <c r="K86" s="284"/>
    </row>
    <row r="87" spans="2:11" s="1" customFormat="1" ht="15" customHeight="1">
      <c r="B87" s="295"/>
      <c r="C87" s="272" t="s">
        <v>4068</v>
      </c>
      <c r="D87" s="272"/>
      <c r="E87" s="272"/>
      <c r="F87" s="293" t="s">
        <v>4055</v>
      </c>
      <c r="G87" s="294"/>
      <c r="H87" s="272" t="s">
        <v>4069</v>
      </c>
      <c r="I87" s="272" t="s">
        <v>4051</v>
      </c>
      <c r="J87" s="272">
        <v>50</v>
      </c>
      <c r="K87" s="284"/>
    </row>
    <row r="88" spans="2:11" s="1" customFormat="1" ht="15" customHeight="1">
      <c r="B88" s="295"/>
      <c r="C88" s="272" t="s">
        <v>4070</v>
      </c>
      <c r="D88" s="272"/>
      <c r="E88" s="272"/>
      <c r="F88" s="293" t="s">
        <v>4055</v>
      </c>
      <c r="G88" s="294"/>
      <c r="H88" s="272" t="s">
        <v>4071</v>
      </c>
      <c r="I88" s="272" t="s">
        <v>4051</v>
      </c>
      <c r="J88" s="272">
        <v>20</v>
      </c>
      <c r="K88" s="284"/>
    </row>
    <row r="89" spans="2:11" s="1" customFormat="1" ht="15" customHeight="1">
      <c r="B89" s="295"/>
      <c r="C89" s="272" t="s">
        <v>4072</v>
      </c>
      <c r="D89" s="272"/>
      <c r="E89" s="272"/>
      <c r="F89" s="293" t="s">
        <v>4055</v>
      </c>
      <c r="G89" s="294"/>
      <c r="H89" s="272" t="s">
        <v>4073</v>
      </c>
      <c r="I89" s="272" t="s">
        <v>4051</v>
      </c>
      <c r="J89" s="272">
        <v>20</v>
      </c>
      <c r="K89" s="284"/>
    </row>
    <row r="90" spans="2:11" s="1" customFormat="1" ht="15" customHeight="1">
      <c r="B90" s="295"/>
      <c r="C90" s="272" t="s">
        <v>4074</v>
      </c>
      <c r="D90" s="272"/>
      <c r="E90" s="272"/>
      <c r="F90" s="293" t="s">
        <v>4055</v>
      </c>
      <c r="G90" s="294"/>
      <c r="H90" s="272" t="s">
        <v>4075</v>
      </c>
      <c r="I90" s="272" t="s">
        <v>4051</v>
      </c>
      <c r="J90" s="272">
        <v>50</v>
      </c>
      <c r="K90" s="284"/>
    </row>
    <row r="91" spans="2:11" s="1" customFormat="1" ht="15" customHeight="1">
      <c r="B91" s="295"/>
      <c r="C91" s="272" t="s">
        <v>4076</v>
      </c>
      <c r="D91" s="272"/>
      <c r="E91" s="272"/>
      <c r="F91" s="293" t="s">
        <v>4055</v>
      </c>
      <c r="G91" s="294"/>
      <c r="H91" s="272" t="s">
        <v>4076</v>
      </c>
      <c r="I91" s="272" t="s">
        <v>4051</v>
      </c>
      <c r="J91" s="272">
        <v>50</v>
      </c>
      <c r="K91" s="284"/>
    </row>
    <row r="92" spans="2:11" s="1" customFormat="1" ht="15" customHeight="1">
      <c r="B92" s="295"/>
      <c r="C92" s="272" t="s">
        <v>4077</v>
      </c>
      <c r="D92" s="272"/>
      <c r="E92" s="272"/>
      <c r="F92" s="293" t="s">
        <v>4055</v>
      </c>
      <c r="G92" s="294"/>
      <c r="H92" s="272" t="s">
        <v>4078</v>
      </c>
      <c r="I92" s="272" t="s">
        <v>4051</v>
      </c>
      <c r="J92" s="272">
        <v>255</v>
      </c>
      <c r="K92" s="284"/>
    </row>
    <row r="93" spans="2:11" s="1" customFormat="1" ht="15" customHeight="1">
      <c r="B93" s="295"/>
      <c r="C93" s="272" t="s">
        <v>4079</v>
      </c>
      <c r="D93" s="272"/>
      <c r="E93" s="272"/>
      <c r="F93" s="293" t="s">
        <v>4049</v>
      </c>
      <c r="G93" s="294"/>
      <c r="H93" s="272" t="s">
        <v>4080</v>
      </c>
      <c r="I93" s="272" t="s">
        <v>4081</v>
      </c>
      <c r="J93" s="272"/>
      <c r="K93" s="284"/>
    </row>
    <row r="94" spans="2:11" s="1" customFormat="1" ht="15" customHeight="1">
      <c r="B94" s="295"/>
      <c r="C94" s="272" t="s">
        <v>4082</v>
      </c>
      <c r="D94" s="272"/>
      <c r="E94" s="272"/>
      <c r="F94" s="293" t="s">
        <v>4049</v>
      </c>
      <c r="G94" s="294"/>
      <c r="H94" s="272" t="s">
        <v>4083</v>
      </c>
      <c r="I94" s="272" t="s">
        <v>4084</v>
      </c>
      <c r="J94" s="272"/>
      <c r="K94" s="284"/>
    </row>
    <row r="95" spans="2:11" s="1" customFormat="1" ht="15" customHeight="1">
      <c r="B95" s="295"/>
      <c r="C95" s="272" t="s">
        <v>4085</v>
      </c>
      <c r="D95" s="272"/>
      <c r="E95" s="272"/>
      <c r="F95" s="293" t="s">
        <v>4049</v>
      </c>
      <c r="G95" s="294"/>
      <c r="H95" s="272" t="s">
        <v>4085</v>
      </c>
      <c r="I95" s="272" t="s">
        <v>4084</v>
      </c>
      <c r="J95" s="272"/>
      <c r="K95" s="284"/>
    </row>
    <row r="96" spans="2:11" s="1" customFormat="1" ht="15" customHeight="1">
      <c r="B96" s="295"/>
      <c r="C96" s="272" t="s">
        <v>38</v>
      </c>
      <c r="D96" s="272"/>
      <c r="E96" s="272"/>
      <c r="F96" s="293" t="s">
        <v>4049</v>
      </c>
      <c r="G96" s="294"/>
      <c r="H96" s="272" t="s">
        <v>4086</v>
      </c>
      <c r="I96" s="272" t="s">
        <v>4084</v>
      </c>
      <c r="J96" s="272"/>
      <c r="K96" s="284"/>
    </row>
    <row r="97" spans="2:11" s="1" customFormat="1" ht="15" customHeight="1">
      <c r="B97" s="295"/>
      <c r="C97" s="272" t="s">
        <v>48</v>
      </c>
      <c r="D97" s="272"/>
      <c r="E97" s="272"/>
      <c r="F97" s="293" t="s">
        <v>4049</v>
      </c>
      <c r="G97" s="294"/>
      <c r="H97" s="272" t="s">
        <v>4087</v>
      </c>
      <c r="I97" s="272" t="s">
        <v>4084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398" t="s">
        <v>4088</v>
      </c>
      <c r="D102" s="398"/>
      <c r="E102" s="398"/>
      <c r="F102" s="398"/>
      <c r="G102" s="398"/>
      <c r="H102" s="398"/>
      <c r="I102" s="398"/>
      <c r="J102" s="398"/>
      <c r="K102" s="284"/>
    </row>
    <row r="103" spans="2:11" s="1" customFormat="1" ht="17.25" customHeight="1">
      <c r="B103" s="283"/>
      <c r="C103" s="285" t="s">
        <v>4043</v>
      </c>
      <c r="D103" s="285"/>
      <c r="E103" s="285"/>
      <c r="F103" s="285" t="s">
        <v>4044</v>
      </c>
      <c r="G103" s="286"/>
      <c r="H103" s="285" t="s">
        <v>54</v>
      </c>
      <c r="I103" s="285" t="s">
        <v>57</v>
      </c>
      <c r="J103" s="285" t="s">
        <v>4045</v>
      </c>
      <c r="K103" s="284"/>
    </row>
    <row r="104" spans="2:11" s="1" customFormat="1" ht="17.25" customHeight="1">
      <c r="B104" s="283"/>
      <c r="C104" s="287" t="s">
        <v>4046</v>
      </c>
      <c r="D104" s="287"/>
      <c r="E104" s="287"/>
      <c r="F104" s="288" t="s">
        <v>4047</v>
      </c>
      <c r="G104" s="289"/>
      <c r="H104" s="287"/>
      <c r="I104" s="287"/>
      <c r="J104" s="287" t="s">
        <v>4048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53</v>
      </c>
      <c r="D106" s="292"/>
      <c r="E106" s="292"/>
      <c r="F106" s="293" t="s">
        <v>4049</v>
      </c>
      <c r="G106" s="272"/>
      <c r="H106" s="272" t="s">
        <v>4089</v>
      </c>
      <c r="I106" s="272" t="s">
        <v>4051</v>
      </c>
      <c r="J106" s="272">
        <v>20</v>
      </c>
      <c r="K106" s="284"/>
    </row>
    <row r="107" spans="2:11" s="1" customFormat="1" ht="15" customHeight="1">
      <c r="B107" s="283"/>
      <c r="C107" s="272" t="s">
        <v>4052</v>
      </c>
      <c r="D107" s="272"/>
      <c r="E107" s="272"/>
      <c r="F107" s="293" t="s">
        <v>4049</v>
      </c>
      <c r="G107" s="272"/>
      <c r="H107" s="272" t="s">
        <v>4089</v>
      </c>
      <c r="I107" s="272" t="s">
        <v>4051</v>
      </c>
      <c r="J107" s="272">
        <v>120</v>
      </c>
      <c r="K107" s="284"/>
    </row>
    <row r="108" spans="2:11" s="1" customFormat="1" ht="15" customHeight="1">
      <c r="B108" s="295"/>
      <c r="C108" s="272" t="s">
        <v>4054</v>
      </c>
      <c r="D108" s="272"/>
      <c r="E108" s="272"/>
      <c r="F108" s="293" t="s">
        <v>4055</v>
      </c>
      <c r="G108" s="272"/>
      <c r="H108" s="272" t="s">
        <v>4089</v>
      </c>
      <c r="I108" s="272" t="s">
        <v>4051</v>
      </c>
      <c r="J108" s="272">
        <v>50</v>
      </c>
      <c r="K108" s="284"/>
    </row>
    <row r="109" spans="2:11" s="1" customFormat="1" ht="15" customHeight="1">
      <c r="B109" s="295"/>
      <c r="C109" s="272" t="s">
        <v>4057</v>
      </c>
      <c r="D109" s="272"/>
      <c r="E109" s="272"/>
      <c r="F109" s="293" t="s">
        <v>4049</v>
      </c>
      <c r="G109" s="272"/>
      <c r="H109" s="272" t="s">
        <v>4089</v>
      </c>
      <c r="I109" s="272" t="s">
        <v>4059</v>
      </c>
      <c r="J109" s="272"/>
      <c r="K109" s="284"/>
    </row>
    <row r="110" spans="2:11" s="1" customFormat="1" ht="15" customHeight="1">
      <c r="B110" s="295"/>
      <c r="C110" s="272" t="s">
        <v>4068</v>
      </c>
      <c r="D110" s="272"/>
      <c r="E110" s="272"/>
      <c r="F110" s="293" t="s">
        <v>4055</v>
      </c>
      <c r="G110" s="272"/>
      <c r="H110" s="272" t="s">
        <v>4089</v>
      </c>
      <c r="I110" s="272" t="s">
        <v>4051</v>
      </c>
      <c r="J110" s="272">
        <v>50</v>
      </c>
      <c r="K110" s="284"/>
    </row>
    <row r="111" spans="2:11" s="1" customFormat="1" ht="15" customHeight="1">
      <c r="B111" s="295"/>
      <c r="C111" s="272" t="s">
        <v>4076</v>
      </c>
      <c r="D111" s="272"/>
      <c r="E111" s="272"/>
      <c r="F111" s="293" t="s">
        <v>4055</v>
      </c>
      <c r="G111" s="272"/>
      <c r="H111" s="272" t="s">
        <v>4089</v>
      </c>
      <c r="I111" s="272" t="s">
        <v>4051</v>
      </c>
      <c r="J111" s="272">
        <v>50</v>
      </c>
      <c r="K111" s="284"/>
    </row>
    <row r="112" spans="2:11" s="1" customFormat="1" ht="15" customHeight="1">
      <c r="B112" s="295"/>
      <c r="C112" s="272" t="s">
        <v>4074</v>
      </c>
      <c r="D112" s="272"/>
      <c r="E112" s="272"/>
      <c r="F112" s="293" t="s">
        <v>4055</v>
      </c>
      <c r="G112" s="272"/>
      <c r="H112" s="272" t="s">
        <v>4089</v>
      </c>
      <c r="I112" s="272" t="s">
        <v>4051</v>
      </c>
      <c r="J112" s="272">
        <v>50</v>
      </c>
      <c r="K112" s="284"/>
    </row>
    <row r="113" spans="2:11" s="1" customFormat="1" ht="15" customHeight="1">
      <c r="B113" s="295"/>
      <c r="C113" s="272" t="s">
        <v>53</v>
      </c>
      <c r="D113" s="272"/>
      <c r="E113" s="272"/>
      <c r="F113" s="293" t="s">
        <v>4049</v>
      </c>
      <c r="G113" s="272"/>
      <c r="H113" s="272" t="s">
        <v>4090</v>
      </c>
      <c r="I113" s="272" t="s">
        <v>4051</v>
      </c>
      <c r="J113" s="272">
        <v>20</v>
      </c>
      <c r="K113" s="284"/>
    </row>
    <row r="114" spans="2:11" s="1" customFormat="1" ht="15" customHeight="1">
      <c r="B114" s="295"/>
      <c r="C114" s="272" t="s">
        <v>4091</v>
      </c>
      <c r="D114" s="272"/>
      <c r="E114" s="272"/>
      <c r="F114" s="293" t="s">
        <v>4049</v>
      </c>
      <c r="G114" s="272"/>
      <c r="H114" s="272" t="s">
        <v>4092</v>
      </c>
      <c r="I114" s="272" t="s">
        <v>4051</v>
      </c>
      <c r="J114" s="272">
        <v>120</v>
      </c>
      <c r="K114" s="284"/>
    </row>
    <row r="115" spans="2:11" s="1" customFormat="1" ht="15" customHeight="1">
      <c r="B115" s="295"/>
      <c r="C115" s="272" t="s">
        <v>38</v>
      </c>
      <c r="D115" s="272"/>
      <c r="E115" s="272"/>
      <c r="F115" s="293" t="s">
        <v>4049</v>
      </c>
      <c r="G115" s="272"/>
      <c r="H115" s="272" t="s">
        <v>4093</v>
      </c>
      <c r="I115" s="272" t="s">
        <v>4084</v>
      </c>
      <c r="J115" s="272"/>
      <c r="K115" s="284"/>
    </row>
    <row r="116" spans="2:11" s="1" customFormat="1" ht="15" customHeight="1">
      <c r="B116" s="295"/>
      <c r="C116" s="272" t="s">
        <v>48</v>
      </c>
      <c r="D116" s="272"/>
      <c r="E116" s="272"/>
      <c r="F116" s="293" t="s">
        <v>4049</v>
      </c>
      <c r="G116" s="272"/>
      <c r="H116" s="272" t="s">
        <v>4094</v>
      </c>
      <c r="I116" s="272" t="s">
        <v>4084</v>
      </c>
      <c r="J116" s="272"/>
      <c r="K116" s="284"/>
    </row>
    <row r="117" spans="2:11" s="1" customFormat="1" ht="15" customHeight="1">
      <c r="B117" s="295"/>
      <c r="C117" s="272" t="s">
        <v>57</v>
      </c>
      <c r="D117" s="272"/>
      <c r="E117" s="272"/>
      <c r="F117" s="293" t="s">
        <v>4049</v>
      </c>
      <c r="G117" s="272"/>
      <c r="H117" s="272" t="s">
        <v>4095</v>
      </c>
      <c r="I117" s="272" t="s">
        <v>4096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396" t="s">
        <v>4097</v>
      </c>
      <c r="D122" s="396"/>
      <c r="E122" s="396"/>
      <c r="F122" s="396"/>
      <c r="G122" s="396"/>
      <c r="H122" s="396"/>
      <c r="I122" s="396"/>
      <c r="J122" s="396"/>
      <c r="K122" s="312"/>
    </row>
    <row r="123" spans="2:11" s="1" customFormat="1" ht="17.25" customHeight="1">
      <c r="B123" s="313"/>
      <c r="C123" s="285" t="s">
        <v>4043</v>
      </c>
      <c r="D123" s="285"/>
      <c r="E123" s="285"/>
      <c r="F123" s="285" t="s">
        <v>4044</v>
      </c>
      <c r="G123" s="286"/>
      <c r="H123" s="285" t="s">
        <v>54</v>
      </c>
      <c r="I123" s="285" t="s">
        <v>57</v>
      </c>
      <c r="J123" s="285" t="s">
        <v>4045</v>
      </c>
      <c r="K123" s="314"/>
    </row>
    <row r="124" spans="2:11" s="1" customFormat="1" ht="17.25" customHeight="1">
      <c r="B124" s="313"/>
      <c r="C124" s="287" t="s">
        <v>4046</v>
      </c>
      <c r="D124" s="287"/>
      <c r="E124" s="287"/>
      <c r="F124" s="288" t="s">
        <v>4047</v>
      </c>
      <c r="G124" s="289"/>
      <c r="H124" s="287"/>
      <c r="I124" s="287"/>
      <c r="J124" s="287" t="s">
        <v>4048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4052</v>
      </c>
      <c r="D126" s="292"/>
      <c r="E126" s="292"/>
      <c r="F126" s="293" t="s">
        <v>4049</v>
      </c>
      <c r="G126" s="272"/>
      <c r="H126" s="272" t="s">
        <v>4089</v>
      </c>
      <c r="I126" s="272" t="s">
        <v>4051</v>
      </c>
      <c r="J126" s="272">
        <v>120</v>
      </c>
      <c r="K126" s="318"/>
    </row>
    <row r="127" spans="2:11" s="1" customFormat="1" ht="15" customHeight="1">
      <c r="B127" s="315"/>
      <c r="C127" s="272" t="s">
        <v>4098</v>
      </c>
      <c r="D127" s="272"/>
      <c r="E127" s="272"/>
      <c r="F127" s="293" t="s">
        <v>4049</v>
      </c>
      <c r="G127" s="272"/>
      <c r="H127" s="272" t="s">
        <v>4099</v>
      </c>
      <c r="I127" s="272" t="s">
        <v>4051</v>
      </c>
      <c r="J127" s="272" t="s">
        <v>4100</v>
      </c>
      <c r="K127" s="318"/>
    </row>
    <row r="128" spans="2:11" s="1" customFormat="1" ht="15" customHeight="1">
      <c r="B128" s="315"/>
      <c r="C128" s="272" t="s">
        <v>100</v>
      </c>
      <c r="D128" s="272"/>
      <c r="E128" s="272"/>
      <c r="F128" s="293" t="s">
        <v>4049</v>
      </c>
      <c r="G128" s="272"/>
      <c r="H128" s="272" t="s">
        <v>4101</v>
      </c>
      <c r="I128" s="272" t="s">
        <v>4051</v>
      </c>
      <c r="J128" s="272" t="s">
        <v>4100</v>
      </c>
      <c r="K128" s="318"/>
    </row>
    <row r="129" spans="2:11" s="1" customFormat="1" ht="15" customHeight="1">
      <c r="B129" s="315"/>
      <c r="C129" s="272" t="s">
        <v>4060</v>
      </c>
      <c r="D129" s="272"/>
      <c r="E129" s="272"/>
      <c r="F129" s="293" t="s">
        <v>4055</v>
      </c>
      <c r="G129" s="272"/>
      <c r="H129" s="272" t="s">
        <v>4061</v>
      </c>
      <c r="I129" s="272" t="s">
        <v>4051</v>
      </c>
      <c r="J129" s="272">
        <v>15</v>
      </c>
      <c r="K129" s="318"/>
    </row>
    <row r="130" spans="2:11" s="1" customFormat="1" ht="15" customHeight="1">
      <c r="B130" s="315"/>
      <c r="C130" s="296" t="s">
        <v>4062</v>
      </c>
      <c r="D130" s="296"/>
      <c r="E130" s="296"/>
      <c r="F130" s="297" t="s">
        <v>4055</v>
      </c>
      <c r="G130" s="296"/>
      <c r="H130" s="296" t="s">
        <v>4063</v>
      </c>
      <c r="I130" s="296" t="s">
        <v>4051</v>
      </c>
      <c r="J130" s="296">
        <v>15</v>
      </c>
      <c r="K130" s="318"/>
    </row>
    <row r="131" spans="2:11" s="1" customFormat="1" ht="15" customHeight="1">
      <c r="B131" s="315"/>
      <c r="C131" s="296" t="s">
        <v>4064</v>
      </c>
      <c r="D131" s="296"/>
      <c r="E131" s="296"/>
      <c r="F131" s="297" t="s">
        <v>4055</v>
      </c>
      <c r="G131" s="296"/>
      <c r="H131" s="296" t="s">
        <v>4065</v>
      </c>
      <c r="I131" s="296" t="s">
        <v>4051</v>
      </c>
      <c r="J131" s="296">
        <v>20</v>
      </c>
      <c r="K131" s="318"/>
    </row>
    <row r="132" spans="2:11" s="1" customFormat="1" ht="15" customHeight="1">
      <c r="B132" s="315"/>
      <c r="C132" s="296" t="s">
        <v>4066</v>
      </c>
      <c r="D132" s="296"/>
      <c r="E132" s="296"/>
      <c r="F132" s="297" t="s">
        <v>4055</v>
      </c>
      <c r="G132" s="296"/>
      <c r="H132" s="296" t="s">
        <v>4067</v>
      </c>
      <c r="I132" s="296" t="s">
        <v>4051</v>
      </c>
      <c r="J132" s="296">
        <v>20</v>
      </c>
      <c r="K132" s="318"/>
    </row>
    <row r="133" spans="2:11" s="1" customFormat="1" ht="15" customHeight="1">
      <c r="B133" s="315"/>
      <c r="C133" s="272" t="s">
        <v>4054</v>
      </c>
      <c r="D133" s="272"/>
      <c r="E133" s="272"/>
      <c r="F133" s="293" t="s">
        <v>4055</v>
      </c>
      <c r="G133" s="272"/>
      <c r="H133" s="272" t="s">
        <v>4089</v>
      </c>
      <c r="I133" s="272" t="s">
        <v>4051</v>
      </c>
      <c r="J133" s="272">
        <v>50</v>
      </c>
      <c r="K133" s="318"/>
    </row>
    <row r="134" spans="2:11" s="1" customFormat="1" ht="15" customHeight="1">
      <c r="B134" s="315"/>
      <c r="C134" s="272" t="s">
        <v>4068</v>
      </c>
      <c r="D134" s="272"/>
      <c r="E134" s="272"/>
      <c r="F134" s="293" t="s">
        <v>4055</v>
      </c>
      <c r="G134" s="272"/>
      <c r="H134" s="272" t="s">
        <v>4089</v>
      </c>
      <c r="I134" s="272" t="s">
        <v>4051</v>
      </c>
      <c r="J134" s="272">
        <v>50</v>
      </c>
      <c r="K134" s="318"/>
    </row>
    <row r="135" spans="2:11" s="1" customFormat="1" ht="15" customHeight="1">
      <c r="B135" s="315"/>
      <c r="C135" s="272" t="s">
        <v>4074</v>
      </c>
      <c r="D135" s="272"/>
      <c r="E135" s="272"/>
      <c r="F135" s="293" t="s">
        <v>4055</v>
      </c>
      <c r="G135" s="272"/>
      <c r="H135" s="272" t="s">
        <v>4089</v>
      </c>
      <c r="I135" s="272" t="s">
        <v>4051</v>
      </c>
      <c r="J135" s="272">
        <v>50</v>
      </c>
      <c r="K135" s="318"/>
    </row>
    <row r="136" spans="2:11" s="1" customFormat="1" ht="15" customHeight="1">
      <c r="B136" s="315"/>
      <c r="C136" s="272" t="s">
        <v>4076</v>
      </c>
      <c r="D136" s="272"/>
      <c r="E136" s="272"/>
      <c r="F136" s="293" t="s">
        <v>4055</v>
      </c>
      <c r="G136" s="272"/>
      <c r="H136" s="272" t="s">
        <v>4089</v>
      </c>
      <c r="I136" s="272" t="s">
        <v>4051</v>
      </c>
      <c r="J136" s="272">
        <v>50</v>
      </c>
      <c r="K136" s="318"/>
    </row>
    <row r="137" spans="2:11" s="1" customFormat="1" ht="15" customHeight="1">
      <c r="B137" s="315"/>
      <c r="C137" s="272" t="s">
        <v>4077</v>
      </c>
      <c r="D137" s="272"/>
      <c r="E137" s="272"/>
      <c r="F137" s="293" t="s">
        <v>4055</v>
      </c>
      <c r="G137" s="272"/>
      <c r="H137" s="272" t="s">
        <v>4102</v>
      </c>
      <c r="I137" s="272" t="s">
        <v>4051</v>
      </c>
      <c r="J137" s="272">
        <v>255</v>
      </c>
      <c r="K137" s="318"/>
    </row>
    <row r="138" spans="2:11" s="1" customFormat="1" ht="15" customHeight="1">
      <c r="B138" s="315"/>
      <c r="C138" s="272" t="s">
        <v>4079</v>
      </c>
      <c r="D138" s="272"/>
      <c r="E138" s="272"/>
      <c r="F138" s="293" t="s">
        <v>4049</v>
      </c>
      <c r="G138" s="272"/>
      <c r="H138" s="272" t="s">
        <v>4103</v>
      </c>
      <c r="I138" s="272" t="s">
        <v>4081</v>
      </c>
      <c r="J138" s="272"/>
      <c r="K138" s="318"/>
    </row>
    <row r="139" spans="2:11" s="1" customFormat="1" ht="15" customHeight="1">
      <c r="B139" s="315"/>
      <c r="C139" s="272" t="s">
        <v>4082</v>
      </c>
      <c r="D139" s="272"/>
      <c r="E139" s="272"/>
      <c r="F139" s="293" t="s">
        <v>4049</v>
      </c>
      <c r="G139" s="272"/>
      <c r="H139" s="272" t="s">
        <v>4104</v>
      </c>
      <c r="I139" s="272" t="s">
        <v>4084</v>
      </c>
      <c r="J139" s="272"/>
      <c r="K139" s="318"/>
    </row>
    <row r="140" spans="2:11" s="1" customFormat="1" ht="15" customHeight="1">
      <c r="B140" s="315"/>
      <c r="C140" s="272" t="s">
        <v>4085</v>
      </c>
      <c r="D140" s="272"/>
      <c r="E140" s="272"/>
      <c r="F140" s="293" t="s">
        <v>4049</v>
      </c>
      <c r="G140" s="272"/>
      <c r="H140" s="272" t="s">
        <v>4085</v>
      </c>
      <c r="I140" s="272" t="s">
        <v>4084</v>
      </c>
      <c r="J140" s="272"/>
      <c r="K140" s="318"/>
    </row>
    <row r="141" spans="2:11" s="1" customFormat="1" ht="15" customHeight="1">
      <c r="B141" s="315"/>
      <c r="C141" s="272" t="s">
        <v>38</v>
      </c>
      <c r="D141" s="272"/>
      <c r="E141" s="272"/>
      <c r="F141" s="293" t="s">
        <v>4049</v>
      </c>
      <c r="G141" s="272"/>
      <c r="H141" s="272" t="s">
        <v>4105</v>
      </c>
      <c r="I141" s="272" t="s">
        <v>4084</v>
      </c>
      <c r="J141" s="272"/>
      <c r="K141" s="318"/>
    </row>
    <row r="142" spans="2:11" s="1" customFormat="1" ht="15" customHeight="1">
      <c r="B142" s="315"/>
      <c r="C142" s="272" t="s">
        <v>4106</v>
      </c>
      <c r="D142" s="272"/>
      <c r="E142" s="272"/>
      <c r="F142" s="293" t="s">
        <v>4049</v>
      </c>
      <c r="G142" s="272"/>
      <c r="H142" s="272" t="s">
        <v>4107</v>
      </c>
      <c r="I142" s="272" t="s">
        <v>4084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398" t="s">
        <v>4108</v>
      </c>
      <c r="D147" s="398"/>
      <c r="E147" s="398"/>
      <c r="F147" s="398"/>
      <c r="G147" s="398"/>
      <c r="H147" s="398"/>
      <c r="I147" s="398"/>
      <c r="J147" s="398"/>
      <c r="K147" s="284"/>
    </row>
    <row r="148" spans="2:11" s="1" customFormat="1" ht="17.25" customHeight="1">
      <c r="B148" s="283"/>
      <c r="C148" s="285" t="s">
        <v>4043</v>
      </c>
      <c r="D148" s="285"/>
      <c r="E148" s="285"/>
      <c r="F148" s="285" t="s">
        <v>4044</v>
      </c>
      <c r="G148" s="286"/>
      <c r="H148" s="285" t="s">
        <v>54</v>
      </c>
      <c r="I148" s="285" t="s">
        <v>57</v>
      </c>
      <c r="J148" s="285" t="s">
        <v>4045</v>
      </c>
      <c r="K148" s="284"/>
    </row>
    <row r="149" spans="2:11" s="1" customFormat="1" ht="17.25" customHeight="1">
      <c r="B149" s="283"/>
      <c r="C149" s="287" t="s">
        <v>4046</v>
      </c>
      <c r="D149" s="287"/>
      <c r="E149" s="287"/>
      <c r="F149" s="288" t="s">
        <v>4047</v>
      </c>
      <c r="G149" s="289"/>
      <c r="H149" s="287"/>
      <c r="I149" s="287"/>
      <c r="J149" s="287" t="s">
        <v>4048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4052</v>
      </c>
      <c r="D151" s="272"/>
      <c r="E151" s="272"/>
      <c r="F151" s="323" t="s">
        <v>4049</v>
      </c>
      <c r="G151" s="272"/>
      <c r="H151" s="322" t="s">
        <v>4089</v>
      </c>
      <c r="I151" s="322" t="s">
        <v>4051</v>
      </c>
      <c r="J151" s="322">
        <v>120</v>
      </c>
      <c r="K151" s="318"/>
    </row>
    <row r="152" spans="2:11" s="1" customFormat="1" ht="15" customHeight="1">
      <c r="B152" s="295"/>
      <c r="C152" s="322" t="s">
        <v>4098</v>
      </c>
      <c r="D152" s="272"/>
      <c r="E152" s="272"/>
      <c r="F152" s="323" t="s">
        <v>4049</v>
      </c>
      <c r="G152" s="272"/>
      <c r="H152" s="322" t="s">
        <v>4109</v>
      </c>
      <c r="I152" s="322" t="s">
        <v>4051</v>
      </c>
      <c r="J152" s="322" t="s">
        <v>4100</v>
      </c>
      <c r="K152" s="318"/>
    </row>
    <row r="153" spans="2:11" s="1" customFormat="1" ht="15" customHeight="1">
      <c r="B153" s="295"/>
      <c r="C153" s="322" t="s">
        <v>100</v>
      </c>
      <c r="D153" s="272"/>
      <c r="E153" s="272"/>
      <c r="F153" s="323" t="s">
        <v>4049</v>
      </c>
      <c r="G153" s="272"/>
      <c r="H153" s="322" t="s">
        <v>4110</v>
      </c>
      <c r="I153" s="322" t="s">
        <v>4051</v>
      </c>
      <c r="J153" s="322" t="s">
        <v>4100</v>
      </c>
      <c r="K153" s="318"/>
    </row>
    <row r="154" spans="2:11" s="1" customFormat="1" ht="15" customHeight="1">
      <c r="B154" s="295"/>
      <c r="C154" s="322" t="s">
        <v>4054</v>
      </c>
      <c r="D154" s="272"/>
      <c r="E154" s="272"/>
      <c r="F154" s="323" t="s">
        <v>4055</v>
      </c>
      <c r="G154" s="272"/>
      <c r="H154" s="322" t="s">
        <v>4089</v>
      </c>
      <c r="I154" s="322" t="s">
        <v>4051</v>
      </c>
      <c r="J154" s="322">
        <v>50</v>
      </c>
      <c r="K154" s="318"/>
    </row>
    <row r="155" spans="2:11" s="1" customFormat="1" ht="15" customHeight="1">
      <c r="B155" s="295"/>
      <c r="C155" s="322" t="s">
        <v>4057</v>
      </c>
      <c r="D155" s="272"/>
      <c r="E155" s="272"/>
      <c r="F155" s="323" t="s">
        <v>4049</v>
      </c>
      <c r="G155" s="272"/>
      <c r="H155" s="322" t="s">
        <v>4089</v>
      </c>
      <c r="I155" s="322" t="s">
        <v>4059</v>
      </c>
      <c r="J155" s="322"/>
      <c r="K155" s="318"/>
    </row>
    <row r="156" spans="2:11" s="1" customFormat="1" ht="15" customHeight="1">
      <c r="B156" s="295"/>
      <c r="C156" s="322" t="s">
        <v>4068</v>
      </c>
      <c r="D156" s="272"/>
      <c r="E156" s="272"/>
      <c r="F156" s="323" t="s">
        <v>4055</v>
      </c>
      <c r="G156" s="272"/>
      <c r="H156" s="322" t="s">
        <v>4089</v>
      </c>
      <c r="I156" s="322" t="s">
        <v>4051</v>
      </c>
      <c r="J156" s="322">
        <v>50</v>
      </c>
      <c r="K156" s="318"/>
    </row>
    <row r="157" spans="2:11" s="1" customFormat="1" ht="15" customHeight="1">
      <c r="B157" s="295"/>
      <c r="C157" s="322" t="s">
        <v>4076</v>
      </c>
      <c r="D157" s="272"/>
      <c r="E157" s="272"/>
      <c r="F157" s="323" t="s">
        <v>4055</v>
      </c>
      <c r="G157" s="272"/>
      <c r="H157" s="322" t="s">
        <v>4089</v>
      </c>
      <c r="I157" s="322" t="s">
        <v>4051</v>
      </c>
      <c r="J157" s="322">
        <v>50</v>
      </c>
      <c r="K157" s="318"/>
    </row>
    <row r="158" spans="2:11" s="1" customFormat="1" ht="15" customHeight="1">
      <c r="B158" s="295"/>
      <c r="C158" s="322" t="s">
        <v>4074</v>
      </c>
      <c r="D158" s="272"/>
      <c r="E158" s="272"/>
      <c r="F158" s="323" t="s">
        <v>4055</v>
      </c>
      <c r="G158" s="272"/>
      <c r="H158" s="322" t="s">
        <v>4089</v>
      </c>
      <c r="I158" s="322" t="s">
        <v>4051</v>
      </c>
      <c r="J158" s="322">
        <v>50</v>
      </c>
      <c r="K158" s="318"/>
    </row>
    <row r="159" spans="2:11" s="1" customFormat="1" ht="15" customHeight="1">
      <c r="B159" s="295"/>
      <c r="C159" s="322" t="s">
        <v>121</v>
      </c>
      <c r="D159" s="272"/>
      <c r="E159" s="272"/>
      <c r="F159" s="323" t="s">
        <v>4049</v>
      </c>
      <c r="G159" s="272"/>
      <c r="H159" s="322" t="s">
        <v>4111</v>
      </c>
      <c r="I159" s="322" t="s">
        <v>4051</v>
      </c>
      <c r="J159" s="322" t="s">
        <v>4112</v>
      </c>
      <c r="K159" s="318"/>
    </row>
    <row r="160" spans="2:11" s="1" customFormat="1" ht="15" customHeight="1">
      <c r="B160" s="295"/>
      <c r="C160" s="322" t="s">
        <v>4113</v>
      </c>
      <c r="D160" s="272"/>
      <c r="E160" s="272"/>
      <c r="F160" s="323" t="s">
        <v>4049</v>
      </c>
      <c r="G160" s="272"/>
      <c r="H160" s="322" t="s">
        <v>4114</v>
      </c>
      <c r="I160" s="322" t="s">
        <v>4084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396" t="s">
        <v>4115</v>
      </c>
      <c r="D165" s="396"/>
      <c r="E165" s="396"/>
      <c r="F165" s="396"/>
      <c r="G165" s="396"/>
      <c r="H165" s="396"/>
      <c r="I165" s="396"/>
      <c r="J165" s="396"/>
      <c r="K165" s="265"/>
    </row>
    <row r="166" spans="2:11" s="1" customFormat="1" ht="17.25" customHeight="1">
      <c r="B166" s="264"/>
      <c r="C166" s="285" t="s">
        <v>4043</v>
      </c>
      <c r="D166" s="285"/>
      <c r="E166" s="285"/>
      <c r="F166" s="285" t="s">
        <v>4044</v>
      </c>
      <c r="G166" s="327"/>
      <c r="H166" s="328" t="s">
        <v>54</v>
      </c>
      <c r="I166" s="328" t="s">
        <v>57</v>
      </c>
      <c r="J166" s="285" t="s">
        <v>4045</v>
      </c>
      <c r="K166" s="265"/>
    </row>
    <row r="167" spans="2:11" s="1" customFormat="1" ht="17.25" customHeight="1">
      <c r="B167" s="266"/>
      <c r="C167" s="287" t="s">
        <v>4046</v>
      </c>
      <c r="D167" s="287"/>
      <c r="E167" s="287"/>
      <c r="F167" s="288" t="s">
        <v>4047</v>
      </c>
      <c r="G167" s="329"/>
      <c r="H167" s="330"/>
      <c r="I167" s="330"/>
      <c r="J167" s="287" t="s">
        <v>4048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4052</v>
      </c>
      <c r="D169" s="272"/>
      <c r="E169" s="272"/>
      <c r="F169" s="293" t="s">
        <v>4049</v>
      </c>
      <c r="G169" s="272"/>
      <c r="H169" s="272" t="s">
        <v>4089</v>
      </c>
      <c r="I169" s="272" t="s">
        <v>4051</v>
      </c>
      <c r="J169" s="272">
        <v>120</v>
      </c>
      <c r="K169" s="318"/>
    </row>
    <row r="170" spans="2:11" s="1" customFormat="1" ht="15" customHeight="1">
      <c r="B170" s="295"/>
      <c r="C170" s="272" t="s">
        <v>4098</v>
      </c>
      <c r="D170" s="272"/>
      <c r="E170" s="272"/>
      <c r="F170" s="293" t="s">
        <v>4049</v>
      </c>
      <c r="G170" s="272"/>
      <c r="H170" s="272" t="s">
        <v>4099</v>
      </c>
      <c r="I170" s="272" t="s">
        <v>4051</v>
      </c>
      <c r="J170" s="272" t="s">
        <v>4100</v>
      </c>
      <c r="K170" s="318"/>
    </row>
    <row r="171" spans="2:11" s="1" customFormat="1" ht="15" customHeight="1">
      <c r="B171" s="295"/>
      <c r="C171" s="272" t="s">
        <v>100</v>
      </c>
      <c r="D171" s="272"/>
      <c r="E171" s="272"/>
      <c r="F171" s="293" t="s">
        <v>4049</v>
      </c>
      <c r="G171" s="272"/>
      <c r="H171" s="272" t="s">
        <v>4116</v>
      </c>
      <c r="I171" s="272" t="s">
        <v>4051</v>
      </c>
      <c r="J171" s="272" t="s">
        <v>4100</v>
      </c>
      <c r="K171" s="318"/>
    </row>
    <row r="172" spans="2:11" s="1" customFormat="1" ht="15" customHeight="1">
      <c r="B172" s="295"/>
      <c r="C172" s="272" t="s">
        <v>4054</v>
      </c>
      <c r="D172" s="272"/>
      <c r="E172" s="272"/>
      <c r="F172" s="293" t="s">
        <v>4055</v>
      </c>
      <c r="G172" s="272"/>
      <c r="H172" s="272" t="s">
        <v>4116</v>
      </c>
      <c r="I172" s="272" t="s">
        <v>4051</v>
      </c>
      <c r="J172" s="272">
        <v>50</v>
      </c>
      <c r="K172" s="318"/>
    </row>
    <row r="173" spans="2:11" s="1" customFormat="1" ht="15" customHeight="1">
      <c r="B173" s="295"/>
      <c r="C173" s="272" t="s">
        <v>4057</v>
      </c>
      <c r="D173" s="272"/>
      <c r="E173" s="272"/>
      <c r="F173" s="293" t="s">
        <v>4049</v>
      </c>
      <c r="G173" s="272"/>
      <c r="H173" s="272" t="s">
        <v>4116</v>
      </c>
      <c r="I173" s="272" t="s">
        <v>4059</v>
      </c>
      <c r="J173" s="272"/>
      <c r="K173" s="318"/>
    </row>
    <row r="174" spans="2:11" s="1" customFormat="1" ht="15" customHeight="1">
      <c r="B174" s="295"/>
      <c r="C174" s="272" t="s">
        <v>4068</v>
      </c>
      <c r="D174" s="272"/>
      <c r="E174" s="272"/>
      <c r="F174" s="293" t="s">
        <v>4055</v>
      </c>
      <c r="G174" s="272"/>
      <c r="H174" s="272" t="s">
        <v>4116</v>
      </c>
      <c r="I174" s="272" t="s">
        <v>4051</v>
      </c>
      <c r="J174" s="272">
        <v>50</v>
      </c>
      <c r="K174" s="318"/>
    </row>
    <row r="175" spans="2:11" s="1" customFormat="1" ht="15" customHeight="1">
      <c r="B175" s="295"/>
      <c r="C175" s="272" t="s">
        <v>4076</v>
      </c>
      <c r="D175" s="272"/>
      <c r="E175" s="272"/>
      <c r="F175" s="293" t="s">
        <v>4055</v>
      </c>
      <c r="G175" s="272"/>
      <c r="H175" s="272" t="s">
        <v>4116</v>
      </c>
      <c r="I175" s="272" t="s">
        <v>4051</v>
      </c>
      <c r="J175" s="272">
        <v>50</v>
      </c>
      <c r="K175" s="318"/>
    </row>
    <row r="176" spans="2:11" s="1" customFormat="1" ht="15" customHeight="1">
      <c r="B176" s="295"/>
      <c r="C176" s="272" t="s">
        <v>4074</v>
      </c>
      <c r="D176" s="272"/>
      <c r="E176" s="272"/>
      <c r="F176" s="293" t="s">
        <v>4055</v>
      </c>
      <c r="G176" s="272"/>
      <c r="H176" s="272" t="s">
        <v>4116</v>
      </c>
      <c r="I176" s="272" t="s">
        <v>4051</v>
      </c>
      <c r="J176" s="272">
        <v>50</v>
      </c>
      <c r="K176" s="318"/>
    </row>
    <row r="177" spans="2:11" s="1" customFormat="1" ht="15" customHeight="1">
      <c r="B177" s="295"/>
      <c r="C177" s="272" t="s">
        <v>141</v>
      </c>
      <c r="D177" s="272"/>
      <c r="E177" s="272"/>
      <c r="F177" s="293" t="s">
        <v>4049</v>
      </c>
      <c r="G177" s="272"/>
      <c r="H177" s="272" t="s">
        <v>4117</v>
      </c>
      <c r="I177" s="272" t="s">
        <v>4118</v>
      </c>
      <c r="J177" s="272"/>
      <c r="K177" s="318"/>
    </row>
    <row r="178" spans="2:11" s="1" customFormat="1" ht="15" customHeight="1">
      <c r="B178" s="295"/>
      <c r="C178" s="272" t="s">
        <v>57</v>
      </c>
      <c r="D178" s="272"/>
      <c r="E178" s="272"/>
      <c r="F178" s="293" t="s">
        <v>4049</v>
      </c>
      <c r="G178" s="272"/>
      <c r="H178" s="272" t="s">
        <v>4119</v>
      </c>
      <c r="I178" s="272" t="s">
        <v>4120</v>
      </c>
      <c r="J178" s="272">
        <v>1</v>
      </c>
      <c r="K178" s="318"/>
    </row>
    <row r="179" spans="2:11" s="1" customFormat="1" ht="15" customHeight="1">
      <c r="B179" s="295"/>
      <c r="C179" s="272" t="s">
        <v>53</v>
      </c>
      <c r="D179" s="272"/>
      <c r="E179" s="272"/>
      <c r="F179" s="293" t="s">
        <v>4049</v>
      </c>
      <c r="G179" s="272"/>
      <c r="H179" s="272" t="s">
        <v>4121</v>
      </c>
      <c r="I179" s="272" t="s">
        <v>4051</v>
      </c>
      <c r="J179" s="272">
        <v>20</v>
      </c>
      <c r="K179" s="318"/>
    </row>
    <row r="180" spans="2:11" s="1" customFormat="1" ht="15" customHeight="1">
      <c r="B180" s="295"/>
      <c r="C180" s="272" t="s">
        <v>54</v>
      </c>
      <c r="D180" s="272"/>
      <c r="E180" s="272"/>
      <c r="F180" s="293" t="s">
        <v>4049</v>
      </c>
      <c r="G180" s="272"/>
      <c r="H180" s="272" t="s">
        <v>4122</v>
      </c>
      <c r="I180" s="272" t="s">
        <v>4051</v>
      </c>
      <c r="J180" s="272">
        <v>255</v>
      </c>
      <c r="K180" s="318"/>
    </row>
    <row r="181" spans="2:11" s="1" customFormat="1" ht="15" customHeight="1">
      <c r="B181" s="295"/>
      <c r="C181" s="272" t="s">
        <v>142</v>
      </c>
      <c r="D181" s="272"/>
      <c r="E181" s="272"/>
      <c r="F181" s="293" t="s">
        <v>4049</v>
      </c>
      <c r="G181" s="272"/>
      <c r="H181" s="272" t="s">
        <v>4013</v>
      </c>
      <c r="I181" s="272" t="s">
        <v>4051</v>
      </c>
      <c r="J181" s="272">
        <v>10</v>
      </c>
      <c r="K181" s="318"/>
    </row>
    <row r="182" spans="2:11" s="1" customFormat="1" ht="15" customHeight="1">
      <c r="B182" s="295"/>
      <c r="C182" s="272" t="s">
        <v>143</v>
      </c>
      <c r="D182" s="272"/>
      <c r="E182" s="272"/>
      <c r="F182" s="293" t="s">
        <v>4049</v>
      </c>
      <c r="G182" s="272"/>
      <c r="H182" s="272" t="s">
        <v>4123</v>
      </c>
      <c r="I182" s="272" t="s">
        <v>4084</v>
      </c>
      <c r="J182" s="272"/>
      <c r="K182" s="318"/>
    </row>
    <row r="183" spans="2:11" s="1" customFormat="1" ht="15" customHeight="1">
      <c r="B183" s="295"/>
      <c r="C183" s="272" t="s">
        <v>4124</v>
      </c>
      <c r="D183" s="272"/>
      <c r="E183" s="272"/>
      <c r="F183" s="293" t="s">
        <v>4049</v>
      </c>
      <c r="G183" s="272"/>
      <c r="H183" s="272" t="s">
        <v>4125</v>
      </c>
      <c r="I183" s="272" t="s">
        <v>4084</v>
      </c>
      <c r="J183" s="272"/>
      <c r="K183" s="318"/>
    </row>
    <row r="184" spans="2:11" s="1" customFormat="1" ht="15" customHeight="1">
      <c r="B184" s="295"/>
      <c r="C184" s="272" t="s">
        <v>4113</v>
      </c>
      <c r="D184" s="272"/>
      <c r="E184" s="272"/>
      <c r="F184" s="293" t="s">
        <v>4049</v>
      </c>
      <c r="G184" s="272"/>
      <c r="H184" s="272" t="s">
        <v>4126</v>
      </c>
      <c r="I184" s="272" t="s">
        <v>4084</v>
      </c>
      <c r="J184" s="272"/>
      <c r="K184" s="318"/>
    </row>
    <row r="185" spans="2:11" s="1" customFormat="1" ht="15" customHeight="1">
      <c r="B185" s="295"/>
      <c r="C185" s="272" t="s">
        <v>145</v>
      </c>
      <c r="D185" s="272"/>
      <c r="E185" s="272"/>
      <c r="F185" s="293" t="s">
        <v>4055</v>
      </c>
      <c r="G185" s="272"/>
      <c r="H185" s="272" t="s">
        <v>4127</v>
      </c>
      <c r="I185" s="272" t="s">
        <v>4051</v>
      </c>
      <c r="J185" s="272">
        <v>50</v>
      </c>
      <c r="K185" s="318"/>
    </row>
    <row r="186" spans="2:11" s="1" customFormat="1" ht="15" customHeight="1">
      <c r="B186" s="295"/>
      <c r="C186" s="272" t="s">
        <v>4128</v>
      </c>
      <c r="D186" s="272"/>
      <c r="E186" s="272"/>
      <c r="F186" s="293" t="s">
        <v>4055</v>
      </c>
      <c r="G186" s="272"/>
      <c r="H186" s="272" t="s">
        <v>4129</v>
      </c>
      <c r="I186" s="272" t="s">
        <v>4130</v>
      </c>
      <c r="J186" s="272"/>
      <c r="K186" s="318"/>
    </row>
    <row r="187" spans="2:11" s="1" customFormat="1" ht="15" customHeight="1">
      <c r="B187" s="295"/>
      <c r="C187" s="272" t="s">
        <v>4131</v>
      </c>
      <c r="D187" s="272"/>
      <c r="E187" s="272"/>
      <c r="F187" s="293" t="s">
        <v>4055</v>
      </c>
      <c r="G187" s="272"/>
      <c r="H187" s="272" t="s">
        <v>4132</v>
      </c>
      <c r="I187" s="272" t="s">
        <v>4130</v>
      </c>
      <c r="J187" s="272"/>
      <c r="K187" s="318"/>
    </row>
    <row r="188" spans="2:11" s="1" customFormat="1" ht="15" customHeight="1">
      <c r="B188" s="295"/>
      <c r="C188" s="272" t="s">
        <v>4133</v>
      </c>
      <c r="D188" s="272"/>
      <c r="E188" s="272"/>
      <c r="F188" s="293" t="s">
        <v>4055</v>
      </c>
      <c r="G188" s="272"/>
      <c r="H188" s="272" t="s">
        <v>4134</v>
      </c>
      <c r="I188" s="272" t="s">
        <v>4130</v>
      </c>
      <c r="J188" s="272"/>
      <c r="K188" s="318"/>
    </row>
    <row r="189" spans="2:11" s="1" customFormat="1" ht="15" customHeight="1">
      <c r="B189" s="295"/>
      <c r="C189" s="331" t="s">
        <v>4135</v>
      </c>
      <c r="D189" s="272"/>
      <c r="E189" s="272"/>
      <c r="F189" s="293" t="s">
        <v>4055</v>
      </c>
      <c r="G189" s="272"/>
      <c r="H189" s="272" t="s">
        <v>4136</v>
      </c>
      <c r="I189" s="272" t="s">
        <v>4137</v>
      </c>
      <c r="J189" s="332" t="s">
        <v>4138</v>
      </c>
      <c r="K189" s="318"/>
    </row>
    <row r="190" spans="2:11" s="1" customFormat="1" ht="15" customHeight="1">
      <c r="B190" s="295"/>
      <c r="C190" s="331" t="s">
        <v>42</v>
      </c>
      <c r="D190" s="272"/>
      <c r="E190" s="272"/>
      <c r="F190" s="293" t="s">
        <v>4049</v>
      </c>
      <c r="G190" s="272"/>
      <c r="H190" s="269" t="s">
        <v>4139</v>
      </c>
      <c r="I190" s="272" t="s">
        <v>4140</v>
      </c>
      <c r="J190" s="272"/>
      <c r="K190" s="318"/>
    </row>
    <row r="191" spans="2:11" s="1" customFormat="1" ht="15" customHeight="1">
      <c r="B191" s="295"/>
      <c r="C191" s="331" t="s">
        <v>4141</v>
      </c>
      <c r="D191" s="272"/>
      <c r="E191" s="272"/>
      <c r="F191" s="293" t="s">
        <v>4049</v>
      </c>
      <c r="G191" s="272"/>
      <c r="H191" s="272" t="s">
        <v>4142</v>
      </c>
      <c r="I191" s="272" t="s">
        <v>4084</v>
      </c>
      <c r="J191" s="272"/>
      <c r="K191" s="318"/>
    </row>
    <row r="192" spans="2:11" s="1" customFormat="1" ht="15" customHeight="1">
      <c r="B192" s="295"/>
      <c r="C192" s="331" t="s">
        <v>4143</v>
      </c>
      <c r="D192" s="272"/>
      <c r="E192" s="272"/>
      <c r="F192" s="293" t="s">
        <v>4049</v>
      </c>
      <c r="G192" s="272"/>
      <c r="H192" s="272" t="s">
        <v>4144</v>
      </c>
      <c r="I192" s="272" t="s">
        <v>4084</v>
      </c>
      <c r="J192" s="272"/>
      <c r="K192" s="318"/>
    </row>
    <row r="193" spans="2:11" s="1" customFormat="1" ht="15" customHeight="1">
      <c r="B193" s="295"/>
      <c r="C193" s="331" t="s">
        <v>4145</v>
      </c>
      <c r="D193" s="272"/>
      <c r="E193" s="272"/>
      <c r="F193" s="293" t="s">
        <v>4055</v>
      </c>
      <c r="G193" s="272"/>
      <c r="H193" s="272" t="s">
        <v>4146</v>
      </c>
      <c r="I193" s="272" t="s">
        <v>4084</v>
      </c>
      <c r="J193" s="272"/>
      <c r="K193" s="318"/>
    </row>
    <row r="194" spans="2:11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pans="2:11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pans="2:11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pans="2:11" s="1" customFormat="1" ht="21">
      <c r="B199" s="264"/>
      <c r="C199" s="396" t="s">
        <v>4147</v>
      </c>
      <c r="D199" s="396"/>
      <c r="E199" s="396"/>
      <c r="F199" s="396"/>
      <c r="G199" s="396"/>
      <c r="H199" s="396"/>
      <c r="I199" s="396"/>
      <c r="J199" s="396"/>
      <c r="K199" s="265"/>
    </row>
    <row r="200" spans="2:11" s="1" customFormat="1" ht="25.5" customHeight="1">
      <c r="B200" s="264"/>
      <c r="C200" s="334" t="s">
        <v>4148</v>
      </c>
      <c r="D200" s="334"/>
      <c r="E200" s="334"/>
      <c r="F200" s="334" t="s">
        <v>4149</v>
      </c>
      <c r="G200" s="335"/>
      <c r="H200" s="402" t="s">
        <v>4150</v>
      </c>
      <c r="I200" s="402"/>
      <c r="J200" s="402"/>
      <c r="K200" s="265"/>
    </row>
    <row r="201" spans="2:1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pans="2:11" s="1" customFormat="1" ht="15" customHeight="1">
      <c r="B202" s="295"/>
      <c r="C202" s="272" t="s">
        <v>4140</v>
      </c>
      <c r="D202" s="272"/>
      <c r="E202" s="272"/>
      <c r="F202" s="293" t="s">
        <v>43</v>
      </c>
      <c r="G202" s="272"/>
      <c r="H202" s="401" t="s">
        <v>4151</v>
      </c>
      <c r="I202" s="401"/>
      <c r="J202" s="401"/>
      <c r="K202" s="318"/>
    </row>
    <row r="203" spans="2:11" s="1" customFormat="1" ht="15" customHeight="1">
      <c r="B203" s="295"/>
      <c r="C203" s="272"/>
      <c r="D203" s="272"/>
      <c r="E203" s="272"/>
      <c r="F203" s="293" t="s">
        <v>44</v>
      </c>
      <c r="G203" s="272"/>
      <c r="H203" s="401" t="s">
        <v>4152</v>
      </c>
      <c r="I203" s="401"/>
      <c r="J203" s="401"/>
      <c r="K203" s="318"/>
    </row>
    <row r="204" spans="2:11" s="1" customFormat="1" ht="15" customHeight="1">
      <c r="B204" s="295"/>
      <c r="C204" s="272"/>
      <c r="D204" s="272"/>
      <c r="E204" s="272"/>
      <c r="F204" s="293" t="s">
        <v>47</v>
      </c>
      <c r="G204" s="272"/>
      <c r="H204" s="401" t="s">
        <v>4153</v>
      </c>
      <c r="I204" s="401"/>
      <c r="J204" s="401"/>
      <c r="K204" s="318"/>
    </row>
    <row r="205" spans="2:11" s="1" customFormat="1" ht="15" customHeight="1">
      <c r="B205" s="295"/>
      <c r="C205" s="272"/>
      <c r="D205" s="272"/>
      <c r="E205" s="272"/>
      <c r="F205" s="293" t="s">
        <v>45</v>
      </c>
      <c r="G205" s="272"/>
      <c r="H205" s="401" t="s">
        <v>4154</v>
      </c>
      <c r="I205" s="401"/>
      <c r="J205" s="401"/>
      <c r="K205" s="318"/>
    </row>
    <row r="206" spans="2:11" s="1" customFormat="1" ht="15" customHeight="1">
      <c r="B206" s="295"/>
      <c r="C206" s="272"/>
      <c r="D206" s="272"/>
      <c r="E206" s="272"/>
      <c r="F206" s="293" t="s">
        <v>46</v>
      </c>
      <c r="G206" s="272"/>
      <c r="H206" s="401" t="s">
        <v>4155</v>
      </c>
      <c r="I206" s="401"/>
      <c r="J206" s="401"/>
      <c r="K206" s="318"/>
    </row>
    <row r="207" spans="2:11" s="1" customFormat="1" ht="15" customHeight="1">
      <c r="B207" s="295"/>
      <c r="C207" s="272"/>
      <c r="D207" s="272"/>
      <c r="E207" s="272"/>
      <c r="F207" s="293"/>
      <c r="G207" s="272"/>
      <c r="H207" s="272"/>
      <c r="I207" s="272"/>
      <c r="J207" s="272"/>
      <c r="K207" s="318"/>
    </row>
    <row r="208" spans="2:11" s="1" customFormat="1" ht="15" customHeight="1">
      <c r="B208" s="295"/>
      <c r="C208" s="272" t="s">
        <v>4096</v>
      </c>
      <c r="D208" s="272"/>
      <c r="E208" s="272"/>
      <c r="F208" s="293" t="s">
        <v>79</v>
      </c>
      <c r="G208" s="272"/>
      <c r="H208" s="401" t="s">
        <v>4156</v>
      </c>
      <c r="I208" s="401"/>
      <c r="J208" s="401"/>
      <c r="K208" s="318"/>
    </row>
    <row r="209" spans="2:11" s="1" customFormat="1" ht="15" customHeight="1">
      <c r="B209" s="295"/>
      <c r="C209" s="272"/>
      <c r="D209" s="272"/>
      <c r="E209" s="272"/>
      <c r="F209" s="293" t="s">
        <v>3993</v>
      </c>
      <c r="G209" s="272"/>
      <c r="H209" s="401" t="s">
        <v>3994</v>
      </c>
      <c r="I209" s="401"/>
      <c r="J209" s="401"/>
      <c r="K209" s="318"/>
    </row>
    <row r="210" spans="2:11" s="1" customFormat="1" ht="15" customHeight="1">
      <c r="B210" s="295"/>
      <c r="C210" s="272"/>
      <c r="D210" s="272"/>
      <c r="E210" s="272"/>
      <c r="F210" s="293" t="s">
        <v>3991</v>
      </c>
      <c r="G210" s="272"/>
      <c r="H210" s="401" t="s">
        <v>4157</v>
      </c>
      <c r="I210" s="401"/>
      <c r="J210" s="401"/>
      <c r="K210" s="318"/>
    </row>
    <row r="211" spans="2:11" s="1" customFormat="1" ht="15" customHeight="1">
      <c r="B211" s="336"/>
      <c r="C211" s="272"/>
      <c r="D211" s="272"/>
      <c r="E211" s="272"/>
      <c r="F211" s="293" t="s">
        <v>3995</v>
      </c>
      <c r="G211" s="331"/>
      <c r="H211" s="400" t="s">
        <v>115</v>
      </c>
      <c r="I211" s="400"/>
      <c r="J211" s="400"/>
      <c r="K211" s="337"/>
    </row>
    <row r="212" spans="2:11" s="1" customFormat="1" ht="15" customHeight="1">
      <c r="B212" s="336"/>
      <c r="C212" s="272"/>
      <c r="D212" s="272"/>
      <c r="E212" s="272"/>
      <c r="F212" s="293" t="s">
        <v>3996</v>
      </c>
      <c r="G212" s="331"/>
      <c r="H212" s="400" t="s">
        <v>4158</v>
      </c>
      <c r="I212" s="400"/>
      <c r="J212" s="400"/>
      <c r="K212" s="337"/>
    </row>
    <row r="213" spans="2:11" s="1" customFormat="1" ht="15" customHeight="1">
      <c r="B213" s="336"/>
      <c r="C213" s="272"/>
      <c r="D213" s="272"/>
      <c r="E213" s="272"/>
      <c r="F213" s="293"/>
      <c r="G213" s="331"/>
      <c r="H213" s="322"/>
      <c r="I213" s="322"/>
      <c r="J213" s="322"/>
      <c r="K213" s="337"/>
    </row>
    <row r="214" spans="2:11" s="1" customFormat="1" ht="15" customHeight="1">
      <c r="B214" s="336"/>
      <c r="C214" s="272" t="s">
        <v>4120</v>
      </c>
      <c r="D214" s="272"/>
      <c r="E214" s="272"/>
      <c r="F214" s="293">
        <v>1</v>
      </c>
      <c r="G214" s="331"/>
      <c r="H214" s="400" t="s">
        <v>4159</v>
      </c>
      <c r="I214" s="400"/>
      <c r="J214" s="400"/>
      <c r="K214" s="337"/>
    </row>
    <row r="215" spans="2:11" s="1" customFormat="1" ht="15" customHeight="1">
      <c r="B215" s="336"/>
      <c r="C215" s="272"/>
      <c r="D215" s="272"/>
      <c r="E215" s="272"/>
      <c r="F215" s="293">
        <v>2</v>
      </c>
      <c r="G215" s="331"/>
      <c r="H215" s="400" t="s">
        <v>4160</v>
      </c>
      <c r="I215" s="400"/>
      <c r="J215" s="400"/>
      <c r="K215" s="337"/>
    </row>
    <row r="216" spans="2:11" s="1" customFormat="1" ht="15" customHeight="1">
      <c r="B216" s="336"/>
      <c r="C216" s="272"/>
      <c r="D216" s="272"/>
      <c r="E216" s="272"/>
      <c r="F216" s="293">
        <v>3</v>
      </c>
      <c r="G216" s="331"/>
      <c r="H216" s="400" t="s">
        <v>4161</v>
      </c>
      <c r="I216" s="400"/>
      <c r="J216" s="400"/>
      <c r="K216" s="337"/>
    </row>
    <row r="217" spans="2:11" s="1" customFormat="1" ht="15" customHeight="1">
      <c r="B217" s="336"/>
      <c r="C217" s="272"/>
      <c r="D217" s="272"/>
      <c r="E217" s="272"/>
      <c r="F217" s="293">
        <v>4</v>
      </c>
      <c r="G217" s="331"/>
      <c r="H217" s="400" t="s">
        <v>4162</v>
      </c>
      <c r="I217" s="400"/>
      <c r="J217" s="400"/>
      <c r="K217" s="337"/>
    </row>
    <row r="218" spans="2:11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01 - Stavební část</vt:lpstr>
      <vt:lpstr>01.01 - Odvlhčení objektu</vt:lpstr>
      <vt:lpstr>02 - Zdravotně technické ...</vt:lpstr>
      <vt:lpstr>03 - Vytápění</vt:lpstr>
      <vt:lpstr>04 - Vzduchotechnika</vt:lpstr>
      <vt:lpstr>1.NP-R2 - Hlavní chodba</vt:lpstr>
      <vt:lpstr>1.NP-RK - Zázemí kuchyně</vt:lpstr>
      <vt:lpstr>2.NP-R4 - 2. nadzemní pod...</vt:lpstr>
      <vt:lpstr>3.NP-R8 - 3. nadzemní pod...</vt:lpstr>
      <vt:lpstr>4.NP-R9 - 4. nadzemní pod...</vt:lpstr>
      <vt:lpstr>06 - Vedlejší a ostatní n...</vt:lpstr>
      <vt:lpstr>Pokyny pro vyplnění</vt:lpstr>
      <vt:lpstr>'01 - Stavební část'!Názvy_tisku</vt:lpstr>
      <vt:lpstr>'01.01 - Odvlhčení objektu'!Názvy_tisku</vt:lpstr>
      <vt:lpstr>'02 - Zdravotně technické ...'!Názvy_tisku</vt:lpstr>
      <vt:lpstr>'03 - Vytápění'!Názvy_tisku</vt:lpstr>
      <vt:lpstr>'04 - Vzduchotechnika'!Názvy_tisku</vt:lpstr>
      <vt:lpstr>'06 - Vedlejší a ostatní n...'!Názvy_tisku</vt:lpstr>
      <vt:lpstr>'1.NP-R2 - Hlavní chodba'!Názvy_tisku</vt:lpstr>
      <vt:lpstr>'1.NP-RK - Zázemí kuchyně'!Názvy_tisku</vt:lpstr>
      <vt:lpstr>'2.NP-R4 - 2. nadzemní pod...'!Názvy_tisku</vt:lpstr>
      <vt:lpstr>'3.NP-R8 - 3. nadzemní pod...'!Názvy_tisku</vt:lpstr>
      <vt:lpstr>'4.NP-R9 - 4. nadzemní pod...'!Názvy_tisku</vt:lpstr>
      <vt:lpstr>'Rekapitulace stavby'!Názvy_tisku</vt:lpstr>
      <vt:lpstr>'01 - Stavební část'!Oblast_tisku</vt:lpstr>
      <vt:lpstr>'01.01 - Odvlhčení objektu'!Oblast_tisku</vt:lpstr>
      <vt:lpstr>'02 - Zdravotně technické ...'!Oblast_tisku</vt:lpstr>
      <vt:lpstr>'03 - Vytápění'!Oblast_tisku</vt:lpstr>
      <vt:lpstr>'04 - Vzduchotechnika'!Oblast_tisku</vt:lpstr>
      <vt:lpstr>'06 - Vedlejší a ostatní n...'!Oblast_tisku</vt:lpstr>
      <vt:lpstr>'1.NP-R2 - Hlavní chodba'!Oblast_tisku</vt:lpstr>
      <vt:lpstr>'1.NP-RK - Zázemí kuchyně'!Oblast_tisku</vt:lpstr>
      <vt:lpstr>'2.NP-R4 - 2. nadzemní pod...'!Oblast_tisku</vt:lpstr>
      <vt:lpstr>'3.NP-R8 - 3. nadzemní pod...'!Oblast_tisku</vt:lpstr>
      <vt:lpstr>'4.NP-R9 - 4. nadzemní pod...'!Oblast_tisku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Štěpán Jaroslav</cp:lastModifiedBy>
  <dcterms:created xsi:type="dcterms:W3CDTF">2022-03-27T00:01:48Z</dcterms:created>
  <dcterms:modified xsi:type="dcterms:W3CDTF">2022-06-08T07:18:34Z</dcterms:modified>
</cp:coreProperties>
</file>