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Rozpočty\Nemocnice B.infekční\21_03_2022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Zařízení silnoproudé..." sheetId="3" r:id="rId3"/>
    <sheet name="03 - MaR" sheetId="4" r:id="rId4"/>
    <sheet name="041 - Chlazení - I.etapa" sheetId="5" r:id="rId5"/>
    <sheet name="042 - Chlazení-II.etapa" sheetId="6" r:id="rId6"/>
    <sheet name="051 - ZTI-I.etapa" sheetId="7" r:id="rId7"/>
    <sheet name="052 - ZTI-II.etapa" sheetId="8" r:id="rId8"/>
    <sheet name="06 - Vedlejší a ostatní n..." sheetId="9" r:id="rId9"/>
    <sheet name="Pokyny pro vyplnění" sheetId="10" r:id="rId10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Stavební úpravy'!$C$89:$K$284</definedName>
    <definedName name="_xlnm.Print_Area" localSheetId="1">'01 - Stavební úpravy'!$C$4:$J$39,'01 - Stavební úpravy'!$C$45:$J$71,'01 - Stavební úpravy'!$C$77:$K$284</definedName>
    <definedName name="_xlnm.Print_Titles" localSheetId="1">'01 - Stavební úpravy'!$89:$89</definedName>
    <definedName name="_xlnm._FilterDatabase" localSheetId="2" hidden="1">'02 - Zařízení silnoproudé...'!$C$87:$K$237</definedName>
    <definedName name="_xlnm.Print_Area" localSheetId="2">'02 - Zařízení silnoproudé...'!$C$4:$J$39,'02 - Zařízení silnoproudé...'!$C$45:$J$69,'02 - Zařízení silnoproudé...'!$C$75:$K$237</definedName>
    <definedName name="_xlnm.Print_Titles" localSheetId="2">'02 - Zařízení silnoproudé...'!$87:$87</definedName>
    <definedName name="_xlnm._FilterDatabase" localSheetId="3" hidden="1">'03 - MaR'!$C$84:$K$120</definedName>
    <definedName name="_xlnm.Print_Area" localSheetId="3">'03 - MaR'!$C$4:$J$39,'03 - MaR'!$C$45:$J$66,'03 - MaR'!$C$72:$K$120</definedName>
    <definedName name="_xlnm.Print_Titles" localSheetId="3">'03 - MaR'!$84:$84</definedName>
    <definedName name="_xlnm._FilterDatabase" localSheetId="4" hidden="1">'041 - Chlazení - I.etapa'!$C$86:$K$127</definedName>
    <definedName name="_xlnm.Print_Area" localSheetId="4">'041 - Chlazení - I.etapa'!$C$4:$J$41,'041 - Chlazení - I.etapa'!$C$47:$J$66,'041 - Chlazení - I.etapa'!$C$72:$K$127</definedName>
    <definedName name="_xlnm.Print_Titles" localSheetId="4">'041 - Chlazení - I.etapa'!$86:$86</definedName>
    <definedName name="_xlnm._FilterDatabase" localSheetId="5" hidden="1">'042 - Chlazení-II.etapa'!$C$86:$K$117</definedName>
    <definedName name="_xlnm.Print_Area" localSheetId="5">'042 - Chlazení-II.etapa'!$C$4:$J$41,'042 - Chlazení-II.etapa'!$C$47:$J$66,'042 - Chlazení-II.etapa'!$C$72:$K$117</definedName>
    <definedName name="_xlnm.Print_Titles" localSheetId="5">'042 - Chlazení-II.etapa'!$86:$86</definedName>
    <definedName name="_xlnm._FilterDatabase" localSheetId="6" hidden="1">'051 - ZTI-I.etapa'!$C$90:$K$136</definedName>
    <definedName name="_xlnm.Print_Area" localSheetId="6">'051 - ZTI-I.etapa'!$C$4:$J$41,'051 - ZTI-I.etapa'!$C$47:$J$70,'051 - ZTI-I.etapa'!$C$76:$K$136</definedName>
    <definedName name="_xlnm.Print_Titles" localSheetId="6">'051 - ZTI-I.etapa'!$90:$90</definedName>
    <definedName name="_xlnm._FilterDatabase" localSheetId="7" hidden="1">'052 - ZTI-II.etapa'!$C$90:$K$138</definedName>
    <definedName name="_xlnm.Print_Area" localSheetId="7">'052 - ZTI-II.etapa'!$C$4:$J$41,'052 - ZTI-II.etapa'!$C$47:$J$70,'052 - ZTI-II.etapa'!$C$76:$K$138</definedName>
    <definedName name="_xlnm.Print_Titles" localSheetId="7">'052 - ZTI-II.etapa'!$90:$90</definedName>
    <definedName name="_xlnm._FilterDatabase" localSheetId="8" hidden="1">'06 - Vedlejší a ostatní n...'!$C$79:$K$89</definedName>
    <definedName name="_xlnm.Print_Area" localSheetId="8">'06 - Vedlejší a ostatní n...'!$C$4:$J$39,'06 - Vedlejší a ostatní n...'!$C$45:$J$61,'06 - Vedlejší a ostatní n...'!$C$67:$K$89</definedName>
    <definedName name="_xlnm.Print_Titles" localSheetId="8">'06 - Vedlejší a ostatní n...'!$79:$79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4"/>
  <c i="9" r="J35"/>
  <c i="1" r="AX64"/>
  <c i="9"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8" r="J39"/>
  <c r="J38"/>
  <c i="1" r="AY63"/>
  <c i="8" r="J37"/>
  <c i="1" r="AX63"/>
  <c i="8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7" r="J39"/>
  <c r="J38"/>
  <c i="1" r="AY62"/>
  <c i="7" r="J37"/>
  <c i="1" r="AX62"/>
  <c i="7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6" r="J39"/>
  <c r="J38"/>
  <c i="1" r="AY60"/>
  <c i="6" r="J37"/>
  <c i="1" r="AX60"/>
  <c i="6"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5" r="J39"/>
  <c r="J38"/>
  <c i="1" r="AY59"/>
  <c i="5" r="J37"/>
  <c i="1" r="AX59"/>
  <c i="5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50"/>
  <c i="4" r="J37"/>
  <c r="J36"/>
  <c i="1" r="AY57"/>
  <c i="4" r="J35"/>
  <c i="1" r="AX57"/>
  <c i="4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3" r="J37"/>
  <c r="J36"/>
  <c i="1" r="AY56"/>
  <c i="3" r="J35"/>
  <c i="1" r="AX56"/>
  <c i="3"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2" r="J37"/>
  <c r="J36"/>
  <c i="1" r="AY55"/>
  <c i="2" r="J35"/>
  <c i="1" r="AX55"/>
  <c i="2"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BK279"/>
  <c r="BK206"/>
  <c r="BK178"/>
  <c i="3" r="J224"/>
  <c r="J199"/>
  <c r="J166"/>
  <c r="J113"/>
  <c r="J211"/>
  <c r="BK180"/>
  <c r="J151"/>
  <c r="J134"/>
  <c r="BK101"/>
  <c r="J217"/>
  <c r="J185"/>
  <c r="J150"/>
  <c r="J124"/>
  <c r="J229"/>
  <c r="BK199"/>
  <c r="BK151"/>
  <c r="BK116"/>
  <c i="4" r="J114"/>
  <c r="J105"/>
  <c r="BK98"/>
  <c r="BK110"/>
  <c i="5" r="J106"/>
  <c r="BK106"/>
  <c r="BK110"/>
  <c r="BK118"/>
  <c i="6" r="BK115"/>
  <c r="J111"/>
  <c r="J116"/>
  <c r="BK91"/>
  <c i="7" r="BK111"/>
  <c r="BK100"/>
  <c i="8" r="J132"/>
  <c r="BK128"/>
  <c r="BK118"/>
  <c r="BK113"/>
  <c i="2" r="BK224"/>
  <c r="BK189"/>
  <c r="J104"/>
  <c r="BK226"/>
  <c r="J206"/>
  <c r="J166"/>
  <c r="BK93"/>
  <c r="BK170"/>
  <c i="3" r="J203"/>
  <c r="BK190"/>
  <c r="BK157"/>
  <c r="J116"/>
  <c r="J230"/>
  <c r="J197"/>
  <c r="J163"/>
  <c r="BK148"/>
  <c r="BK110"/>
  <c r="BK229"/>
  <c r="BK189"/>
  <c r="BK154"/>
  <c r="J128"/>
  <c r="J95"/>
  <c r="BK207"/>
  <c r="BK140"/>
  <c r="BK109"/>
  <c i="4" r="J88"/>
  <c r="J93"/>
  <c r="J102"/>
  <c r="J113"/>
  <c i="5" r="BK116"/>
  <c r="J122"/>
  <c r="BK119"/>
  <c r="J93"/>
  <c r="J101"/>
  <c i="6" r="BK92"/>
  <c r="BK90"/>
  <c r="J103"/>
  <c i="7" r="BK102"/>
  <c r="J131"/>
  <c r="J122"/>
  <c r="J111"/>
  <c r="BK106"/>
  <c i="8" r="J126"/>
  <c r="BK135"/>
  <c r="J96"/>
  <c i="2" r="J281"/>
  <c r="BK223"/>
  <c r="J185"/>
  <c r="J97"/>
  <c r="BK221"/>
  <c r="BK203"/>
  <c r="BK150"/>
  <c r="BK156"/>
  <c r="J168"/>
  <c i="3" r="BK218"/>
  <c r="BK196"/>
  <c r="BK170"/>
  <c r="J140"/>
  <c r="BK112"/>
  <c r="J214"/>
  <c r="J189"/>
  <c r="BK162"/>
  <c r="J147"/>
  <c r="BK124"/>
  <c r="BK237"/>
  <c r="BK214"/>
  <c r="BK152"/>
  <c r="BK125"/>
  <c r="BK92"/>
  <c r="J210"/>
  <c r="J162"/>
  <c i="4" r="BK111"/>
  <c r="J117"/>
  <c r="BK119"/>
  <c r="J94"/>
  <c r="BK93"/>
  <c i="5" r="BK108"/>
  <c r="J112"/>
  <c r="J97"/>
  <c r="J124"/>
  <c r="J110"/>
  <c i="6" r="J105"/>
  <c r="J91"/>
  <c r="J96"/>
  <c i="7" r="J135"/>
  <c r="J104"/>
  <c r="BK124"/>
  <c i="8" r="J94"/>
  <c r="BK136"/>
  <c r="BK123"/>
  <c i="2" r="BK172"/>
  <c r="BK166"/>
  <c r="J93"/>
  <c i="3" r="J212"/>
  <c r="J177"/>
  <c r="BK150"/>
  <c r="BK226"/>
  <c r="J206"/>
  <c r="BK182"/>
  <c r="BK153"/>
  <c r="J121"/>
  <c r="BK232"/>
  <c r="J201"/>
  <c r="J145"/>
  <c r="J131"/>
  <c r="J107"/>
  <c r="BK221"/>
  <c r="BK178"/>
  <c r="BK139"/>
  <c i="4" r="BK108"/>
  <c r="J120"/>
  <c r="BK113"/>
  <c r="J92"/>
  <c i="5" r="BK125"/>
  <c r="BK96"/>
  <c r="J125"/>
  <c r="BK115"/>
  <c r="BK95"/>
  <c i="6" r="BK102"/>
  <c r="BK99"/>
  <c r="J99"/>
  <c r="J106"/>
  <c i="7" r="BK120"/>
  <c r="BK116"/>
  <c i="8" r="J128"/>
  <c r="BK97"/>
  <c r="J127"/>
  <c i="9" r="BK88"/>
  <c i="2" r="J226"/>
  <c r="J215"/>
  <c r="BK100"/>
  <c i="3" r="BK233"/>
  <c r="BK195"/>
  <c r="J173"/>
  <c r="BK133"/>
  <c r="J96"/>
  <c r="BK203"/>
  <c r="BK174"/>
  <c r="J138"/>
  <c r="J115"/>
  <c r="J231"/>
  <c r="BK200"/>
  <c r="BK155"/>
  <c r="J129"/>
  <c r="BK95"/>
  <c r="BK187"/>
  <c r="BK159"/>
  <c r="J135"/>
  <c r="BK113"/>
  <c i="4" r="BK90"/>
  <c r="BK117"/>
  <c r="BK89"/>
  <c r="BK88"/>
  <c i="5" r="J98"/>
  <c r="BK127"/>
  <c r="J99"/>
  <c r="BK114"/>
  <c i="6" r="BK104"/>
  <c r="BK96"/>
  <c r="J115"/>
  <c r="J102"/>
  <c i="7" r="BK96"/>
  <c r="J134"/>
  <c i="8" r="J108"/>
  <c r="J100"/>
  <c r="BK126"/>
  <c i="2" r="BK283"/>
  <c r="J212"/>
  <c r="J109"/>
  <c r="J279"/>
  <c r="J217"/>
  <c r="BK192"/>
  <c r="J114"/>
  <c r="J203"/>
  <c r="BK233"/>
  <c i="3" r="J219"/>
  <c r="BK197"/>
  <c r="BK172"/>
  <c r="BK147"/>
  <c r="J111"/>
  <c r="J220"/>
  <c r="BK184"/>
  <c r="J155"/>
  <c r="BK123"/>
  <c r="BK98"/>
  <c r="BK210"/>
  <c r="J183"/>
  <c r="BK144"/>
  <c r="J112"/>
  <c r="BK228"/>
  <c r="J176"/>
  <c r="J148"/>
  <c r="J123"/>
  <c i="4" r="J107"/>
  <c r="J111"/>
  <c r="J90"/>
  <c r="J89"/>
  <c i="5" r="BK100"/>
  <c r="BK109"/>
  <c r="J113"/>
  <c r="J127"/>
  <c i="6" r="BK107"/>
  <c r="BK101"/>
  <c r="BK93"/>
  <c r="J109"/>
  <c i="7" r="J106"/>
  <c r="J127"/>
  <c r="BK118"/>
  <c r="BK130"/>
  <c i="8" r="J137"/>
  <c r="BK132"/>
  <c r="J104"/>
  <c r="BK120"/>
  <c i="9" r="BK86"/>
  <c i="2" r="J216"/>
  <c r="BK168"/>
  <c r="BK281"/>
  <c r="J224"/>
  <c r="BK175"/>
  <c r="BK112"/>
  <c r="BK185"/>
  <c i="3" r="BK230"/>
  <c r="BK201"/>
  <c r="J174"/>
  <c r="J154"/>
  <c r="BK106"/>
  <c r="J237"/>
  <c r="J196"/>
  <c r="J179"/>
  <c r="J139"/>
  <c r="BK120"/>
  <c r="BK227"/>
  <c r="BK194"/>
  <c r="J165"/>
  <c r="BK143"/>
  <c r="BK104"/>
  <c r="J216"/>
  <c r="BK185"/>
  <c r="J133"/>
  <c r="J102"/>
  <c i="4" r="BK120"/>
  <c r="BK114"/>
  <c r="J118"/>
  <c i="5" r="BK124"/>
  <c r="J94"/>
  <c r="BK126"/>
  <c r="J114"/>
  <c r="BK101"/>
  <c i="6" r="BK111"/>
  <c r="J104"/>
  <c r="J114"/>
  <c r="BK95"/>
  <c r="J101"/>
  <c i="7" r="J116"/>
  <c r="BK104"/>
  <c i="8" r="J113"/>
  <c r="J118"/>
  <c r="J133"/>
  <c i="9" r="BK84"/>
  <c i="2" r="J100"/>
  <c r="BK104"/>
  <c i="3" r="J202"/>
  <c r="J182"/>
  <c r="BK161"/>
  <c r="BK119"/>
  <c r="J110"/>
  <c r="BK234"/>
  <c r="J178"/>
  <c r="J149"/>
  <c r="J118"/>
  <c r="BK224"/>
  <c r="J192"/>
  <c r="BK163"/>
  <c r="J153"/>
  <c r="BK103"/>
  <c r="BK212"/>
  <c r="BK166"/>
  <c r="BK127"/>
  <c r="BK96"/>
  <c i="4" r="J119"/>
  <c r="BK92"/>
  <c r="BK109"/>
  <c i="5" r="J118"/>
  <c r="J96"/>
  <c r="BK111"/>
  <c r="J120"/>
  <c r="J107"/>
  <c i="6" r="BK103"/>
  <c r="J113"/>
  <c r="J98"/>
  <c i="7" r="J120"/>
  <c r="BK95"/>
  <c r="J102"/>
  <c i="8" r="BK127"/>
  <c r="J95"/>
  <c i="9" r="J86"/>
  <c i="2" r="J277"/>
  <c r="BK200"/>
  <c r="J156"/>
  <c i="3" r="BK217"/>
  <c r="J186"/>
  <c r="J156"/>
  <c r="BK122"/>
  <c r="J233"/>
  <c r="BK191"/>
  <c r="BK167"/>
  <c r="BK146"/>
  <c r="BK107"/>
  <c r="J222"/>
  <c r="BK193"/>
  <c r="BK177"/>
  <c r="BK142"/>
  <c r="J108"/>
  <c r="J213"/>
  <c r="BK183"/>
  <c r="BK126"/>
  <c r="J93"/>
  <c i="4" r="BK116"/>
  <c r="J106"/>
  <c r="BK105"/>
  <c i="5" r="J119"/>
  <c r="BK91"/>
  <c r="BK122"/>
  <c r="BK94"/>
  <c r="J100"/>
  <c i="6" r="BK105"/>
  <c r="J112"/>
  <c i="7" r="BK134"/>
  <c r="BK122"/>
  <c r="J126"/>
  <c i="8" r="BK121"/>
  <c r="BK106"/>
  <c r="BK137"/>
  <c r="BK94"/>
  <c i="2" r="BK217"/>
  <c r="J152"/>
  <c r="BK230"/>
  <c r="BK215"/>
  <c r="J172"/>
  <c r="BK209"/>
  <c r="J150"/>
  <c i="1" r="AS58"/>
  <c i="3" r="BK169"/>
  <c r="BK137"/>
  <c r="BK105"/>
  <c r="BK188"/>
  <c r="J160"/>
  <c r="BK145"/>
  <c r="BK236"/>
  <c r="BK205"/>
  <c r="BK164"/>
  <c r="J132"/>
  <c r="J105"/>
  <c r="BK220"/>
  <c r="BK168"/>
  <c r="BK129"/>
  <c i="4" r="BK118"/>
  <c r="J103"/>
  <c r="J97"/>
  <c r="BK101"/>
  <c i="5" r="BK107"/>
  <c r="J90"/>
  <c r="J104"/>
  <c r="J116"/>
  <c r="BK93"/>
  <c i="6" r="BK106"/>
  <c r="J117"/>
  <c i="7" r="J130"/>
  <c r="J133"/>
  <c r="J124"/>
  <c r="J114"/>
  <c r="BK125"/>
  <c i="8" r="J97"/>
  <c r="BK95"/>
  <c r="BK104"/>
  <c i="2" r="J233"/>
  <c r="J192"/>
  <c r="J112"/>
  <c r="BK277"/>
  <c r="BK212"/>
  <c r="J170"/>
  <c r="J107"/>
  <c r="BK97"/>
  <c r="BK114"/>
  <c i="3" r="BK211"/>
  <c r="J188"/>
  <c r="BK160"/>
  <c r="BK118"/>
  <c r="J223"/>
  <c r="BK186"/>
  <c r="BK158"/>
  <c r="BK132"/>
  <c r="BK100"/>
  <c r="J207"/>
  <c r="J181"/>
  <c r="J136"/>
  <c r="J119"/>
  <c r="J234"/>
  <c r="J195"/>
  <c r="BK149"/>
  <c r="J120"/>
  <c i="4" r="BK107"/>
  <c r="J101"/>
  <c r="J108"/>
  <c i="5" r="BK112"/>
  <c r="J126"/>
  <c r="BK121"/>
  <c r="BK105"/>
  <c r="J103"/>
  <c i="6" r="BK97"/>
  <c r="J100"/>
  <c r="BK98"/>
  <c r="J107"/>
  <c i="7" r="BK131"/>
  <c r="J96"/>
  <c i="8" r="J135"/>
  <c r="BK129"/>
  <c r="J106"/>
  <c r="BK116"/>
  <c i="9" r="J88"/>
  <c i="2" r="J189"/>
  <c i="3" r="BK223"/>
  <c r="J198"/>
  <c r="BK171"/>
  <c r="J142"/>
  <c r="J114"/>
  <c r="J104"/>
  <c r="BK192"/>
  <c r="J161"/>
  <c r="BK128"/>
  <c r="J99"/>
  <c r="BK213"/>
  <c r="BK176"/>
  <c r="J126"/>
  <c r="J91"/>
  <c r="J191"/>
  <c r="J146"/>
  <c r="J103"/>
  <c r="BK91"/>
  <c i="4" r="J116"/>
  <c r="J100"/>
  <c r="BK103"/>
  <c i="5" r="J109"/>
  <c r="J121"/>
  <c r="J102"/>
  <c r="BK90"/>
  <c i="6" r="BK108"/>
  <c r="BK112"/>
  <c r="BK117"/>
  <c r="BK116"/>
  <c i="7" r="BK135"/>
  <c r="BK97"/>
  <c r="BK126"/>
  <c i="8" r="J120"/>
  <c r="BK108"/>
  <c r="J121"/>
  <c i="9" r="J82"/>
  <c i="2" r="J221"/>
  <c r="J175"/>
  <c i="3" r="J227"/>
  <c r="BK209"/>
  <c r="BK179"/>
  <c r="J144"/>
  <c r="BK108"/>
  <c r="BK222"/>
  <c r="J187"/>
  <c r="J159"/>
  <c r="J127"/>
  <c r="J92"/>
  <c r="J209"/>
  <c r="J167"/>
  <c r="BK135"/>
  <c r="J236"/>
  <c r="J225"/>
  <c r="J169"/>
  <c r="J143"/>
  <c r="J101"/>
  <c i="4" r="J98"/>
  <c r="J95"/>
  <c r="BK95"/>
  <c r="BK97"/>
  <c i="5" r="BK113"/>
  <c r="J115"/>
  <c r="J117"/>
  <c r="J91"/>
  <c r="J108"/>
  <c i="6" r="J93"/>
  <c r="J92"/>
  <c r="J108"/>
  <c i="7" r="J118"/>
  <c r="BK114"/>
  <c r="J94"/>
  <c i="8" r="BK133"/>
  <c r="BK100"/>
  <c i="2" r="J230"/>
  <c r="J200"/>
  <c r="J182"/>
  <c r="J283"/>
  <c r="J223"/>
  <c r="J178"/>
  <c r="BK109"/>
  <c r="BK182"/>
  <c r="BK152"/>
  <c i="3" r="J215"/>
  <c r="BK181"/>
  <c r="J164"/>
  <c r="J125"/>
  <c r="J98"/>
  <c r="J205"/>
  <c r="BK173"/>
  <c r="BK136"/>
  <c r="BK102"/>
  <c r="BK219"/>
  <c r="BK198"/>
  <c r="BK138"/>
  <c r="J122"/>
  <c r="J232"/>
  <c r="J193"/>
  <c r="J157"/>
  <c r="BK134"/>
  <c r="J100"/>
  <c i="4" r="J110"/>
  <c r="J115"/>
  <c r="BK106"/>
  <c i="5" r="J123"/>
  <c r="J92"/>
  <c r="BK123"/>
  <c r="BK98"/>
  <c r="J105"/>
  <c i="6" r="BK100"/>
  <c r="J95"/>
  <c r="BK114"/>
  <c r="J97"/>
  <c i="7" r="BK94"/>
  <c r="J125"/>
  <c r="J121"/>
  <c r="J97"/>
  <c i="8" r="J129"/>
  <c r="J116"/>
  <c r="BK124"/>
  <c i="9" r="BK82"/>
  <c i="2" r="J227"/>
  <c r="J209"/>
  <c r="BK107"/>
  <c r="BK227"/>
  <c r="BK216"/>
  <c r="BK187"/>
  <c i="1" r="AS61"/>
  <c i="3" r="BK225"/>
  <c r="J180"/>
  <c r="BK165"/>
  <c r="BK130"/>
  <c r="BK99"/>
  <c r="BK202"/>
  <c r="J171"/>
  <c r="J152"/>
  <c r="J106"/>
  <c r="J221"/>
  <c r="J190"/>
  <c r="J158"/>
  <c r="J130"/>
  <c r="BK111"/>
  <c r="J226"/>
  <c r="J172"/>
  <c r="J141"/>
  <c r="BK114"/>
  <c r="BK93"/>
  <c i="4" r="BK94"/>
  <c r="BK100"/>
  <c r="J109"/>
  <c r="BK102"/>
  <c i="5" r="BK103"/>
  <c r="BK97"/>
  <c r="BK92"/>
  <c r="BK117"/>
  <c r="BK99"/>
  <c i="6" r="J110"/>
  <c r="BK109"/>
  <c r="BK113"/>
  <c r="J90"/>
  <c i="7" r="BK121"/>
  <c r="BK127"/>
  <c i="8" r="J123"/>
  <c r="J124"/>
  <c r="BK96"/>
  <c i="9" r="J84"/>
  <c i="2" r="J187"/>
  <c i="3" r="J228"/>
  <c r="BK216"/>
  <c r="J194"/>
  <c r="J168"/>
  <c r="BK131"/>
  <c r="BK215"/>
  <c r="J200"/>
  <c r="J170"/>
  <c r="J137"/>
  <c r="J109"/>
  <c r="J218"/>
  <c r="J184"/>
  <c r="BK141"/>
  <c r="BK121"/>
  <c r="BK231"/>
  <c r="BK206"/>
  <c r="BK156"/>
  <c r="BK115"/>
  <c i="4" r="J104"/>
  <c r="BK104"/>
  <c r="BK115"/>
  <c i="5" r="BK104"/>
  <c r="J111"/>
  <c r="BK120"/>
  <c r="J95"/>
  <c r="BK102"/>
  <c i="6" r="BK94"/>
  <c r="J94"/>
  <c r="BK110"/>
  <c i="7" r="BK133"/>
  <c r="J95"/>
  <c r="J100"/>
  <c i="8" r="J136"/>
  <c r="J102"/>
  <c r="BK102"/>
  <c i="2" l="1" r="P96"/>
  <c r="R103"/>
  <c r="R167"/>
  <c r="R184"/>
  <c r="R188"/>
  <c r="P232"/>
  <c i="3" r="P90"/>
  <c r="BK94"/>
  <c r="J94"/>
  <c r="J62"/>
  <c r="R97"/>
  <c r="P117"/>
  <c r="T175"/>
  <c r="T204"/>
  <c r="R208"/>
  <c r="R235"/>
  <c i="4" r="R87"/>
  <c r="P91"/>
  <c r="R96"/>
  <c r="T99"/>
  <c r="T112"/>
  <c i="5" r="R89"/>
  <c r="R88"/>
  <c r="R87"/>
  <c i="6" r="T89"/>
  <c r="T88"/>
  <c r="T87"/>
  <c i="7" r="BK93"/>
  <c r="J93"/>
  <c r="J65"/>
  <c r="R93"/>
  <c r="R92"/>
  <c r="R99"/>
  <c r="R98"/>
  <c r="BK129"/>
  <c r="J129"/>
  <c r="J68"/>
  <c r="R129"/>
  <c r="R132"/>
  <c i="8" r="BK93"/>
  <c r="J93"/>
  <c r="J65"/>
  <c r="T93"/>
  <c r="T92"/>
  <c r="R99"/>
  <c r="P131"/>
  <c r="P134"/>
  <c i="2" r="T96"/>
  <c r="T103"/>
  <c r="T167"/>
  <c r="T184"/>
  <c r="T188"/>
  <c r="BK232"/>
  <c r="J232"/>
  <c r="J70"/>
  <c i="3" r="T90"/>
  <c r="R94"/>
  <c r="BK97"/>
  <c r="J97"/>
  <c r="J63"/>
  <c r="T117"/>
  <c r="R175"/>
  <c r="R204"/>
  <c r="P208"/>
  <c r="BK235"/>
  <c r="J235"/>
  <c r="J68"/>
  <c i="4" r="P87"/>
  <c r="R91"/>
  <c r="P96"/>
  <c r="P99"/>
  <c r="P112"/>
  <c i="5" r="T89"/>
  <c r="T88"/>
  <c r="T87"/>
  <c i="2" r="BK96"/>
  <c r="J96"/>
  <c r="J62"/>
  <c r="P103"/>
  <c r="P167"/>
  <c r="P184"/>
  <c r="P188"/>
  <c r="R232"/>
  <c i="3" r="R90"/>
  <c r="T94"/>
  <c r="P97"/>
  <c r="BK117"/>
  <c r="J117"/>
  <c r="J64"/>
  <c r="BK175"/>
  <c r="J175"/>
  <c r="J65"/>
  <c r="BK204"/>
  <c r="J204"/>
  <c r="J66"/>
  <c r="BK208"/>
  <c r="J208"/>
  <c r="J67"/>
  <c r="P235"/>
  <c i="4" r="BK87"/>
  <c r="J87"/>
  <c r="J61"/>
  <c r="BK91"/>
  <c r="J91"/>
  <c r="J62"/>
  <c r="BK96"/>
  <c r="J96"/>
  <c r="J63"/>
  <c r="T96"/>
  <c r="R99"/>
  <c r="R112"/>
  <c i="5" r="P89"/>
  <c r="P88"/>
  <c r="P87"/>
  <c i="1" r="AU59"/>
  <c i="6" r="BK89"/>
  <c r="J89"/>
  <c r="J65"/>
  <c r="P89"/>
  <c r="P88"/>
  <c r="P87"/>
  <c i="1" r="AU60"/>
  <c i="7" r="P93"/>
  <c r="P92"/>
  <c r="T93"/>
  <c r="T92"/>
  <c r="P99"/>
  <c r="P98"/>
  <c r="P129"/>
  <c r="T129"/>
  <c r="P132"/>
  <c i="8" r="P93"/>
  <c r="P92"/>
  <c r="R93"/>
  <c r="R92"/>
  <c r="P99"/>
  <c r="P98"/>
  <c r="BK131"/>
  <c r="J131"/>
  <c r="J68"/>
  <c r="T131"/>
  <c r="T134"/>
  <c i="2" r="R96"/>
  <c r="R91"/>
  <c r="BK103"/>
  <c r="J103"/>
  <c r="J63"/>
  <c r="BK167"/>
  <c r="J167"/>
  <c r="J64"/>
  <c r="BK184"/>
  <c r="J184"/>
  <c r="J68"/>
  <c r="BK188"/>
  <c r="J188"/>
  <c r="J69"/>
  <c r="T232"/>
  <c i="3" r="BK90"/>
  <c r="J90"/>
  <c r="J61"/>
  <c r="P94"/>
  <c r="T97"/>
  <c r="R117"/>
  <c r="P175"/>
  <c r="P204"/>
  <c r="T208"/>
  <c r="T235"/>
  <c i="4" r="T87"/>
  <c r="T91"/>
  <c r="BK99"/>
  <c r="J99"/>
  <c r="J64"/>
  <c r="BK112"/>
  <c r="J112"/>
  <c r="J65"/>
  <c i="5" r="BK89"/>
  <c r="BK88"/>
  <c r="BK87"/>
  <c r="J87"/>
  <c r="J63"/>
  <c i="6" r="R89"/>
  <c r="R88"/>
  <c r="R87"/>
  <c i="7" r="BK99"/>
  <c r="J99"/>
  <c r="J67"/>
  <c r="T99"/>
  <c r="BK132"/>
  <c r="J132"/>
  <c r="J69"/>
  <c r="T132"/>
  <c i="8" r="BK99"/>
  <c r="J99"/>
  <c r="J67"/>
  <c r="T99"/>
  <c r="T98"/>
  <c r="R131"/>
  <c r="BK134"/>
  <c r="J134"/>
  <c r="J69"/>
  <c r="R134"/>
  <c i="9" r="BK81"/>
  <c r="J81"/>
  <c r="J60"/>
  <c r="P81"/>
  <c r="P80"/>
  <c i="1" r="AU64"/>
  <c i="9" r="R81"/>
  <c r="R80"/>
  <c r="T81"/>
  <c r="T80"/>
  <c i="2" r="BK92"/>
  <c r="J92"/>
  <c r="J61"/>
  <c r="BK177"/>
  <c r="J177"/>
  <c r="J65"/>
  <c r="BK181"/>
  <c r="J181"/>
  <c r="J67"/>
  <c i="8" r="BK92"/>
  <c r="J92"/>
  <c r="J64"/>
  <c r="BK98"/>
  <c r="J98"/>
  <c r="J66"/>
  <c i="9" r="E48"/>
  <c r="J52"/>
  <c r="BE82"/>
  <c r="BE84"/>
  <c r="F55"/>
  <c r="BE86"/>
  <c r="BE88"/>
  <c i="8" r="J56"/>
  <c r="E79"/>
  <c r="F88"/>
  <c r="BE96"/>
  <c r="BE127"/>
  <c r="BE128"/>
  <c r="BE129"/>
  <c r="BE108"/>
  <c r="BE113"/>
  <c r="BE120"/>
  <c r="BE121"/>
  <c r="BE124"/>
  <c r="BE126"/>
  <c r="BE133"/>
  <c r="BE100"/>
  <c r="BE102"/>
  <c r="BE106"/>
  <c r="BE116"/>
  <c r="BE118"/>
  <c r="BE135"/>
  <c r="BE94"/>
  <c r="BE95"/>
  <c r="BE97"/>
  <c r="BE104"/>
  <c r="BE123"/>
  <c r="BE132"/>
  <c r="BE136"/>
  <c r="BE137"/>
  <c i="7" r="E50"/>
  <c r="BE94"/>
  <c r="BE95"/>
  <c r="BE96"/>
  <c r="BE102"/>
  <c r="BE104"/>
  <c r="BE111"/>
  <c r="BE120"/>
  <c r="BE121"/>
  <c r="BE130"/>
  <c r="J85"/>
  <c r="BE114"/>
  <c r="BE116"/>
  <c r="BE122"/>
  <c r="BE125"/>
  <c r="BE133"/>
  <c r="BE134"/>
  <c r="BE97"/>
  <c r="BE100"/>
  <c r="BE118"/>
  <c r="BE126"/>
  <c r="BE127"/>
  <c r="F59"/>
  <c r="BE106"/>
  <c r="BE124"/>
  <c r="BE131"/>
  <c r="BE135"/>
  <c i="5" r="J89"/>
  <c r="J65"/>
  <c i="6" r="E50"/>
  <c r="F59"/>
  <c r="BE92"/>
  <c r="BE94"/>
  <c r="BE99"/>
  <c r="BE101"/>
  <c r="BE103"/>
  <c r="BE104"/>
  <c i="5" r="J88"/>
  <c r="J64"/>
  <c i="6" r="J81"/>
  <c r="BE90"/>
  <c r="BE91"/>
  <c r="BE93"/>
  <c r="BE96"/>
  <c r="BE100"/>
  <c r="BE106"/>
  <c r="BE110"/>
  <c r="BE97"/>
  <c r="BE107"/>
  <c r="BE108"/>
  <c r="BE111"/>
  <c r="BE112"/>
  <c r="BE114"/>
  <c r="BE115"/>
  <c r="BE116"/>
  <c r="BE117"/>
  <c r="BE95"/>
  <c r="BE98"/>
  <c r="BE102"/>
  <c r="BE105"/>
  <c r="BE109"/>
  <c r="BE113"/>
  <c i="5" r="E75"/>
  <c r="J81"/>
  <c r="BE97"/>
  <c r="BE101"/>
  <c r="BE104"/>
  <c r="BE105"/>
  <c r="BE108"/>
  <c r="BE111"/>
  <c r="BE112"/>
  <c r="BE122"/>
  <c r="BE123"/>
  <c r="BE95"/>
  <c r="BE102"/>
  <c r="BE103"/>
  <c r="BE106"/>
  <c r="BE107"/>
  <c r="BE115"/>
  <c r="BE124"/>
  <c r="F84"/>
  <c r="BE90"/>
  <c r="BE91"/>
  <c r="BE92"/>
  <c r="BE93"/>
  <c r="BE94"/>
  <c r="BE98"/>
  <c r="BE99"/>
  <c r="BE100"/>
  <c r="BE110"/>
  <c r="BE113"/>
  <c r="BE116"/>
  <c r="BE117"/>
  <c r="BE118"/>
  <c r="BE121"/>
  <c r="BE125"/>
  <c r="BE127"/>
  <c r="BE96"/>
  <c r="BE109"/>
  <c r="BE114"/>
  <c r="BE119"/>
  <c r="BE120"/>
  <c r="BE126"/>
  <c i="4" r="F55"/>
  <c r="BE94"/>
  <c r="BE98"/>
  <c r="BE103"/>
  <c r="BE115"/>
  <c r="BE116"/>
  <c r="BE118"/>
  <c r="BE120"/>
  <c r="E75"/>
  <c r="BE89"/>
  <c r="BE92"/>
  <c r="BE100"/>
  <c r="BE104"/>
  <c r="BE105"/>
  <c r="BE106"/>
  <c r="BE107"/>
  <c r="BE108"/>
  <c r="BE117"/>
  <c r="BE119"/>
  <c r="J52"/>
  <c r="BE88"/>
  <c r="BE90"/>
  <c r="BE93"/>
  <c r="BE97"/>
  <c r="BE110"/>
  <c r="BE111"/>
  <c r="BE113"/>
  <c r="BE114"/>
  <c r="BE95"/>
  <c r="BE101"/>
  <c r="BE102"/>
  <c r="BE109"/>
  <c i="3" r="BE92"/>
  <c r="BE98"/>
  <c r="BE105"/>
  <c r="BE107"/>
  <c r="BE110"/>
  <c r="BE118"/>
  <c r="BE120"/>
  <c r="BE122"/>
  <c r="BE123"/>
  <c r="BE129"/>
  <c r="BE130"/>
  <c r="BE131"/>
  <c r="BE132"/>
  <c r="BE136"/>
  <c r="BE147"/>
  <c r="BE155"/>
  <c r="BE159"/>
  <c r="BE161"/>
  <c r="BE163"/>
  <c r="BE164"/>
  <c r="BE167"/>
  <c r="BE169"/>
  <c r="BE170"/>
  <c r="BE172"/>
  <c r="BE174"/>
  <c r="BE191"/>
  <c r="BE197"/>
  <c r="BE201"/>
  <c r="BE209"/>
  <c r="BE210"/>
  <c r="BE212"/>
  <c r="BE214"/>
  <c r="BE223"/>
  <c r="BE226"/>
  <c r="BE230"/>
  <c r="J52"/>
  <c r="E78"/>
  <c r="F85"/>
  <c r="BE93"/>
  <c r="BE95"/>
  <c r="BE99"/>
  <c r="BE100"/>
  <c r="BE106"/>
  <c r="BE109"/>
  <c r="BE113"/>
  <c r="BE115"/>
  <c r="BE137"/>
  <c r="BE139"/>
  <c r="BE146"/>
  <c r="BE148"/>
  <c r="BE149"/>
  <c r="BE160"/>
  <c r="BE171"/>
  <c r="BE180"/>
  <c r="BE185"/>
  <c r="BE187"/>
  <c r="BE190"/>
  <c r="BE196"/>
  <c r="BE215"/>
  <c r="BE217"/>
  <c r="BE220"/>
  <c r="BE222"/>
  <c r="BE224"/>
  <c r="BE225"/>
  <c r="BE233"/>
  <c r="BE234"/>
  <c r="BE237"/>
  <c r="BE91"/>
  <c r="BE96"/>
  <c r="BE103"/>
  <c r="BE104"/>
  <c r="BE111"/>
  <c r="BE112"/>
  <c r="BE116"/>
  <c r="BE121"/>
  <c r="BE124"/>
  <c r="BE140"/>
  <c r="BE141"/>
  <c r="BE142"/>
  <c r="BE150"/>
  <c r="BE156"/>
  <c r="BE157"/>
  <c r="BE165"/>
  <c r="BE168"/>
  <c r="BE176"/>
  <c r="BE177"/>
  <c r="BE178"/>
  <c r="BE179"/>
  <c r="BE183"/>
  <c r="BE189"/>
  <c r="BE193"/>
  <c r="BE194"/>
  <c r="BE195"/>
  <c r="BE198"/>
  <c r="BE200"/>
  <c r="BE207"/>
  <c r="BE216"/>
  <c r="BE218"/>
  <c r="BE219"/>
  <c r="BE227"/>
  <c r="BE232"/>
  <c r="BE236"/>
  <c r="BE101"/>
  <c r="BE102"/>
  <c r="BE108"/>
  <c r="BE114"/>
  <c r="BE119"/>
  <c r="BE125"/>
  <c r="BE126"/>
  <c r="BE127"/>
  <c r="BE128"/>
  <c r="BE133"/>
  <c r="BE134"/>
  <c r="BE135"/>
  <c r="BE138"/>
  <c r="BE143"/>
  <c r="BE144"/>
  <c r="BE145"/>
  <c r="BE151"/>
  <c r="BE152"/>
  <c r="BE153"/>
  <c r="BE154"/>
  <c r="BE158"/>
  <c r="BE162"/>
  <c r="BE166"/>
  <c r="BE173"/>
  <c r="BE181"/>
  <c r="BE182"/>
  <c r="BE184"/>
  <c r="BE186"/>
  <c r="BE188"/>
  <c r="BE192"/>
  <c r="BE199"/>
  <c r="BE202"/>
  <c r="BE203"/>
  <c r="BE205"/>
  <c r="BE206"/>
  <c r="BE211"/>
  <c r="BE213"/>
  <c r="BE221"/>
  <c r="BE228"/>
  <c r="BE229"/>
  <c r="BE231"/>
  <c i="2" r="J52"/>
  <c r="F55"/>
  <c r="BE97"/>
  <c r="BE107"/>
  <c r="BE189"/>
  <c r="BE93"/>
  <c r="BE104"/>
  <c r="BE109"/>
  <c r="BE112"/>
  <c r="BE114"/>
  <c r="BE150"/>
  <c r="BE168"/>
  <c r="BE175"/>
  <c r="BE178"/>
  <c r="BE185"/>
  <c r="BE206"/>
  <c r="BE152"/>
  <c r="BE182"/>
  <c r="BE192"/>
  <c r="BE200"/>
  <c r="BE203"/>
  <c r="BE209"/>
  <c r="BE212"/>
  <c r="BE217"/>
  <c r="BE226"/>
  <c r="BE227"/>
  <c r="BE230"/>
  <c r="BE233"/>
  <c r="BE279"/>
  <c r="BE283"/>
  <c r="E48"/>
  <c r="BE100"/>
  <c r="BE156"/>
  <c r="BE166"/>
  <c r="BE170"/>
  <c r="BE172"/>
  <c r="BE187"/>
  <c r="BE215"/>
  <c r="BE216"/>
  <c r="BE221"/>
  <c r="BE223"/>
  <c r="BE224"/>
  <c r="BE277"/>
  <c r="BE281"/>
  <c i="3" r="F36"/>
  <c i="1" r="BC56"/>
  <c i="4" r="F35"/>
  <c i="1" r="BB57"/>
  <c i="7" r="F38"/>
  <c i="1" r="BC62"/>
  <c i="9" r="F34"/>
  <c i="1" r="BA64"/>
  <c i="4" r="F36"/>
  <c i="1" r="BC57"/>
  <c i="4" r="F34"/>
  <c i="1" r="BA57"/>
  <c i="5" r="F39"/>
  <c i="1" r="BD59"/>
  <c i="6" r="F39"/>
  <c i="1" r="BD60"/>
  <c i="7" r="F39"/>
  <c i="1" r="BD62"/>
  <c r="AS54"/>
  <c i="2" r="J34"/>
  <c i="1" r="AW55"/>
  <c i="3" r="J34"/>
  <c i="1" r="AW56"/>
  <c i="6" r="F37"/>
  <c i="1" r="BB60"/>
  <c i="7" r="J36"/>
  <c i="1" r="AW62"/>
  <c i="9" r="F37"/>
  <c i="1" r="BD64"/>
  <c i="3" r="F35"/>
  <c i="1" r="BB56"/>
  <c i="5" r="J32"/>
  <c i="8" r="F37"/>
  <c i="1" r="BB63"/>
  <c i="4" r="J34"/>
  <c i="1" r="AW57"/>
  <c i="5" r="F38"/>
  <c i="1" r="BC59"/>
  <c i="8" r="F36"/>
  <c i="1" r="BA63"/>
  <c i="2" r="F36"/>
  <c i="1" r="BC55"/>
  <c i="5" r="F36"/>
  <c i="1" r="BA59"/>
  <c i="8" r="J36"/>
  <c i="1" r="AW63"/>
  <c i="8" r="F39"/>
  <c i="1" r="BD63"/>
  <c i="3" r="F34"/>
  <c i="1" r="BA56"/>
  <c i="6" r="F36"/>
  <c i="1" r="BA60"/>
  <c i="8" r="F38"/>
  <c i="1" r="BC63"/>
  <c i="2" r="F37"/>
  <c i="1" r="BD55"/>
  <c i="6" r="J36"/>
  <c i="1" r="AW60"/>
  <c i="7" r="F37"/>
  <c i="1" r="BB62"/>
  <c i="2" r="F34"/>
  <c i="1" r="BA55"/>
  <c i="6" r="F38"/>
  <c i="1" r="BC60"/>
  <c i="9" r="J34"/>
  <c i="1" r="AW64"/>
  <c i="3" r="F37"/>
  <c i="1" r="BD56"/>
  <c i="4" r="F37"/>
  <c i="1" r="BD57"/>
  <c i="5" r="F37"/>
  <c i="1" r="BB59"/>
  <c i="9" r="F35"/>
  <c i="1" r="BB64"/>
  <c i="2" r="F35"/>
  <c i="1" r="BB55"/>
  <c i="5" r="J36"/>
  <c i="1" r="AW59"/>
  <c i="7" r="F36"/>
  <c i="1" r="BA62"/>
  <c i="9" r="F36"/>
  <c i="1" r="BC64"/>
  <c i="2" l="1" r="P180"/>
  <c r="T180"/>
  <c r="T91"/>
  <c r="R180"/>
  <c r="R90"/>
  <c r="P91"/>
  <c r="T90"/>
  <c r="P90"/>
  <c i="1" r="AU55"/>
  <c i="7" r="T98"/>
  <c r="T91"/>
  <c r="P91"/>
  <c i="1" r="AU62"/>
  <c i="3" r="R89"/>
  <c r="R88"/>
  <c i="8" r="P91"/>
  <c i="1" r="AU63"/>
  <c i="4" r="P86"/>
  <c r="P85"/>
  <c i="1" r="AU57"/>
  <c i="3" r="T89"/>
  <c r="T88"/>
  <c i="8" r="R98"/>
  <c i="7" r="R91"/>
  <c i="4" r="T86"/>
  <c r="T85"/>
  <c i="8" r="R91"/>
  <c r="T91"/>
  <c i="4" r="R86"/>
  <c r="R85"/>
  <c i="3" r="P89"/>
  <c r="P88"/>
  <c i="1" r="AU56"/>
  <c i="6" r="BK88"/>
  <c r="J88"/>
  <c r="J64"/>
  <c i="7" r="BK98"/>
  <c r="J98"/>
  <c r="J66"/>
  <c i="2" r="BK91"/>
  <c r="J91"/>
  <c r="J60"/>
  <c i="4" r="BK86"/>
  <c r="J86"/>
  <c r="J60"/>
  <c i="7" r="BK92"/>
  <c r="J92"/>
  <c r="J64"/>
  <c i="2" r="BK180"/>
  <c r="J180"/>
  <c r="J66"/>
  <c i="3" r="BK89"/>
  <c r="J89"/>
  <c r="J60"/>
  <c i="9" r="BK80"/>
  <c r="J80"/>
  <c r="J59"/>
  <c i="8" r="BK91"/>
  <c r="J91"/>
  <c i="1" r="AG59"/>
  <c i="5" r="J35"/>
  <c i="1" r="AV59"/>
  <c r="AT59"/>
  <c r="AN59"/>
  <c i="4" r="J33"/>
  <c i="1" r="AV57"/>
  <c r="AT57"/>
  <c i="2" r="F33"/>
  <c i="1" r="AZ55"/>
  <c i="6" r="F35"/>
  <c i="1" r="AZ60"/>
  <c r="AU58"/>
  <c r="BD61"/>
  <c i="8" r="J32"/>
  <c i="1" r="AG63"/>
  <c i="9" r="F33"/>
  <c i="1" r="AZ64"/>
  <c i="2" r="J33"/>
  <c i="1" r="AV55"/>
  <c r="AT55"/>
  <c i="4" r="F33"/>
  <c i="1" r="AZ57"/>
  <c r="BB61"/>
  <c r="AX61"/>
  <c i="3" r="F33"/>
  <c i="1" r="AZ56"/>
  <c i="8" r="F35"/>
  <c i="1" r="AZ63"/>
  <c i="3" r="J33"/>
  <c i="1" r="AV56"/>
  <c r="AT56"/>
  <c r="BD58"/>
  <c r="BA61"/>
  <c r="AW61"/>
  <c r="BA58"/>
  <c r="AW58"/>
  <c i="6" r="J35"/>
  <c i="1" r="AV60"/>
  <c r="AT60"/>
  <c i="7" r="F35"/>
  <c i="1" r="AZ62"/>
  <c i="5" r="F35"/>
  <c i="1" r="AZ59"/>
  <c i="7" r="J35"/>
  <c i="1" r="AV62"/>
  <c r="AT62"/>
  <c i="8" r="J35"/>
  <c i="1" r="AV63"/>
  <c r="AT63"/>
  <c r="BB58"/>
  <c r="AX58"/>
  <c i="9" r="J33"/>
  <c i="1" r="AV64"/>
  <c r="AT64"/>
  <c r="BC58"/>
  <c r="AY58"/>
  <c r="BC61"/>
  <c r="AY61"/>
  <c i="2" l="1" r="BK90"/>
  <c r="J90"/>
  <c i="7" r="BK91"/>
  <c r="J91"/>
  <c r="J63"/>
  <c i="3" r="BK88"/>
  <c r="J88"/>
  <c r="J59"/>
  <c i="4" r="BK85"/>
  <c r="J85"/>
  <c r="J59"/>
  <c i="6" r="BK87"/>
  <c r="J87"/>
  <c i="1" r="AN63"/>
  <c i="8" r="J63"/>
  <c r="J41"/>
  <c i="5" r="J41"/>
  <c i="1" r="AU61"/>
  <c r="BD54"/>
  <c r="W33"/>
  <c r="BA54"/>
  <c r="AW54"/>
  <c r="AK30"/>
  <c i="2" r="J30"/>
  <c i="1" r="AG55"/>
  <c i="6" r="J32"/>
  <c i="1" r="AG60"/>
  <c r="AG58"/>
  <c r="BC54"/>
  <c r="W32"/>
  <c r="AZ61"/>
  <c r="AV61"/>
  <c r="AT61"/>
  <c r="AZ58"/>
  <c r="AV58"/>
  <c r="AT58"/>
  <c r="AN58"/>
  <c i="9" r="J30"/>
  <c i="1" r="AG64"/>
  <c r="BB54"/>
  <c r="AX54"/>
  <c i="2" l="1" r="J39"/>
  <c i="6" r="J41"/>
  <c i="9" r="J39"/>
  <c i="6" r="J63"/>
  <c i="2" r="J59"/>
  <c i="1" r="AN55"/>
  <c r="AN64"/>
  <c r="AN60"/>
  <c r="AU54"/>
  <c i="7" r="J32"/>
  <c i="1" r="AG62"/>
  <c i="3" r="J30"/>
  <c i="1" r="AG56"/>
  <c r="AY54"/>
  <c i="4" r="J30"/>
  <c i="1" r="AG57"/>
  <c r="AZ54"/>
  <c r="W29"/>
  <c r="W30"/>
  <c r="W31"/>
  <c i="7" l="1" r="J41"/>
  <c i="3" r="J39"/>
  <c i="4" r="J39"/>
  <c i="1" r="AN56"/>
  <c r="AN57"/>
  <c r="AN62"/>
  <c r="AG61"/>
  <c r="AV54"/>
  <c r="AK29"/>
  <c l="1" r="AN61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<sst xmlns="http://schemas.openxmlformats.org/spreadsheetml/2006/main">
  <si>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</si>
  <si>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</si>
  <si>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</si>
  <si>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</si>
  <si>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</si>
  <si>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{1dc553ea-89fa-40ca-a08a-5ca32e4561d0}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</si>
  <si>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</si>
  <si>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</si>
  <si>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</si>
  <si>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</si>
  <si>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</si>
  <si>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</si>
  <si>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</si>
  <si>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</si>
  <si>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220318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</si>
  <si>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</si>
  <si>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</si>
  <si>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KKN a.s.-Objekt B-4.np-infekční lůžkové oddělení a lékařské pokoje KLIMATIZACE - I.a II.etapa</t>
  </si>
  <si>
    <t>KSO:</t>
  </si>
  <si>
    <t/>
  </si>
  <si>
    <t>CC-CZ:</t>
  </si>
  <si>
    <t>Místo:</t>
  </si>
  <si>
    <t>Karlovy Vary</t>
  </si>
  <si>
    <t>Datum:</t>
  </si>
  <si>
    <t>21. 3. 2022</t>
  </si>
  <si>
    <t>Zadavatel:</t>
  </si>
  <si>
    <t>IČ:</t>
  </si>
  <si>
    <t>26365804</t>
  </si>
  <si>
    <t>KKN a.s.,nem.Karlovy Vary</t>
  </si>
  <si>
    <t>DIČ:</t>
  </si>
  <si>
    <t>Uchazeč:</t>
  </si>
  <si>
    <t>Vyplň údaj</t>
  </si>
  <si>
    <t>Projektant:</t>
  </si>
  <si>
    <t>43332803</t>
  </si>
  <si>
    <t>Jan Sobotka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</si>
  <si>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</si>
  <si>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</si>
  <si>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</si>
  <si>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</si>
  <si>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</si>
  <si>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</si>
  <si>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</si>
  <si>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</si>
  <si>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</si>
  <si>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</si>
  <si>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</si>
  <si>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</si>
  <si>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</si>
  <si>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</si>
  <si>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</si>
  <si>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</si>
  <si>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</si>
  <si>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</si>
  <si>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</si>
  <si>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</si>
  <si>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</si>
  <si>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</si>
  <si>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</si>
  <si>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</si>
  <si>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</si>
  <si>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</si>
  <si>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</si>
  <si>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</si>
  <si>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</si>
  <si>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</si>
  <si>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</si>
  <si>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</si>
  <si>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</si>
  <si>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</si>
  <si>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</si>
  <si>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</si>
  <si>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</si>
  <si>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</si>
  <si>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</si>
  <si>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</si>
  <si>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</si>
  <si>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</si>
  <si>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</si>
  <si>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</si>
  <si>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</si>
  <si>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</si>
  <si>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</si>
  <si>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</si>
  <si>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</si>
  <si>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</si>
  <si>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{3c6d8e62-e3ee-4eae-951e-bdb901601ccf}</t>
  </si>
  <si>
    <t>2</t>
  </si>
  <si>
    <t>02</t>
  </si>
  <si>
    <t>Zařízení silnoproudé elektrotechniky</t>
  </si>
  <si>
    <t>{31422a80-b8ef-45aa-ba40-41c74151b623}</t>
  </si>
  <si>
    <t>03</t>
  </si>
  <si>
    <t>MaR</t>
  </si>
  <si>
    <t>{f53d5423-257b-4d8e-a703-c3f99842c8c8}</t>
  </si>
  <si>
    <t>04</t>
  </si>
  <si>
    <t>Chlazení</t>
  </si>
  <si>
    <t>{b193d7d2-4e65-4936-95dd-e114c3e64d90}</t>
  </si>
  <si>
    <t>041</t>
  </si>
  <si>
    <t>Chlazení - I.etapa</t>
  </si>
  <si>
    <t>Soupis</t>
  </si>
  <si>
    <t>{1cf7f76e-876d-45cf-b0bf-697d1530fe46}</t>
  </si>
  <si>
    <t>042</t>
  </si>
  <si>
    <t>Chlazení-II.etapa</t>
  </si>
  <si>
    <t>{270946d0-8164-4854-927f-a2be4771bea4}</t>
  </si>
  <si>
    <t>05</t>
  </si>
  <si>
    <t>ZTI</t>
  </si>
  <si>
    <t>{5a9cd0cf-936e-46fd-8f6b-0ec92757f5cf}</t>
  </si>
  <si>
    <t>051</t>
  </si>
  <si>
    <t>ZTI-I.etapa</t>
  </si>
  <si>
    <t>{fd960de2-1746-40b9-a2ac-01c30b75f1f5}</t>
  </si>
  <si>
    <t>052</t>
  </si>
  <si>
    <t>ZTI-II.etapa</t>
  </si>
  <si>
    <t>{58c05b5c-6789-46a2-8c05-cab47bafde0b}</t>
  </si>
  <si>
    <t>06</t>
  </si>
  <si>
    <t>Vedlejší a ostatní nákladsy</t>
  </si>
  <si>
    <t>VON</t>
  </si>
  <si>
    <t>{5b04a2ab-b58c-4c0e-b617-9d5fd76527db}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</si>
  <si>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</si>
  <si>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</si>
  <si>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</si>
  <si>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</si>
  <si>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</si>
  <si>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</si>
  <si>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</si>
  <si>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</si>
  <si>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</si>
  <si>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</si>
  <si>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</si>
  <si>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</si>
  <si>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</si>
  <si>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</si>
  <si>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</si>
  <si>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727 - Zdravotechnika - požární ochrana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</si>
  <si>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</si>
  <si>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</si>
  <si>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</si>
  <si>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</si>
  <si>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</si>
  <si>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</si>
  <si>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</si>
  <si>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</si>
  <si>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</si>
  <si>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</si>
  <si>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</si>
  <si>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</si>
  <si>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</si>
  <si>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</si>
  <si>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</si>
  <si>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</si>
  <si>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</si>
  <si>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</si>
  <si>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</si>
  <si>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</si>
  <si>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</si>
  <si>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340237212</t>
  </si>
  <si>
    <t>Zazdívka otvorů v příčkách nebo stěnách cihlami plnými pálenými plochy přes 0,09 m2 do 0,25 m2, tloušťky přes 100 mm</t>
  </si>
  <si>
    <t>kus</t>
  </si>
  <si>
    <t>CS ÚRS 2022 01</t>
  </si>
  <si>
    <t>4</t>
  </si>
  <si>
    <t>-1708805931</t>
  </si>
  <si>
    <t>Online PSC</t>
  </si>
  <si>
    <t>https://podminky.urs.cz/item/CS_URS_2022_01/340237212</t>
  </si>
  <si>
    <t>VV</t>
  </si>
  <si>
    <t>"pozn.02"2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</si>
  <si>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</si>
  <si>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</si>
  <si>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</si>
  <si>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</si>
  <si>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m2</t>
  </si>
  <si>
    <t>-1645109711</t>
  </si>
  <si>
    <t>https://podminky.urs.cz/item/CS_URS_2022_01/612142001</t>
  </si>
  <si>
    <t>"pozn.02"2*1,0</t>
  </si>
  <si>
    <t>612325223</t>
  </si>
  <si>
    <t>Vápenocementová omítka jednotlivých malých ploch štuková na stěnách, plochy jednotlivě přes 0,25 do 1 m2</t>
  </si>
  <si>
    <t>-1905322507</t>
  </si>
  <si>
    <t>https://podminky.urs.cz/item/CS_URS_2022_01/612325223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</si>
  <si>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</si>
  <si>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</si>
  <si>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</si>
  <si>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</si>
  <si>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-255620583</t>
  </si>
  <si>
    <t>https://podminky.urs.cz/item/CS_URS_2022_01/949101111</t>
  </si>
  <si>
    <t>40,3+81,2+168,85</t>
  </si>
  <si>
    <t>5</t>
  </si>
  <si>
    <t>949111111</t>
  </si>
  <si>
    <t>Montáž lešení lehkého kozového trubkového o výšce lešeňové podlahy do 1,2 m</t>
  </si>
  <si>
    <t>sada</t>
  </si>
  <si>
    <t>1947104340</t>
  </si>
  <si>
    <t>https://podminky.urs.cz/item/CS_URS_2022_01/949111111</t>
  </si>
  <si>
    <t>949111211</t>
  </si>
  <si>
    <t>Montáž lešení lehkého kozového trubkového Příplatek za první a každý další den použití lešení k ceně -1111</t>
  </si>
  <si>
    <t>1761305808</t>
  </si>
  <si>
    <t>https://podminky.urs.cz/item/CS_URS_2022_01/949111211</t>
  </si>
  <si>
    <t>32*30 'Přepočtené koeficientem množství</t>
  </si>
  <si>
    <t>7</t>
  </si>
  <si>
    <t>949111811</t>
  </si>
  <si>
    <t>Demontáž lešení lehkého kozového trubkového o výšce lešeňové podlahy do 1,2 m</t>
  </si>
  <si>
    <t>2066515375</t>
  </si>
  <si>
    <t>https://podminky.urs.cz/item/CS_URS_2022_01/949111811</t>
  </si>
  <si>
    <t>8</t>
  </si>
  <si>
    <t>952901111</t>
  </si>
  <si>
    <t>Vyčištění budov nebo objektů před předáním do užívání budov bytové nebo občanské výstavby, světlé výšky podlaží do 4 m</t>
  </si>
  <si>
    <t>1515693477</t>
  </si>
  <si>
    <t>https://podminky.urs.cz/item/CS_URS_2022_01/952901111</t>
  </si>
  <si>
    <t>"408"40,0</t>
  </si>
  <si>
    <t>"409"9,4</t>
  </si>
  <si>
    <t>"410"14,6</t>
  </si>
  <si>
    <t>"419"16,2</t>
  </si>
  <si>
    <t>"420"12,0</t>
  </si>
  <si>
    <t>"421"17,25</t>
  </si>
  <si>
    <t>"423"32,5</t>
  </si>
  <si>
    <t>"437"51,75</t>
  </si>
  <si>
    <t>"438"9,05</t>
  </si>
  <si>
    <t>"439"12,35</t>
  </si>
  <si>
    <t>"440"20,1</t>
  </si>
  <si>
    <t>"442"19,6</t>
  </si>
  <si>
    <t>"444"17,3</t>
  </si>
  <si>
    <t>"446"17,5</t>
  </si>
  <si>
    <t>"449"19,1</t>
  </si>
  <si>
    <t>"451"22,25</t>
  </si>
  <si>
    <t>"452"24,7</t>
  </si>
  <si>
    <t>"453"19,45</t>
  </si>
  <si>
    <t>"455"19,7</t>
  </si>
  <si>
    <t>"457"20,25</t>
  </si>
  <si>
    <t>"459"73,1</t>
  </si>
  <si>
    <t>"460"20,05</t>
  </si>
  <si>
    <t>"462"20,5</t>
  </si>
  <si>
    <t>"464"14,9</t>
  </si>
  <si>
    <t>"466"7,85</t>
  </si>
  <si>
    <t>"467"30,7</t>
  </si>
  <si>
    <t>"473"18,2</t>
  </si>
  <si>
    <t>"474"26,8</t>
  </si>
  <si>
    <t>"484"11,3</t>
  </si>
  <si>
    <t>"486"7,15</t>
  </si>
  <si>
    <t>"487"32,2</t>
  </si>
  <si>
    <t>"545"14,95</t>
  </si>
  <si>
    <t>"546"15,85</t>
  </si>
  <si>
    <t>Součet</t>
  </si>
  <si>
    <t>96608401R</t>
  </si>
  <si>
    <t xml:space="preserve">Demontáž opláštění stěn odvětrávané fasády a přesun na investorem určené místo k dalšímu použití a následná montáž </t>
  </si>
  <si>
    <t>-708273520</t>
  </si>
  <si>
    <t>"pozn.03"5,0</t>
  </si>
  <si>
    <t>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</si>
  <si>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</si>
  <si>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</si>
  <si>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-1117193145</t>
  </si>
  <si>
    <t>https://podminky.urs.cz/item/CS_URS_2022_01/971033461</t>
  </si>
  <si>
    <t>11</t>
  </si>
  <si>
    <t>977151118</t>
  </si>
  <si>
    <t>Jádrové vrty diamantovými korunkami do stavebních materiálů (železobetonu, betonu, cihel, obkladů, dlažeb, kamene) průměru přes 90 do 100 mm</t>
  </si>
  <si>
    <t>m</t>
  </si>
  <si>
    <t>-1871510149</t>
  </si>
  <si>
    <t>https://podminky.urs.cz/item/CS_URS_2022_01/977151118</t>
  </si>
  <si>
    <t>"PR.04"4*0,6</t>
  </si>
  <si>
    <t>"PR.05"1*0,1</t>
  </si>
  <si>
    <t>"PR.05A"1*0,1</t>
  </si>
  <si>
    <t>"PR.08"4*0,35</t>
  </si>
  <si>
    <t>"PR.11"1*0,35</t>
  </si>
  <si>
    <t>"PR.09"4*0,3</t>
  </si>
  <si>
    <t>"PR.12"1*0,3</t>
  </si>
  <si>
    <t>12</t>
  </si>
  <si>
    <t>98000001R</t>
  </si>
  <si>
    <t>"pozn.05"Otevření objektu nástavby v rozsahu nutném pro provedení nové kabelové trasy a vrácení objektu do původního stavu</t>
  </si>
  <si>
    <t>kpl</t>
  </si>
  <si>
    <t>-126180988</t>
  </si>
  <si>
    <t>997</t>
  </si>
  <si>
    <t>Přesun sutě</t>
  </si>
  <si>
    <t>13</t>
  </si>
  <si>
    <t>997013216</t>
  </si>
  <si>
    <t>Vnitrostaveništní doprava suti a vybouraných hmot vodorovně do 50 m svisle ručně pro budovy a haly výšky přes 18 do 21 m</t>
  </si>
  <si>
    <t>t</t>
  </si>
  <si>
    <t>-1264747392</t>
  </si>
  <si>
    <t>https://podminky.urs.cz/item/CS_URS_2022_01/997013216</t>
  </si>
  <si>
    <t>14</t>
  </si>
  <si>
    <t>997013501</t>
  </si>
  <si>
    <t>Odvoz suti a vybouraných hmot na skládku nebo meziskládku se složením, na vzdálenost do 1 km</t>
  </si>
  <si>
    <t>-2118405751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</si>
  <si>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</si>
  <si>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</si>
  <si>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</si>
  <si>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-1515502324</t>
  </si>
  <si>
    <t>https://podminky.urs.cz/item/CS_URS_2022_01/997013509</t>
  </si>
  <si>
    <t>2,235*19 'Přepočtené koeficientem množství</t>
  </si>
  <si>
    <t>16</t>
  </si>
  <si>
    <t>997013631</t>
  </si>
  <si>
    <t>Poplatek za uložení stavebního odpadu na skládce (skládkovné) směsného stavebního a demoličního zatříděného do Katalogu odpadů pod kódem 17 09 04</t>
  </si>
  <si>
    <t>1845111024</t>
  </si>
  <si>
    <t>https://podminky.urs.cz/item/CS_URS_2022_01/997013631</t>
  </si>
  <si>
    <t>998</t>
  </si>
  <si>
    <t>Přesun hmot</t>
  </si>
  <si>
    <t>17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</si>
  <si>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</si>
  <si>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</si>
  <si>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1915872772</t>
  </si>
  <si>
    <t>https://podminky.urs.cz/item/CS_URS_2022_01/998011003</t>
  </si>
  <si>
    <t>PSV</t>
  </si>
  <si>
    <t>Práce a dodávky PSV</t>
  </si>
  <si>
    <t>713</t>
  </si>
  <si>
    <t>Izolace tepelné</t>
  </si>
  <si>
    <t>18</t>
  </si>
  <si>
    <t>71313081R</t>
  </si>
  <si>
    <t>Odstranění tepelné izolace stěn volně kladené z vláknitých materiálů tl přes 100 mm a přemístění na investorem určené míst a následná montáž</t>
  </si>
  <si>
    <t>-1755048814</t>
  </si>
  <si>
    <t>"pozn.03"5,000</t>
  </si>
  <si>
    <t>727</t>
  </si>
  <si>
    <t>Zdravotechnika - požární ochrana</t>
  </si>
  <si>
    <t>19</t>
  </si>
  <si>
    <t>727212120</t>
  </si>
  <si>
    <t>Protipožární trubní ucpávky plastového potrubí prostup stěnou tloušťky 100 mm požární odolnost EI 90-120 D 200</t>
  </si>
  <si>
    <t>-589562797</t>
  </si>
  <si>
    <t>https://podminky.urs.cz/item/CS_URS_2022_01/727212120</t>
  </si>
  <si>
    <t>20</t>
  </si>
  <si>
    <t>72721323R</t>
  </si>
  <si>
    <t>Trubní ucpávka plastového potrubí bez izolace D 200 mm stropem tl 150 mm požární odolnost EI 120</t>
  </si>
  <si>
    <t>-1194724206</t>
  </si>
  <si>
    <t>763</t>
  </si>
  <si>
    <t>Konstrukce suché výstavby</t>
  </si>
  <si>
    <t>763111911</t>
  </si>
  <si>
    <t>Zhotovení otvorů v příčkách ze sádrokartonových desek pro prostupy (voda, elektro, topení, VZT), osvětlení, okna, revizní klapky a dvířka včetně vyztužení profily pro příčku tl. do 100 mm, velikost do 0,10 m2</t>
  </si>
  <si>
    <t>2059927452</t>
  </si>
  <si>
    <t>https://podminky.urs.cz/item/CS_URS_2022_01/763111911</t>
  </si>
  <si>
    <t>"PR.06"6</t>
  </si>
  <si>
    <t>22</t>
  </si>
  <si>
    <t>763111921</t>
  </si>
  <si>
    <t>Zhotovení otvorů v příčkách ze sádrokartonových desek pro prostupy (voda, elektro, topení, VZT), osvětlení, okna, revizní klapky a dvířka včetně vyztužení profily pro příčku tl. přes 100 mm, velikost do 0,10 m2</t>
  </si>
  <si>
    <t>-1192056351</t>
  </si>
  <si>
    <t>https://podminky.urs.cz/item/CS_URS_2022_01/763111921</t>
  </si>
  <si>
    <t>"PR.01"17</t>
  </si>
  <si>
    <t>"PR.02"11</t>
  </si>
  <si>
    <t>"PR.03"5</t>
  </si>
  <si>
    <t>"PR.07"3</t>
  </si>
  <si>
    <t>"PR.10"12</t>
  </si>
  <si>
    <t>23</t>
  </si>
  <si>
    <t>763111925</t>
  </si>
  <si>
    <t>Zhotovení otvorů v příčkách ze sádrokartonových desek pro prostupy (voda, elektro, topení, VZT), osvětlení, okna, revizní klapky a dvířka včetně vyztužení profily pro příčku tl. přes 100 mm, velikost přes 1,00 do 2,00 m2</t>
  </si>
  <si>
    <t>-277231217</t>
  </si>
  <si>
    <t>https://podminky.urs.cz/item/CS_URS_2022_01/763111925</t>
  </si>
  <si>
    <t>"pozn.01"3</t>
  </si>
  <si>
    <t>24</t>
  </si>
  <si>
    <t>763111926</t>
  </si>
  <si>
    <t>Zhotovení otvorů v příčkách ze sádrokartonových desek pro prostupy (voda, elektro, topení, VZT), osvětlení, okna, revizní klapky a dvířka včetně vyztužení profily pro příčku tl. přes 100 mm, velikost přes 2,00 do 4,00 m2</t>
  </si>
  <si>
    <t>1652587958</t>
  </si>
  <si>
    <t>https://podminky.urs.cz/item/CS_URS_2022_01/763111926</t>
  </si>
  <si>
    <t>"pozn.04"1</t>
  </si>
  <si>
    <t>25</t>
  </si>
  <si>
    <t>763112985</t>
  </si>
  <si>
    <t>Vyspravení sádrokartonových příček nebo předsazených stěn plochy jednotlivě přes 1,00 do 1,50 m2 desky tl. 12,5 mm standardní A</t>
  </si>
  <si>
    <t>-352451150</t>
  </si>
  <si>
    <t>https://podminky.urs.cz/item/CS_URS_2022_01/763112985</t>
  </si>
  <si>
    <t>"pozn.01"3*2</t>
  </si>
  <si>
    <t>26</t>
  </si>
  <si>
    <t>763112986</t>
  </si>
  <si>
    <t>Vyspravení sádrokartonových příček nebo předsazených stěn plochy jednotlivě přes 1,00 do 1,50 m2 desky tl. 12,5 mm protipožární DF</t>
  </si>
  <si>
    <t>1744760096</t>
  </si>
  <si>
    <t>https://podminky.urs.cz/item/CS_URS_2022_01/763112986</t>
  </si>
  <si>
    <t>"pozn.04"4,0*2</t>
  </si>
  <si>
    <t>27</t>
  </si>
  <si>
    <t>763135611</t>
  </si>
  <si>
    <t>Montáž sádrokartonového podhledu opláštění z kazet</t>
  </si>
  <si>
    <t>-1485906402</t>
  </si>
  <si>
    <t>https://podminky.urs.cz/item/CS_URS_2022_01/763135611</t>
  </si>
  <si>
    <t>"zpětná montáž desek"203,245</t>
  </si>
  <si>
    <t>28</t>
  </si>
  <si>
    <t>M</t>
  </si>
  <si>
    <t>361017093R</t>
  </si>
  <si>
    <t>Kazeta podhledová ze skelných vláken 600×600x15 mm-specifikace viz rastr 1</t>
  </si>
  <si>
    <t>32</t>
  </si>
  <si>
    <t>-1243297784</t>
  </si>
  <si>
    <t>29</t>
  </si>
  <si>
    <t>361017094R</t>
  </si>
  <si>
    <t>Kazeta podhledová ze skelných vláken 600×600 -specifikace viz rastr 2</t>
  </si>
  <si>
    <t>-240026338</t>
  </si>
  <si>
    <t>30</t>
  </si>
  <si>
    <t>361017095R</t>
  </si>
  <si>
    <t>Kazeta podhledová ze skelných vláken 600×600x20 -specifikace viz rastr 3</t>
  </si>
  <si>
    <t>-1981222635</t>
  </si>
  <si>
    <t>"výměna"59</t>
  </si>
  <si>
    <t>"zašpiněné kazety"25*0,6*0,6</t>
  </si>
  <si>
    <t>31</t>
  </si>
  <si>
    <t>763171212</t>
  </si>
  <si>
    <t>Montáž klapek pro konstrukce ze sádrokartonových desek revizních pro podhledy, velikost do 0,25 m2</t>
  </si>
  <si>
    <t>178649138</t>
  </si>
  <si>
    <t>https://podminky.urs.cz/item/CS_URS_2022_01/763171212</t>
  </si>
  <si>
    <t>42972198</t>
  </si>
  <si>
    <t>"O01"mřížka větrací horizontální, plast, bílá, 150x150mm</t>
  </si>
  <si>
    <t>-801324955</t>
  </si>
  <si>
    <t>33</t>
  </si>
  <si>
    <t>763172355</t>
  </si>
  <si>
    <t>Montáž dvířek pro konstrukce ze sádrokartonových desek revizních jednoplášťových pro podhledy velikost (šxv) 600 x 600 mm</t>
  </si>
  <si>
    <t>-1845536246</t>
  </si>
  <si>
    <t>https://podminky.urs.cz/item/CS_URS_2022_01/763172355</t>
  </si>
  <si>
    <t>34</t>
  </si>
  <si>
    <t>59030714</t>
  </si>
  <si>
    <t>"Z01"dvířka revizní jednokřídlá s automatickým zámkem 600x600mm</t>
  </si>
  <si>
    <t>-1339097854</t>
  </si>
  <si>
    <t>35</t>
  </si>
  <si>
    <t>76343180R</t>
  </si>
  <si>
    <t>Demontáž minerálního podhledu -kazet a uložení na investorem určeném místě</t>
  </si>
  <si>
    <t>976286350</t>
  </si>
  <si>
    <t>"70% plochy"</t>
  </si>
  <si>
    <t>0,7*(40,3+81,2+168,85)</t>
  </si>
  <si>
    <t>36</t>
  </si>
  <si>
    <t>998763403</t>
  </si>
  <si>
    <t>Přesun hmot pro konstrukce montované z desek stanovený procentní sazbou (%) z ceny vodorovná dopravní vzdálenost do 50 m v objektech výšky přes 12 do 24 m</t>
  </si>
  <si>
    <t>%</t>
  </si>
  <si>
    <t>1644150192</t>
  </si>
  <si>
    <t>https://podminky.urs.cz/item/CS_URS_2022_01/998763403</t>
  </si>
  <si>
    <t>784</t>
  </si>
  <si>
    <t>Dokončovací práce - malby a tapety</t>
  </si>
  <si>
    <t>37</t>
  </si>
  <si>
    <t>784111001</t>
  </si>
  <si>
    <t>Oprášení (ometení) podkladu v místnostech výšky do 3,80 m</t>
  </si>
  <si>
    <t>-452148270</t>
  </si>
  <si>
    <t>https://podminky.urs.cz/item/CS_URS_2022_01/784111001</t>
  </si>
  <si>
    <t>"pozn.01-po vyspravení SDK.příčky"</t>
  </si>
  <si>
    <t>3,1*(6,5+4,8+10,9)</t>
  </si>
  <si>
    <t>"pozn.02"</t>
  </si>
  <si>
    <t>3,1*10,0*2</t>
  </si>
  <si>
    <t>Mezisoučet</t>
  </si>
  <si>
    <t>"výmalba 15% dotčených místností"</t>
  </si>
  <si>
    <t>"408"2,7*(10,8*2+2,35)</t>
  </si>
  <si>
    <t>"409"3,0*(3,65*2+2,6*2)+3,65*2,6</t>
  </si>
  <si>
    <t>"410"3,0*(3,65*2+4,0*2)+3,65*4,0</t>
  </si>
  <si>
    <t>"419"3,0*(3,4*2+4,8*2)+3,4*4,8</t>
  </si>
  <si>
    <t>"420"3,0*(2,6*2+4,8*2)+2,6*4,8</t>
  </si>
  <si>
    <t>"421"3,0*(3,6*2+4,8*2)+3,6*4,8</t>
  </si>
  <si>
    <t>"423"3,0*(6,85*2+4,8*2)+6,85*4,8</t>
  </si>
  <si>
    <t>"437"2,7*(27,7*2)</t>
  </si>
  <si>
    <t>"438"3,0*(3,5*2+2,5*2)+3,5*2,5</t>
  </si>
  <si>
    <t>"439"3,0*(3,5*2+3,4*2)+3,5*3,4</t>
  </si>
  <si>
    <t>"440"3,0*(3,45*2+7,32*2)+20,1</t>
  </si>
  <si>
    <t>"442"3,0*(3,45*2+7,32*2)+19,6</t>
  </si>
  <si>
    <t>"444"3,0*(3,3*2+6,76*2)+17,3</t>
  </si>
  <si>
    <t>"446"3,0*(3,3*2+6,76*2)+17,5</t>
  </si>
  <si>
    <t>"449"3,0*(3,75*2+6,76*2)+19,1</t>
  </si>
  <si>
    <t>"451"3,0*(3,55*2+6,76*2)+22,25</t>
  </si>
  <si>
    <t>"452"3,0*(3,95*2+6,76*2)+24,7</t>
  </si>
  <si>
    <t>"453"3,0*(3,52*2+6,76*2)+19,45</t>
  </si>
  <si>
    <t>"455"3,0*(3,4*2+7,35*2)+19,7</t>
  </si>
  <si>
    <t>"457"3,0*(3,4*2+7,35*2)+20,25</t>
  </si>
  <si>
    <t>"459"2,7*(22,525*2+2,425)</t>
  </si>
  <si>
    <t>"460"3,0*(3,4*2+7,35*2)+20,05</t>
  </si>
  <si>
    <t>"462"3,0*(3,4*2+7,35*2)+20,5</t>
  </si>
  <si>
    <t>"464"3,0*(4,62*2+3,6*2)+14,9</t>
  </si>
  <si>
    <t>"466"3,0*(6,6*2+2,*2)</t>
  </si>
  <si>
    <t xml:space="preserve">"467"3,0*(3,425*2+8,85*2) </t>
  </si>
  <si>
    <t>"473"3,0*(6,5*2+3,0*2)+18,2</t>
  </si>
  <si>
    <t>"474"3,0*(4,9*2+5,2*2)+26,8</t>
  </si>
  <si>
    <t>"484"3,0*(4,8*2+2,3*2)+11,3</t>
  </si>
  <si>
    <t>"486"3,0*(2,275*2+3,05*2)</t>
  </si>
  <si>
    <t>"487"3,0*(5,01*2+6,25*2)+32,2</t>
  </si>
  <si>
    <t>"545"3,0*(6,45*2+2,5*2)+14,95</t>
  </si>
  <si>
    <t>"546"3,0*(3,5*2+5,35*2)+15,85</t>
  </si>
  <si>
    <t>-2515,428*0,85</t>
  </si>
  <si>
    <t>38</t>
  </si>
  <si>
    <t>784111031</t>
  </si>
  <si>
    <t>Omytí podkladu omytí v místnostech výšky do 3,80 m</t>
  </si>
  <si>
    <t>-455596218</t>
  </si>
  <si>
    <t>https://podminky.urs.cz/item/CS_URS_2022_01/784111031</t>
  </si>
  <si>
    <t>39</t>
  </si>
  <si>
    <t>784181111</t>
  </si>
  <si>
    <t>Penetrace podkladu jednonásobná základní silikátová bezbarvá v místnostech výšky do 3,80 m</t>
  </si>
  <si>
    <t>-351692186</t>
  </si>
  <si>
    <t>https://podminky.urs.cz/item/CS_URS_2022_01/784181111</t>
  </si>
  <si>
    <t>40</t>
  </si>
  <si>
    <t>784211101</t>
  </si>
  <si>
    <t>Malby z malířských směsí oděruvzdorných za mokra dvojnásobné, bílé za mokra oděruvzdorné výborně v místnostech výšky do 3,80 m</t>
  </si>
  <si>
    <t>661428856</t>
  </si>
  <si>
    <t>https://podminky.urs.cz/item/CS_URS_2022_01/784211101</t>
  </si>
  <si>
    <t>41</t>
  </si>
  <si>
    <t>784211161</t>
  </si>
  <si>
    <t>Malby z malířských směsí oděruvzdorných za mokra Příplatek k cenám dvojnásobných maleb za provádění barevné malby tónované na tónovacích automatech, v odstínu světlém</t>
  </si>
  <si>
    <t>-337641043</t>
  </si>
  <si>
    <t>https://podminky.urs.cz/item/CS_URS_2022_01/784211161</t>
  </si>
  <si>
    <t>02 - Zařízení silnoproudé elektrotechniky</t>
  </si>
  <si>
    <t xml:space="preserve"> </t>
  </si>
  <si>
    <t>Ing.František Kolář</t>
  </si>
  <si>
    <t>M - M</t>
  </si>
  <si>
    <t xml:space="preserve">    D - Dodávky</t>
  </si>
  <si>
    <t xml:space="preserve">    D1 - Elektromontáže-demontáže</t>
  </si>
  <si>
    <t xml:space="preserve">    D2 - Kabeláže</t>
  </si>
  <si>
    <t xml:space="preserve">    D3 - Kabelové trasy, úložný materiál                 TRASOVÁN NA STŘEŠE VE STROJOVNĚ VZT</t>
  </si>
  <si>
    <t xml:space="preserve">    D4 - Ostatní elektromontážní práce a materiál</t>
  </si>
  <si>
    <t xml:space="preserve">    D5 - Ostatní HZS</t>
  </si>
  <si>
    <t xml:space="preserve">    D6 - Stavební výpomoce</t>
  </si>
  <si>
    <t xml:space="preserve">    D7 - Podružný mmateriál</t>
  </si>
  <si>
    <t>Dodávky</t>
  </si>
  <si>
    <t>M021</t>
  </si>
  <si>
    <t>specifikace dodávky R4B-5.3 klima</t>
  </si>
  <si>
    <t>ks</t>
  </si>
  <si>
    <t>256</t>
  </si>
  <si>
    <t>64</t>
  </si>
  <si>
    <t>-1504864222</t>
  </si>
  <si>
    <t>MD</t>
  </si>
  <si>
    <t>Mimostaveništní doprava</t>
  </si>
  <si>
    <t>758704463</t>
  </si>
  <si>
    <t>PD</t>
  </si>
  <si>
    <t>Přesun dodávek</t>
  </si>
  <si>
    <t>-2096127710</t>
  </si>
  <si>
    <t>D1</t>
  </si>
  <si>
    <t>Elektromontáže-demontáže</t>
  </si>
  <si>
    <t>M022</t>
  </si>
  <si>
    <t>LZMC1-A100-I Výkonový jistič,3pól,In=100A,Icu=36kA</t>
  </si>
  <si>
    <t>-220409692</t>
  </si>
  <si>
    <t>PPV</t>
  </si>
  <si>
    <t>Podíl přidružených výkonů</t>
  </si>
  <si>
    <t>775055112</t>
  </si>
  <si>
    <t>D2</t>
  </si>
  <si>
    <t>Kabeláže</t>
  </si>
  <si>
    <t>M027</t>
  </si>
  <si>
    <t>CYKY-J 3x2.5 , pevně</t>
  </si>
  <si>
    <t>943871551</t>
  </si>
  <si>
    <t>M023</t>
  </si>
  <si>
    <t>CYKY-J 3x2.5 , pevně KABEL SILOVÝ,IZOLACE PVC</t>
  </si>
  <si>
    <t>1835948671</t>
  </si>
  <si>
    <t>M028</t>
  </si>
  <si>
    <t>CYKY-J 5x4 , pevně</t>
  </si>
  <si>
    <t>2003745178</t>
  </si>
  <si>
    <t>M024</t>
  </si>
  <si>
    <t>CYKY-J 5x4 , pevně KABEL SILOVÝ,IZOLACE PVC</t>
  </si>
  <si>
    <t>-1087260335</t>
  </si>
  <si>
    <t>M029</t>
  </si>
  <si>
    <t>CYKY-J 5x6 , pevně</t>
  </si>
  <si>
    <t>-1014339735</t>
  </si>
  <si>
    <t>M025</t>
  </si>
  <si>
    <t>CYKY-J 5x6 , pevně KABEL SILOVÝ,IZOLACE PVC</t>
  </si>
  <si>
    <t>1273311863</t>
  </si>
  <si>
    <t>M030</t>
  </si>
  <si>
    <t>CYKY-J 5x35 mm2 , pevně</t>
  </si>
  <si>
    <t>-1580170442</t>
  </si>
  <si>
    <t>M026</t>
  </si>
  <si>
    <t>CYKY-J 5x35 mm2 , pevně KABEL SILOVÝ,IZOLACE PVC</t>
  </si>
  <si>
    <t>1090665417</t>
  </si>
  <si>
    <t>M034</t>
  </si>
  <si>
    <t>CY 6 , pevně</t>
  </si>
  <si>
    <t>564251142</t>
  </si>
  <si>
    <t>M031</t>
  </si>
  <si>
    <t>CY 6 , pevně VODIČ JEDNOŽILOVÝ, IZOLACE PVC, ž/zel</t>
  </si>
  <si>
    <t>-1634317508</t>
  </si>
  <si>
    <t>M035</t>
  </si>
  <si>
    <t>CY 10 , pevně</t>
  </si>
  <si>
    <t>1238325469</t>
  </si>
  <si>
    <t>M032</t>
  </si>
  <si>
    <t>CY 10 , pevně VODIČ JEDNOŽILOVÝ, IZOLACE PVC, ž/zel</t>
  </si>
  <si>
    <t>-218540843</t>
  </si>
  <si>
    <t>M036</t>
  </si>
  <si>
    <t>CY 16 žzel , pevně</t>
  </si>
  <si>
    <t>-356822219</t>
  </si>
  <si>
    <t>M033</t>
  </si>
  <si>
    <t>CY 16 žzel , pevně VODIČ JEDNOŽILOVÝ, IZOLACE PVC, ž/zel</t>
  </si>
  <si>
    <t>774138277</t>
  </si>
  <si>
    <t>M039</t>
  </si>
  <si>
    <t>1-CXKH-R-J 3x2.5 mm2 , pevně</t>
  </si>
  <si>
    <t>-1912328314</t>
  </si>
  <si>
    <t>M037</t>
  </si>
  <si>
    <t>1-CXKH-R-J 3x2.5 mm2 , pevně KABEL SE ZVÝŠENOU ODOLNOSTÍ PROTI ŠÍŘENÍ PLAMENE, BARVA PLÁŠTĚ ORANŽOVÁ, TŘÍDA REAKCE NA OHEŇ - B2 ca, s1, d0</t>
  </si>
  <si>
    <t>-485151138</t>
  </si>
  <si>
    <t>M040</t>
  </si>
  <si>
    <t>CXKH R 1 x 6 re žzel, pevně</t>
  </si>
  <si>
    <t>-2136369781</t>
  </si>
  <si>
    <t>M038</t>
  </si>
  <si>
    <t xml:space="preserve">CXKH R  1 x 6 re  žzel, pevně KABEL SE ZVÝŠENOU ODOLNOSTÍ PROTI ŠÍŘENÍ PLAMENE, BARVA PLÁŠTĚ ORANŽOVÁ, TŘÍDA REAKCE NA OHEŇ - B2 ca, s1, d0</t>
  </si>
  <si>
    <t>1657411556</t>
  </si>
  <si>
    <t>86527844</t>
  </si>
  <si>
    <t>D3</t>
  </si>
  <si>
    <t xml:space="preserve">Kabelové trasy, úložný materiál                 TRASOVÁN NA STŘEŠE VE STROJOVNĚ VZT</t>
  </si>
  <si>
    <t>M041</t>
  </si>
  <si>
    <t>KZI 35X150X0.75 ŽLAB S INT.SPOJ. JUPITER (ŽÁROVÉ ZINKOVÁNÍ PONOREM)</t>
  </si>
  <si>
    <t>-1132391095</t>
  </si>
  <si>
    <t>M068</t>
  </si>
  <si>
    <t>372642150</t>
  </si>
  <si>
    <t>M042</t>
  </si>
  <si>
    <t>V 150 víko</t>
  </si>
  <si>
    <t>-872075261</t>
  </si>
  <si>
    <t>M069</t>
  </si>
  <si>
    <t>1120745262</t>
  </si>
  <si>
    <t>M043</t>
  </si>
  <si>
    <t>VU úchyt víka</t>
  </si>
  <si>
    <t>1762154817</t>
  </si>
  <si>
    <t>M070</t>
  </si>
  <si>
    <t>-2009614986</t>
  </si>
  <si>
    <t>M044</t>
  </si>
  <si>
    <t>NSM 6X10-GMT ŠROUB VRAT.+MATICE</t>
  </si>
  <si>
    <t>268855146</t>
  </si>
  <si>
    <t>M071</t>
  </si>
  <si>
    <t>2119993230</t>
  </si>
  <si>
    <t>M045</t>
  </si>
  <si>
    <t>O 90x35x150 oblouk</t>
  </si>
  <si>
    <t>2034542411</t>
  </si>
  <si>
    <t>M072</t>
  </si>
  <si>
    <t>-1212083771</t>
  </si>
  <si>
    <t>M046</t>
  </si>
  <si>
    <t>VO 90x150 víko</t>
  </si>
  <si>
    <t>1499458713</t>
  </si>
  <si>
    <t>M073</t>
  </si>
  <si>
    <t>-1705065159</t>
  </si>
  <si>
    <t>M047</t>
  </si>
  <si>
    <t>SO 90X35X150 OBLOUK STOUPAJÍCÍ 90°</t>
  </si>
  <si>
    <t>-1606728274</t>
  </si>
  <si>
    <t>M074</t>
  </si>
  <si>
    <t>398286807</t>
  </si>
  <si>
    <t>M048</t>
  </si>
  <si>
    <t>VSO 90X150 VÍKO OBLOUKU STOUPAJ. 90°</t>
  </si>
  <si>
    <t>1953376535</t>
  </si>
  <si>
    <t>M075</t>
  </si>
  <si>
    <t>-607885147</t>
  </si>
  <si>
    <t>M049</t>
  </si>
  <si>
    <t>OH 35x150 odbočka horizontální</t>
  </si>
  <si>
    <t>-509404108</t>
  </si>
  <si>
    <t>42</t>
  </si>
  <si>
    <t>M076</t>
  </si>
  <si>
    <t>-1478669207</t>
  </si>
  <si>
    <t>43</t>
  </si>
  <si>
    <t>M050</t>
  </si>
  <si>
    <t>VOH 150 víko</t>
  </si>
  <si>
    <t>743007802</t>
  </si>
  <si>
    <t>44</t>
  </si>
  <si>
    <t>M077</t>
  </si>
  <si>
    <t>-672432671</t>
  </si>
  <si>
    <t>45</t>
  </si>
  <si>
    <t>M051</t>
  </si>
  <si>
    <t>VKO 90X35X150 VÍKO OBLOUKU KLESAJ. 90°</t>
  </si>
  <si>
    <t>-1210610228</t>
  </si>
  <si>
    <t>46</t>
  </si>
  <si>
    <t>M078</t>
  </si>
  <si>
    <t>274336025</t>
  </si>
  <si>
    <t>47</t>
  </si>
  <si>
    <t>M052</t>
  </si>
  <si>
    <t>SK 35 SPOJKA KLOUBOVÁ</t>
  </si>
  <si>
    <t>25640768</t>
  </si>
  <si>
    <t>48</t>
  </si>
  <si>
    <t>M079</t>
  </si>
  <si>
    <t>424788854</t>
  </si>
  <si>
    <t>49</t>
  </si>
  <si>
    <t>M053</t>
  </si>
  <si>
    <t>KO 90X35X150 OBLOUK KLESAJÍCÍ 90°</t>
  </si>
  <si>
    <t>1682291654</t>
  </si>
  <si>
    <t>50</t>
  </si>
  <si>
    <t>M080</t>
  </si>
  <si>
    <t>2038180127</t>
  </si>
  <si>
    <t>51</t>
  </si>
  <si>
    <t>M054</t>
  </si>
  <si>
    <t>K 35x150 koncovka</t>
  </si>
  <si>
    <t>-2077185357</t>
  </si>
  <si>
    <t>52</t>
  </si>
  <si>
    <t>M081</t>
  </si>
  <si>
    <t>-771774075</t>
  </si>
  <si>
    <t>53</t>
  </si>
  <si>
    <t>M055</t>
  </si>
  <si>
    <t>DV 150 DESKA VÝZTUŽNÁ</t>
  </si>
  <si>
    <t>-479912681</t>
  </si>
  <si>
    <t>54</t>
  </si>
  <si>
    <t>M082</t>
  </si>
  <si>
    <t>1102238444</t>
  </si>
  <si>
    <t>55</t>
  </si>
  <si>
    <t>M056</t>
  </si>
  <si>
    <t>NP 150 PROFIL NOSNÝ 15x30</t>
  </si>
  <si>
    <t>1220719800</t>
  </si>
  <si>
    <t>56</t>
  </si>
  <si>
    <t>M083</t>
  </si>
  <si>
    <t>-706557888</t>
  </si>
  <si>
    <t>57</t>
  </si>
  <si>
    <t>M057</t>
  </si>
  <si>
    <t>KPO 8X97 KOTVA POŽÁRNĚ ODOLNÁ</t>
  </si>
  <si>
    <t>-651776181</t>
  </si>
  <si>
    <t>58</t>
  </si>
  <si>
    <t>M084</t>
  </si>
  <si>
    <t>596748608</t>
  </si>
  <si>
    <t>59</t>
  </si>
  <si>
    <t>M058</t>
  </si>
  <si>
    <t>SPS 600 stropní profil</t>
  </si>
  <si>
    <t>401976922</t>
  </si>
  <si>
    <t>60</t>
  </si>
  <si>
    <t>M085</t>
  </si>
  <si>
    <t>1263117977</t>
  </si>
  <si>
    <t>61</t>
  </si>
  <si>
    <t>M059</t>
  </si>
  <si>
    <t>DS 150 držák</t>
  </si>
  <si>
    <t>400630584</t>
  </si>
  <si>
    <t>62</t>
  </si>
  <si>
    <t>M086</t>
  </si>
  <si>
    <t>1043616485</t>
  </si>
  <si>
    <t>63</t>
  </si>
  <si>
    <t>M060</t>
  </si>
  <si>
    <t>KKZ 8 KOTVA KOVOVÁ ZATLOUKACÍ</t>
  </si>
  <si>
    <t>591044977</t>
  </si>
  <si>
    <t>M087</t>
  </si>
  <si>
    <t>-1092753087</t>
  </si>
  <si>
    <t>65</t>
  </si>
  <si>
    <t>-763610004</t>
  </si>
  <si>
    <t>66</t>
  </si>
  <si>
    <t>-1086863931</t>
  </si>
  <si>
    <t>67</t>
  </si>
  <si>
    <t>M061</t>
  </si>
  <si>
    <t>102 010 Betonový podstavec s klínem d=337mm, 17 kg</t>
  </si>
  <si>
    <t>-1888980043</t>
  </si>
  <si>
    <t>68</t>
  </si>
  <si>
    <t>M088</t>
  </si>
  <si>
    <t>-121546176</t>
  </si>
  <si>
    <t>69</t>
  </si>
  <si>
    <t>M062</t>
  </si>
  <si>
    <t>4140 KOLENO PRO TRUBKU 1540 320N</t>
  </si>
  <si>
    <t>-1398412264</t>
  </si>
  <si>
    <t>70</t>
  </si>
  <si>
    <t>M089</t>
  </si>
  <si>
    <t xml:space="preserve">4140 KOLENO PRO TRUBKU 1540  320N</t>
  </si>
  <si>
    <t>-448765176</t>
  </si>
  <si>
    <t>71</t>
  </si>
  <si>
    <t>M063</t>
  </si>
  <si>
    <t>5340 PŘÍCHYTKY TRUBEK 1540</t>
  </si>
  <si>
    <t>1506764484</t>
  </si>
  <si>
    <t>72</t>
  </si>
  <si>
    <t>M090</t>
  </si>
  <si>
    <t xml:space="preserve">5340 PŘÍCHYTKY TRUBEK  1540</t>
  </si>
  <si>
    <t>-799770953</t>
  </si>
  <si>
    <t>73</t>
  </si>
  <si>
    <t>M064</t>
  </si>
  <si>
    <t>1540 TRUBKA TUHÁ 320 N PVC</t>
  </si>
  <si>
    <t>-867245900</t>
  </si>
  <si>
    <t>74</t>
  </si>
  <si>
    <t>M091</t>
  </si>
  <si>
    <t>-1210167132</t>
  </si>
  <si>
    <t>75</t>
  </si>
  <si>
    <t>M065</t>
  </si>
  <si>
    <t>APAFS28 TRUBKA OHEBNÁ 350 N PA K MECHANICKÉ OCHRANĚ KABELŮ</t>
  </si>
  <si>
    <t>-1450868266</t>
  </si>
  <si>
    <t>76</t>
  </si>
  <si>
    <t>M092</t>
  </si>
  <si>
    <t>2069127497</t>
  </si>
  <si>
    <t>77</t>
  </si>
  <si>
    <t>M066</t>
  </si>
  <si>
    <t>2332/LPE-1 TRUBKA OHEBNÁ EN LPE 320N</t>
  </si>
  <si>
    <t>-559120056</t>
  </si>
  <si>
    <t>78</t>
  </si>
  <si>
    <t>M093</t>
  </si>
  <si>
    <t>-1026756271</t>
  </si>
  <si>
    <t>79</t>
  </si>
  <si>
    <t>M067</t>
  </si>
  <si>
    <t>POMOCNÁ KOVOVÁ KONSTRUKCE NA OSAZENÍ ROZVADĚČE R4B-65.2 klima NA PROTIHLUKOVOU IZOLACI STROJOVNY VZT</t>
  </si>
  <si>
    <t>1795561501</t>
  </si>
  <si>
    <t>80</t>
  </si>
  <si>
    <t>M094</t>
  </si>
  <si>
    <t>273717535</t>
  </si>
  <si>
    <t>81</t>
  </si>
  <si>
    <t>-1501286506</t>
  </si>
  <si>
    <t>D4</t>
  </si>
  <si>
    <t>Ostatní elektromontážní práce a materiál</t>
  </si>
  <si>
    <t>82</t>
  </si>
  <si>
    <t>M100</t>
  </si>
  <si>
    <t>stavební sádra</t>
  </si>
  <si>
    <t>kg</t>
  </si>
  <si>
    <t>1862276486</t>
  </si>
  <si>
    <t>83</t>
  </si>
  <si>
    <t>M095</t>
  </si>
  <si>
    <t>-1622241243</t>
  </si>
  <si>
    <t>84</t>
  </si>
  <si>
    <t>M101</t>
  </si>
  <si>
    <t>provizorní přepojování a zapojování během realizace + zařízení staveniště</t>
  </si>
  <si>
    <t>-301592597</t>
  </si>
  <si>
    <t>85</t>
  </si>
  <si>
    <t>M096</t>
  </si>
  <si>
    <t>-1074207137</t>
  </si>
  <si>
    <t>86</t>
  </si>
  <si>
    <t>M102</t>
  </si>
  <si>
    <t>práce ve stísněném prostoru - KABELOVÁ TRASA Z ROZVODNY NA STŘECHU</t>
  </si>
  <si>
    <t>212892850</t>
  </si>
  <si>
    <t>87</t>
  </si>
  <si>
    <t>M097</t>
  </si>
  <si>
    <t>-1880440341</t>
  </si>
  <si>
    <t>88</t>
  </si>
  <si>
    <t>M103</t>
  </si>
  <si>
    <t>KSK 125 KRABICE S KRYTÍM IP 66</t>
  </si>
  <si>
    <t>-842603124</t>
  </si>
  <si>
    <t>89</t>
  </si>
  <si>
    <t>M098</t>
  </si>
  <si>
    <t>-164045618</t>
  </si>
  <si>
    <t>90</t>
  </si>
  <si>
    <t>M104</t>
  </si>
  <si>
    <t>ostatní nespecifikovaný materiál (svorky pro připevnění vodičů na kabelová rošt atd.)</t>
  </si>
  <si>
    <t>-1773786612</t>
  </si>
  <si>
    <t>91</t>
  </si>
  <si>
    <t>M099</t>
  </si>
  <si>
    <t>743264710</t>
  </si>
  <si>
    <t>92</t>
  </si>
  <si>
    <t>M105</t>
  </si>
  <si>
    <t>Montáž rozváděčů litinových, hliníkových nebo plastových sestavy hmotnosti přes 50 do 100kg</t>
  </si>
  <si>
    <t>2003380561</t>
  </si>
  <si>
    <t>93</t>
  </si>
  <si>
    <t>M106</t>
  </si>
  <si>
    <t>Ukončení vodičů izolovaných s označením a zapojením v rozváděči a na přístrojích do 2,5 mm2</t>
  </si>
  <si>
    <t>1067985375</t>
  </si>
  <si>
    <t>94</t>
  </si>
  <si>
    <t>M107</t>
  </si>
  <si>
    <t>Ukončení vodičů izolovaných s označením a zapojením v rozváděči a na přístrojích 4 mm2</t>
  </si>
  <si>
    <t>296991920</t>
  </si>
  <si>
    <t>95</t>
  </si>
  <si>
    <t>M108</t>
  </si>
  <si>
    <t>Ukončení vodičů izolovaných s označením a zapojením v rozváděči a na přístrojích 6 mm2</t>
  </si>
  <si>
    <t>-1130851153</t>
  </si>
  <si>
    <t>96</t>
  </si>
  <si>
    <t>M109</t>
  </si>
  <si>
    <t>Ukončení vodičů izolovaných s označením a zapojením v rozváděči a na přístrojích 10 mm2</t>
  </si>
  <si>
    <t>348227152</t>
  </si>
  <si>
    <t>97</t>
  </si>
  <si>
    <t>M110</t>
  </si>
  <si>
    <t>Ukončení vodičů izolovaných s označením a zapojením v rozváděči a na přístrojích 16 mm2</t>
  </si>
  <si>
    <t>-1605197428</t>
  </si>
  <si>
    <t>98</t>
  </si>
  <si>
    <t>M111</t>
  </si>
  <si>
    <t>Ukončení vodičů izolovaných s označením a zapojením v rozváděči a na přístrojích 35 mm2</t>
  </si>
  <si>
    <t>-804700306</t>
  </si>
  <si>
    <t>99</t>
  </si>
  <si>
    <t>M113</t>
  </si>
  <si>
    <t>požární ucpávka pro hlavní kabelové trasy procházející požárně dělícími konstrukcemi + chodba ve 4.NP (parametry musí splňovat požadavky PBŘ v prováděcí dokumentaci.</t>
  </si>
  <si>
    <t>-540973742</t>
  </si>
  <si>
    <t>100</t>
  </si>
  <si>
    <t>M112</t>
  </si>
  <si>
    <t>362438208</t>
  </si>
  <si>
    <t>101</t>
  </si>
  <si>
    <t>M115</t>
  </si>
  <si>
    <t>úpravy v R4B-4.2 PL7-B16/1 Jistič PL7, char B, 1-pólový, Icn=10kA, In=16A</t>
  </si>
  <si>
    <t>-977686915</t>
  </si>
  <si>
    <t>102</t>
  </si>
  <si>
    <t>M114</t>
  </si>
  <si>
    <t>-1921416900</t>
  </si>
  <si>
    <t>103</t>
  </si>
  <si>
    <t>M117</t>
  </si>
  <si>
    <t>úpravy v R4B-4.2 pomocný nenosný materiál (vodiče, svorky, vypínání atd.)</t>
  </si>
  <si>
    <t>-1665542999</t>
  </si>
  <si>
    <t>104</t>
  </si>
  <si>
    <t>M116</t>
  </si>
  <si>
    <t>1873794036</t>
  </si>
  <si>
    <t>105</t>
  </si>
  <si>
    <t>M118</t>
  </si>
  <si>
    <t>úpravy v R4B-4.2 PL7-B16/1 Jistič PL7, char B, 1-pólový, Icn=10kA, In=16A montáž</t>
  </si>
  <si>
    <t>300153606</t>
  </si>
  <si>
    <t>106</t>
  </si>
  <si>
    <t>M119</t>
  </si>
  <si>
    <t>1719970992</t>
  </si>
  <si>
    <t>107</t>
  </si>
  <si>
    <t>M120</t>
  </si>
  <si>
    <t>úpravy v R4B-4.2 pomocný nenosný materiál (vodiče, svorky, vypínání atd.) montáž</t>
  </si>
  <si>
    <t>-115680653</t>
  </si>
  <si>
    <t>108</t>
  </si>
  <si>
    <t>M121</t>
  </si>
  <si>
    <t>-2007013893</t>
  </si>
  <si>
    <t>109</t>
  </si>
  <si>
    <t>599636567</t>
  </si>
  <si>
    <t>D5</t>
  </si>
  <si>
    <t>Ostatní HZS</t>
  </si>
  <si>
    <t>110</t>
  </si>
  <si>
    <t>M122</t>
  </si>
  <si>
    <t>zaučení obsluhy</t>
  </si>
  <si>
    <t>-843977004</t>
  </si>
  <si>
    <t>111</t>
  </si>
  <si>
    <t>M123</t>
  </si>
  <si>
    <t>výchozí revize elektro (13x 1 hod na vývod 400V, 0 x0,5 hod na vývod 230V)</t>
  </si>
  <si>
    <t>hod</t>
  </si>
  <si>
    <t>-220973577</t>
  </si>
  <si>
    <t>112</t>
  </si>
  <si>
    <t>2008282170</t>
  </si>
  <si>
    <t>D6</t>
  </si>
  <si>
    <t>Stavební výpomoce</t>
  </si>
  <si>
    <t>113</t>
  </si>
  <si>
    <t>M124</t>
  </si>
  <si>
    <t>VYBOURANI OTVORU VE ZDIVU CIHELNEM DO PLOCHY 2.25 dm2 Stena do 450mm</t>
  </si>
  <si>
    <t>-1929863279</t>
  </si>
  <si>
    <t>114</t>
  </si>
  <si>
    <t>M125</t>
  </si>
  <si>
    <t>Zazdívka OTVORU VE ZDIVU CIHELNEM DO PLOCHY 2.25 dm2 Stena do 450mm</t>
  </si>
  <si>
    <t>1417686206</t>
  </si>
  <si>
    <t>115</t>
  </si>
  <si>
    <t>M126</t>
  </si>
  <si>
    <t>VYBOURANI OTVORU V BETONOVÉM STROPU DO PLOCHY 9 dm2 Strop do 450mm</t>
  </si>
  <si>
    <t>285121894</t>
  </si>
  <si>
    <t>116</t>
  </si>
  <si>
    <t>M127</t>
  </si>
  <si>
    <t>Zabetonování OTVORU V BETONOVÉM STROPU DO PLOCHY 0,25 m2 Strop do 450mm vč.výztuže</t>
  </si>
  <si>
    <t>-1532686758</t>
  </si>
  <si>
    <t>117</t>
  </si>
  <si>
    <t>M128</t>
  </si>
  <si>
    <t>LESENOVE PODLAHY Do 1.2 m</t>
  </si>
  <si>
    <t>305721514</t>
  </si>
  <si>
    <t>118</t>
  </si>
  <si>
    <t>M129</t>
  </si>
  <si>
    <t>LESENOVE PODLAHY pronájem lešení</t>
  </si>
  <si>
    <t>den</t>
  </si>
  <si>
    <t>-2005106454</t>
  </si>
  <si>
    <t>119</t>
  </si>
  <si>
    <t>M132</t>
  </si>
  <si>
    <t>svislá doprava suti nošením</t>
  </si>
  <si>
    <t>-510129320</t>
  </si>
  <si>
    <t>120</t>
  </si>
  <si>
    <t>M133</t>
  </si>
  <si>
    <t>příplatek za každé další podlaží</t>
  </si>
  <si>
    <t>761413405</t>
  </si>
  <si>
    <t>121</t>
  </si>
  <si>
    <t>M134</t>
  </si>
  <si>
    <t>odvoz suti na skládku do 10 km</t>
  </si>
  <si>
    <t>m3</t>
  </si>
  <si>
    <t>-272101652</t>
  </si>
  <si>
    <t>122</t>
  </si>
  <si>
    <t>M135</t>
  </si>
  <si>
    <t>pronájem kontejnéru do 5m3</t>
  </si>
  <si>
    <t>-1372729445</t>
  </si>
  <si>
    <t>123</t>
  </si>
  <si>
    <t>M136</t>
  </si>
  <si>
    <t>uložení suti na skládku</t>
  </si>
  <si>
    <t>-218062762</t>
  </si>
  <si>
    <t>124</t>
  </si>
  <si>
    <t>M137</t>
  </si>
  <si>
    <t>CISTENI BUDOV ZAMETANIM 2x dotčené prostory</t>
  </si>
  <si>
    <t>-922949664</t>
  </si>
  <si>
    <t>125</t>
  </si>
  <si>
    <t>M144</t>
  </si>
  <si>
    <t>4.NP VYBOURANI OTVORU VE ZDIVU CIHELNEM DO PLOCHY 2.25 dm2 Stena do 300mm</t>
  </si>
  <si>
    <t>-1391651824</t>
  </si>
  <si>
    <t>126</t>
  </si>
  <si>
    <t>M145</t>
  </si>
  <si>
    <t>4.NP VYBOURANI OTVORU VE ZDIVU CIHELNEM DO PLOCHY 2.25 dm2 Stena do 450mm</t>
  </si>
  <si>
    <t>1343989120</t>
  </si>
  <si>
    <t>127</t>
  </si>
  <si>
    <t>M146</t>
  </si>
  <si>
    <t>4.NP VYSEKANI RYH VE ZDIVU CIHELNEM - HLOUBKA 50mm Sire 100 mm</t>
  </si>
  <si>
    <t>-841852494</t>
  </si>
  <si>
    <t>128</t>
  </si>
  <si>
    <t>M147</t>
  </si>
  <si>
    <t>4.NP ZAZDIVKA OTVORU O PLOSE DO 9 dm2 VE ZDIVU Stena do 300mm</t>
  </si>
  <si>
    <t>1622482691</t>
  </si>
  <si>
    <t>129</t>
  </si>
  <si>
    <t>M148</t>
  </si>
  <si>
    <t>4.NP ZAZDIVKA OTVORU O PLOSE DO 9 dm2 VE ZDIVU Stena do 450mm</t>
  </si>
  <si>
    <t>899155513</t>
  </si>
  <si>
    <t>130</t>
  </si>
  <si>
    <t>M130</t>
  </si>
  <si>
    <t>4.NP LESENOVE PODLAHY Do 1.2 m</t>
  </si>
  <si>
    <t>-1711176477</t>
  </si>
  <si>
    <t>131</t>
  </si>
  <si>
    <t>M131</t>
  </si>
  <si>
    <t>4.NP LESENOVE PODLAHY pronájem lešení</t>
  </si>
  <si>
    <t>985898611</t>
  </si>
  <si>
    <t>132</t>
  </si>
  <si>
    <t>M138</t>
  </si>
  <si>
    <t>4.NP svislá doprava suti nošením</t>
  </si>
  <si>
    <t>-1081001710</t>
  </si>
  <si>
    <t>133</t>
  </si>
  <si>
    <t>M139</t>
  </si>
  <si>
    <t>4.NP příplatek za každé další podlaží</t>
  </si>
  <si>
    <t>179933360</t>
  </si>
  <si>
    <t>134</t>
  </si>
  <si>
    <t>M140</t>
  </si>
  <si>
    <t>4.NP odvoz suti na skládku do 10 km</t>
  </si>
  <si>
    <t>-417387295</t>
  </si>
  <si>
    <t>135</t>
  </si>
  <si>
    <t>M141</t>
  </si>
  <si>
    <t>4.NP pronájem kontejnéru do 5m3</t>
  </si>
  <si>
    <t>1782303983</t>
  </si>
  <si>
    <t>136</t>
  </si>
  <si>
    <t>M142</t>
  </si>
  <si>
    <t>4.NP uložení suti na skládku</t>
  </si>
  <si>
    <t>2095155191</t>
  </si>
  <si>
    <t>137</t>
  </si>
  <si>
    <t>M143</t>
  </si>
  <si>
    <t>4.NP CISTENI BUDOV ZAMETANIM 2x dotčené prostory</t>
  </si>
  <si>
    <t>333893092</t>
  </si>
  <si>
    <t>138</t>
  </si>
  <si>
    <t>-2121034441</t>
  </si>
  <si>
    <t>D7</t>
  </si>
  <si>
    <t>Podružný mmateriál</t>
  </si>
  <si>
    <t>139</t>
  </si>
  <si>
    <t>M149</t>
  </si>
  <si>
    <t>Podružný materiál</t>
  </si>
  <si>
    <t>-1427092483</t>
  </si>
  <si>
    <t>140</t>
  </si>
  <si>
    <t>-827578267</t>
  </si>
  <si>
    <t>03 - MaR</t>
  </si>
  <si>
    <t>Petr Matoušek</t>
  </si>
  <si>
    <t xml:space="preserve">    1.1. - 1.1  Řídící systém</t>
  </si>
  <si>
    <t xml:space="preserve">    1.2. - 1.2 Přístroje</t>
  </si>
  <si>
    <t xml:space="preserve">    1.3. - 1.3 Rozvaděče</t>
  </si>
  <si>
    <t xml:space="preserve">    1.4. - 1.4  Kabely, montážní materiál</t>
  </si>
  <si>
    <t xml:space="preserve">    4.1 - 4.  Ostatní</t>
  </si>
  <si>
    <t>1.1.</t>
  </si>
  <si>
    <t xml:space="preserve">1.1  Řídící systém</t>
  </si>
  <si>
    <t>MS-FAC3613-0</t>
  </si>
  <si>
    <t>Regulátor FAC: 8UI, 6BI, 6BO a 6AO, 24 Vac, SA Bus, FC Bus (BACnet MS/TP)</t>
  </si>
  <si>
    <t>-1121108807</t>
  </si>
  <si>
    <t>MS-IOM3711-2</t>
  </si>
  <si>
    <t>12-bodový IOM: 4UI, 4UO, 4DO (rele); FC Bus a SA Bus</t>
  </si>
  <si>
    <t>-1627158481</t>
  </si>
  <si>
    <t>SW.MaR</t>
  </si>
  <si>
    <t>Software (řídící jednotky) I/O</t>
  </si>
  <si>
    <t>1762049589</t>
  </si>
  <si>
    <t>1.2.</t>
  </si>
  <si>
    <t>1.2 Přístroje</t>
  </si>
  <si>
    <t>GTE CO (300).1</t>
  </si>
  <si>
    <t>Snímač koncentrace R410A s s infračerveným senzorem rozsahem s výstupem 4-20mA-montáž</t>
  </si>
  <si>
    <t>-304646773</t>
  </si>
  <si>
    <t>GTE CO (300)</t>
  </si>
  <si>
    <t xml:space="preserve">Snímač koncentrace R410A s s infračerveným senzorem rozsahem  s výstupem 4-20mA</t>
  </si>
  <si>
    <t>870201536</t>
  </si>
  <si>
    <t>PK-20A38W-350Q.1</t>
  </si>
  <si>
    <t>Piezohoukačka se světelnou signalizací-montáž</t>
  </si>
  <si>
    <t>-1220903616</t>
  </si>
  <si>
    <t>PK-20A38W-350Q</t>
  </si>
  <si>
    <t>Piezohoukačka se světelnou signalizací</t>
  </si>
  <si>
    <t>2037569320</t>
  </si>
  <si>
    <t>1.3.</t>
  </si>
  <si>
    <t>1.3 Rozvaděče</t>
  </si>
  <si>
    <t>RM-detekce.1</t>
  </si>
  <si>
    <t>Nástěný rozvaděč cca 600/800/250 včetně příslušenství , včetně náplně viz dokumentace</t>
  </si>
  <si>
    <t>-1431498565</t>
  </si>
  <si>
    <t>RM-detekce</t>
  </si>
  <si>
    <t xml:space="preserve">Nástěný rozvaděč cca 600/800/250  včetně příslušenství , včetně náplně viz dokumentace</t>
  </si>
  <si>
    <t>-1360093893</t>
  </si>
  <si>
    <t>1.4.</t>
  </si>
  <si>
    <t xml:space="preserve">1.4  Kabely, montážní materiál</t>
  </si>
  <si>
    <t>M007</t>
  </si>
  <si>
    <t>JYTY 4x1-montáž</t>
  </si>
  <si>
    <t>-1644827186</t>
  </si>
  <si>
    <t>M001</t>
  </si>
  <si>
    <t>JYTY 4x1</t>
  </si>
  <si>
    <t>-345560493</t>
  </si>
  <si>
    <t>M008</t>
  </si>
  <si>
    <t>Kabelová trasa - žlab 62/50 + příchytky, kolena a potřebný materiál-montáž</t>
  </si>
  <si>
    <t>-994600891</t>
  </si>
  <si>
    <t>M002</t>
  </si>
  <si>
    <t>Kabelová trasa - žlab 62/50 + příchytky, kolena a potřebný materiál</t>
  </si>
  <si>
    <t>1355433220</t>
  </si>
  <si>
    <t>M009</t>
  </si>
  <si>
    <t>Lišta vkládací 22x22-montáž</t>
  </si>
  <si>
    <t>-1214229216</t>
  </si>
  <si>
    <t>M003</t>
  </si>
  <si>
    <t>Lišta vkládací 22x22</t>
  </si>
  <si>
    <t>-384205143</t>
  </si>
  <si>
    <t>M010</t>
  </si>
  <si>
    <t>Trubka ohebná bezhalogenová včetně příchytek-montáž</t>
  </si>
  <si>
    <t>1023618398</t>
  </si>
  <si>
    <t>M004</t>
  </si>
  <si>
    <t>Trubka ohebná bezhalogenová včetně příchytek</t>
  </si>
  <si>
    <t>-925046451</t>
  </si>
  <si>
    <t>M011</t>
  </si>
  <si>
    <t>Lištová krabice-montáž</t>
  </si>
  <si>
    <t>-1976404361</t>
  </si>
  <si>
    <t>M005</t>
  </si>
  <si>
    <t>Lištová krabice</t>
  </si>
  <si>
    <t>-1441403092</t>
  </si>
  <si>
    <t>M012</t>
  </si>
  <si>
    <t>Montážní, instalační a nosný materiál, ukončení kabelů, ochranné trubky, ochranné pospojení, požární ucpávky, nátěry, drobné zednické práce, průrazy a průchody zdivem a stropy, měření kabeláže........ -montáž</t>
  </si>
  <si>
    <t>412746396</t>
  </si>
  <si>
    <t>M006</t>
  </si>
  <si>
    <t>Montážní, instalační a nosný materiál, ukončení kabelů, ochranné trubky, ochranné pospojení, požární ucpávky, nátěry, drobné zednické práce, průrazy a průchody zdivem a stropy, měření kabeláže........</t>
  </si>
  <si>
    <t>-1370629054</t>
  </si>
  <si>
    <t>4.1</t>
  </si>
  <si>
    <t xml:space="preserve">4.  Ostatní</t>
  </si>
  <si>
    <t>M013</t>
  </si>
  <si>
    <t>Doplnění stávajícího vizualizačního programu pro řídící systém</t>
  </si>
  <si>
    <t>2102673247</t>
  </si>
  <si>
    <t>M014</t>
  </si>
  <si>
    <t>Doplnění grafiky pro přidávanou technologii</t>
  </si>
  <si>
    <t>-1945006111</t>
  </si>
  <si>
    <t>M015</t>
  </si>
  <si>
    <t>Doplnění trendů, alarmové database</t>
  </si>
  <si>
    <t>-679978402</t>
  </si>
  <si>
    <t>M016</t>
  </si>
  <si>
    <t>Nastavení zařízení, zaregulování a uvedení do provozu</t>
  </si>
  <si>
    <t>254028486</t>
  </si>
  <si>
    <t>M017</t>
  </si>
  <si>
    <t>Revize</t>
  </si>
  <si>
    <t>936425718</t>
  </si>
  <si>
    <t>M018</t>
  </si>
  <si>
    <t>Zaškolení obsluhy</t>
  </si>
  <si>
    <t>-1213363507</t>
  </si>
  <si>
    <t>M019</t>
  </si>
  <si>
    <t>Dokumentace skutečný stav</t>
  </si>
  <si>
    <t>-1562507531</t>
  </si>
  <si>
    <t>M020</t>
  </si>
  <si>
    <t>Všechny ostatní dodávky a práce nutné pro dokončení díla</t>
  </si>
  <si>
    <t>87510716</t>
  </si>
  <si>
    <t>04 - Chlazení</t>
  </si>
  <si>
    <t>Soupis:</t>
  </si>
  <si>
    <t>041 - Chlazení - I.etapa</t>
  </si>
  <si>
    <t xml:space="preserve">    751 - Vzduchotechnika</t>
  </si>
  <si>
    <t>751</t>
  </si>
  <si>
    <t>Vzduchotechnika</t>
  </si>
  <si>
    <t>75172111R</t>
  </si>
  <si>
    <t>Montáž klimatizační jednotky venkovní "1.1"</t>
  </si>
  <si>
    <t>1653960459</t>
  </si>
  <si>
    <t>75172001R</t>
  </si>
  <si>
    <t xml:space="preserve">"1.1"Venkovní kondenzační jednotka chlazení - VRF systém_x000d_
Jmenovitý chladící výkon: PCH = 28,0 KW_x000d_
Jmenovitý topný výkon: PT = 31,5 KW_x000d_
Koeficient účinnosti chlazení: EER = 3,85; SEER = 7,17_x000d_
Koeficient účinnosti vytápění: COP = 4,57; SCOP = 4,11_x000d_
Maximální výkon vnitřních jednotek: P = 34,3 KW (130%)_x000d_
Chladící médium: R410A (GWP = 2088); předplněno chladivem: m = 5,0 kg_x000d_
Průměr připojení chladiva Ø: 9,52/22,2 mm (kapalina/plyn)_x000d_
Hladina akustického tlaku ve vzdálenosti 1,0 m: LP = 60 dB(A)_x000d_
Rozměry jednotky (ŠxHxV): 960 x 785 x 1.725 mm; hmotnost: m = 210 Kg _x000d_
El. příkon: P = 7,27 / 6,89 KW (topení/chlazení); U = 3x400 V; I = 21,5 A_x000d_
</t>
  </si>
  <si>
    <t>-484950829</t>
  </si>
  <si>
    <t>75171111R</t>
  </si>
  <si>
    <t>Montáž klimatizační jednotky vnitřní nástěnné 1.2</t>
  </si>
  <si>
    <t>-1794106684</t>
  </si>
  <si>
    <t>75171001R</t>
  </si>
  <si>
    <t xml:space="preserve">"1.2"Vnitřní nástěnná jednotka - VRF systém_x000d_
Jmenovitý chladící výkon: PCH = 1,1 KW_x000d_
Jmenovitý topný výkon: PT = 1,3 KW_x000d_
Elektrické napájení: PE= 0,06 KW; U= 230 V_x000d_
Rozměry jednotky (ŠxHxV): 790 x 230 x 300 mm; hmotnost: m = 10 Kg _x000d_
Množství vzduchu: Q= 360 / 402 / 438 / 450 m 3/hod._x000d_
</t>
  </si>
  <si>
    <t>1731907887</t>
  </si>
  <si>
    <t>75171112R</t>
  </si>
  <si>
    <t>Montáž klimatizační jednotky vnitřní nástěnné 1.3</t>
  </si>
  <si>
    <t>-1346740452</t>
  </si>
  <si>
    <t>75171002R</t>
  </si>
  <si>
    <t xml:space="preserve">"1.3"Vnitřní nástěnná jednotka - VRF systém_x000d_
Jmenovitý chladící výkon: PCH = 1,7 KW_x000d_
Jmenovitý topný výkon: PT = 1,9 KW_x000d_
Elektrické napájení: PE= 0,06 KW; U= 230 V_x000d_
Rozměry jednotky (ŠxHxV): 790 x 230 x 300 mm; hmotnost: m = 10 Kg _x000d_
Množství vzduchu: Q= 360 / 402 / 450 / 480 m 3/hod._x000d_
</t>
  </si>
  <si>
    <t>-798601276</t>
  </si>
  <si>
    <t>75171122R</t>
  </si>
  <si>
    <t>Montáž klimatizační jednotky vnitřní nástěnné 1.4</t>
  </si>
  <si>
    <t>-609791150</t>
  </si>
  <si>
    <t>75172123R</t>
  </si>
  <si>
    <t xml:space="preserve">"1.4"Vnitřní nástěnná jednotka - VRF systém_x000d_
Jmenovitý chladící výkon: PCH = 2,2 KW_x000d_
Jmenovitý topný výkon: PT = 2,5 KW_x000d_
Elektrické napájení: PE= 0,06 KW; U= 230 V_x000d_
Rozměry jednotky (ŠxHxV): 790 x 230 x 300 mm; hmotnost: m = 10 Kg _x000d_
Množství vzduchu: Q= 390 / 420 / 480 / 600 m 3/hod._x000d_
</t>
  </si>
  <si>
    <t>-1268000283</t>
  </si>
  <si>
    <t>75171123R</t>
  </si>
  <si>
    <t>Montáž klimatizační jednotky vnitřní nástěnné 1.5</t>
  </si>
  <si>
    <t>952619465</t>
  </si>
  <si>
    <t>75171124R</t>
  </si>
  <si>
    <t xml:space="preserve">"1.5"Vnitřní nástěnná jednotka - VRF systém_x000d_
Jmenovitý chladící výkon: PCH = 2,8 KW_x000d_
Jmenovitý topný výkon: PT = 3,2 KW_x000d_
Elektrické napájení: PE= 0,06 KW; U= 230 V_x000d_
Rozměry jednotky (ŠxHxV): 790 x 230 x 300 mm; hmotnost: m = 10 Kg _x000d_
Množství vzduchu: Q= 390 / 420 / 480 / 600 m 3/hod._x000d_
</t>
  </si>
  <si>
    <t>-1185387046</t>
  </si>
  <si>
    <t>75171125R</t>
  </si>
  <si>
    <t>Montáž klimatizační jednotky vnitřní nástěnné 1.6</t>
  </si>
  <si>
    <t>31674560</t>
  </si>
  <si>
    <t>75171126R</t>
  </si>
  <si>
    <t xml:space="preserve">"1.6"Vnitřní nástěnná jednotka - VRF systém_x000d_
Jmenovitý chladící výkon: PCH = 4,0 KW_x000d_
Jmenovitý topný výkon: PT = 4,8 KW_x000d_
Elektrické napájení: PE= 0,06 KW; U= 230 V_x000d_
Rozměry jednotky (ŠxHxV): 790 x 230 x 300 mm; hmotnost: m = 11 Kg _x000d_
Množství vzduchu: Q= 450 / 540 / 660 / 840 m 3/hod._x000d_
</t>
  </si>
  <si>
    <t>-838963935</t>
  </si>
  <si>
    <t>75171127R</t>
  </si>
  <si>
    <t>Montáž klimatizační jednotky vnitřní nástěnné 1.7</t>
  </si>
  <si>
    <t>-1097021444</t>
  </si>
  <si>
    <t>75171128R</t>
  </si>
  <si>
    <t xml:space="preserve">"1.7"Vnitřní nástěnná jednotka - VRF systém_x000d_
Jmenovitý chladící výkon: PCH = 5,6 KW_x000d_
Jmenovitý topný výkon: PT = 6,3 KW_x000d_
Elektrické napájení: PE= 0,06 KW; U= 230 V_x000d_
Rozměry jednotky (ŠxHxV): 900 x 230 x 300 mm; hmotnost: m = 14,5 Kg _x000d_
Množství vzduchu: Q= 360 / 402 / 450 / 480 m 3/hod._x000d_
</t>
  </si>
  <si>
    <t>-1656306130</t>
  </si>
  <si>
    <t>75171129R</t>
  </si>
  <si>
    <t>Montáž kabelového ovládání vnitřní jednotky</t>
  </si>
  <si>
    <t>-679478122</t>
  </si>
  <si>
    <t>75171130R</t>
  </si>
  <si>
    <t xml:space="preserve">"1.8"Kabelové nástěnné ovládání vnitřní jednotky_x000d_
Jednotné pro všechny velikosti vnitřních jednotek_x000d_
</t>
  </si>
  <si>
    <t>512134178</t>
  </si>
  <si>
    <t>75171131R</t>
  </si>
  <si>
    <t>Montáž rozbočovače</t>
  </si>
  <si>
    <t>1328768718</t>
  </si>
  <si>
    <t>75171132R</t>
  </si>
  <si>
    <t xml:space="preserve">"1.9"Rozbočovač vedení chladiva - refnet_x000d_
Typy podle jednotlivých potrubí_x000d_
</t>
  </si>
  <si>
    <t>kus1491</t>
  </si>
  <si>
    <t>692503637</t>
  </si>
  <si>
    <t>75171133R</t>
  </si>
  <si>
    <t>Montáž propojovacího potrubí</t>
  </si>
  <si>
    <t>-719562810</t>
  </si>
  <si>
    <t>75171134R</t>
  </si>
  <si>
    <t xml:space="preserve">"1.10"Propojovací měděné potrubí vedení chladiva_x000d_
Celková délka potrubí chladiva:_x000d_
Průměry potrubí chladiva:  6,35 mm              43 m_x000d_
Průměry potrubí chladiva:  12,7 mm              152 m_x000d_
Průměry potrubí chladiva:  19,5 mm              49 m_x000d_
Průměry potrubí chladiva:  22,2 mm              6 m_x000d_
Průměry potrubí chladiva:  25,4 mm              54 m_x000d_
</t>
  </si>
  <si>
    <t>-1960920540</t>
  </si>
  <si>
    <t>75171135R</t>
  </si>
  <si>
    <t>Montáž tepelné izolace</t>
  </si>
  <si>
    <t>595962605</t>
  </si>
  <si>
    <t>75171136R</t>
  </si>
  <si>
    <t>"1.10A"tepelné izolace, tloušťka stěny min. 19 mm (vč. 10% prořezu)</t>
  </si>
  <si>
    <t>-1823526416</t>
  </si>
  <si>
    <t>75171137R</t>
  </si>
  <si>
    <t>Montáž ovládacího vodiče</t>
  </si>
  <si>
    <t>-1355303617</t>
  </si>
  <si>
    <t>75171138R</t>
  </si>
  <si>
    <t>"1.10B"ovládací vodič - 2 žilový nepolarizovaný datový kabel</t>
  </si>
  <si>
    <t>-868786984</t>
  </si>
  <si>
    <t>75171139R</t>
  </si>
  <si>
    <t>Doplnění náplně chladicího média</t>
  </si>
  <si>
    <t>-815131157</t>
  </si>
  <si>
    <t>751711140R</t>
  </si>
  <si>
    <t>"1.11"náplň chladícího média R410A (mimo obsahu v kondenzační jednotce)</t>
  </si>
  <si>
    <t>101647577</t>
  </si>
  <si>
    <t>751711143R</t>
  </si>
  <si>
    <t>Montáž čerpadla</t>
  </si>
  <si>
    <t>soubor</t>
  </si>
  <si>
    <t>721792542</t>
  </si>
  <si>
    <t>751711144R</t>
  </si>
  <si>
    <t xml:space="preserve">"1.12"Čerpadlo pro vložení do potrubí odvodu kondenzátu _x000d_
Včetně příslušenství - silikonová hadička 2x 1m., univerzální redukce_x000d_
Sací výška min. 1 m., výtlak max. 2 m.; napájení 230 V; 20 W_x000d_
</t>
  </si>
  <si>
    <t>-1646222575</t>
  </si>
  <si>
    <t>751711141R</t>
  </si>
  <si>
    <t>Montáž nosné konstrukce</t>
  </si>
  <si>
    <t>-1457182045</t>
  </si>
  <si>
    <t>751711142R</t>
  </si>
  <si>
    <t xml:space="preserve">"1.13"Ocelová konstrukce na střeše objektu pod kondenzační jednotky,_x000d_
provedená z ocelových mnontážních pozink. profilů spojovaná šroubovanými spoji,_x000d_
osazená na roznášecích patkách tzv. BigFoot - společná pro I. a II. etapu_x000d_
Půdorysný rozměr min. 2.500x1.00 mm, nosnost - 450 Kg._x000d_
</t>
  </si>
  <si>
    <t>-1856297065</t>
  </si>
  <si>
    <t>75173001R</t>
  </si>
  <si>
    <t>Montážní materiál-montáž</t>
  </si>
  <si>
    <t>-48798354</t>
  </si>
  <si>
    <t>75173002R</t>
  </si>
  <si>
    <t xml:space="preserve">"1.14"Montážní materiál_x000d_
Spojovací materiál - šrouby, matice, podložky, závěsy, závitové tyče,_x000d_
ocelové hmoždinky, pomocné konstrukce, samolepící pásky, těsnící materiál._x000d_
</t>
  </si>
  <si>
    <t>-57757481</t>
  </si>
  <si>
    <t>751730003R</t>
  </si>
  <si>
    <t>"1.15"Celková revize chladícího zařízení dle ČSN-EN 378-3:2017 -montáž</t>
  </si>
  <si>
    <t>2122014147</t>
  </si>
  <si>
    <t>751730004R</t>
  </si>
  <si>
    <t>"1.15"Revize chladicího zařízení-materiál</t>
  </si>
  <si>
    <t>1656989968</t>
  </si>
  <si>
    <t>751730005R</t>
  </si>
  <si>
    <t>"1.16"Projektová dokumentace skutečného provedení stavby - 1. etapa</t>
  </si>
  <si>
    <t>-255159960</t>
  </si>
  <si>
    <t>751730006R</t>
  </si>
  <si>
    <t xml:space="preserve">"1.16"Projektová dokumentace skutečného provedení stavby - 1. etapa_x000d_
Odevzdání - 2x tištěné paré a elektronicky ve formátu DWG, PDF, TXT_x000d_
</t>
  </si>
  <si>
    <t>-434513613</t>
  </si>
  <si>
    <t>751730007R</t>
  </si>
  <si>
    <t>Zaregulování, provozní zkoušky, spuštění zařízení:</t>
  </si>
  <si>
    <t>-465172863</t>
  </si>
  <si>
    <t>751730008R</t>
  </si>
  <si>
    <t>Doprava</t>
  </si>
  <si>
    <t>1803189657</t>
  </si>
  <si>
    <t>042 - Chlazení-II.etapa</t>
  </si>
  <si>
    <t>Montáž klimatizační jednotky venkovní "2.1"</t>
  </si>
  <si>
    <t>-1786006370</t>
  </si>
  <si>
    <t xml:space="preserve">"2.1"Venkovní kondenzační jednotka chlazení - VRF systém_x000d_
Jmenovitý chladící výkon: PCH = 22,4 KW_x000d_
Jmenovitý topný výkon: PT = 25,0 KW_x000d_
Koeficient účinnosti chlazení: EER = 4,15/7,5; SEER = 7,17_x000d_
Koeficient účinnosti vytápění: COP = 4,75; SCOP = 4,17_x000d_
Maximální výkon vnitřních jednotek: P = 27,0 KW (130%)_x000d_
Chladící médium: R410A (GWP = 2088); předplněno chladivem: m = 5,0 kg_x000d_
Průměr připojení chladiva Ø: 9,52/22,2 mm (kapalina/plyn)_x000d_
Hladina akustického tlaku ve vzdálenosti 1,0 m: LP = 59 dB(A)_x000d_
Rozměry jednotky (ŠxHxV): 960 x 785 x 1.725 mm; hmotnost: m = 210 Kg _x000d_
El. příkon: P = 5,4 / 5,26 KW (topení/chlazení); U = 3x400 V; I = 15,5 A_x000d_
_x000d_
 </t>
  </si>
  <si>
    <t>1389812972</t>
  </si>
  <si>
    <t>Montáž klimatizační jednotky vnitřní nástěnné 2.2</t>
  </si>
  <si>
    <t>1315507121</t>
  </si>
  <si>
    <t xml:space="preserve">"2.2"Vnitřní nástěnná jednotka - VRF systém_x000d_
Jmenovitý chladící výkon: PCH = 2,2 KW_x000d_
Jmenovitý topný výkon: PT = 2,5 KW_x000d_
Elektrické napájení: PE= 0,06 KW; U= 230 V_x000d_
Rozměry jednotky (ŠxHxV): 790 x 230 x 300 mm; hmotnost: m = 10 Kg _x000d_
Množství vzduchu: Q= 390 / 420 / 480 / 600 m 3/hod._x000d_
</t>
  </si>
  <si>
    <t>1264133945</t>
  </si>
  <si>
    <t>Montáž klimatizační jednotky vnitřní nástěnné 2.3</t>
  </si>
  <si>
    <t>858436943</t>
  </si>
  <si>
    <t xml:space="preserve">"2.3"Vnitřní nástěnná jednotka - VRF systém_x000d_
Jmenovitý chladící výkon: PCH = 2,8 KW_x000d_
Jmenovitý topný výkon: PT = 3,2 KW_x000d_
Elektrické napájení: PE= 0,06 KW; U= 230 V_x000d_
Rozměry jednotky (ŠxHxV): 790 x 230 x 300 mm; hmotnost: m = 10 Kg _x000d_
Množství vzduchu: Q= 390 / 420 / 480 / 600 m 3/hod._x000d_
</t>
  </si>
  <si>
    <t>6640028</t>
  </si>
  <si>
    <t>-1941361071</t>
  </si>
  <si>
    <t xml:space="preserve">"2.4"Kabelové nástěnné ovládání vnitřní jednotky_x000d_
Jednotné pro všechny velikosti vnitřních jednotek_x000d_
</t>
  </si>
  <si>
    <t>591548928</t>
  </si>
  <si>
    <t>-451990022</t>
  </si>
  <si>
    <t xml:space="preserve">"2.5"Rozbočovač vedení chladiva - refnet_x000d_
Typy podle jednotlivých potrubí_x000d_
</t>
  </si>
  <si>
    <t>-1296751758</t>
  </si>
  <si>
    <t>-458492208</t>
  </si>
  <si>
    <t xml:space="preserve">"2.6"Propojovací měděné potrubí vedení chladiva_x000d_
Celková délka potrubí chladiva:_x000d_
Průměry potrubí chladiva:  6,35 mm              42 m_x000d_
Průměry potrubí chladiva:  12,7 mm              116 m_x000d_
Průměry potrubí chladiva:  19,5 mm              34 m_x000d_
Průměry potrubí chladiva:  22,2 mm              34 m_x000d_
 </t>
  </si>
  <si>
    <t>-1715651091</t>
  </si>
  <si>
    <t>-1256977554</t>
  </si>
  <si>
    <t>"2.7A"tepelné izolace, tloušťka stěny min. 19 mm (vč. 10% prořezu)</t>
  </si>
  <si>
    <t>291106816</t>
  </si>
  <si>
    <t>1383100271</t>
  </si>
  <si>
    <t>"2.7B"ovládací vodič - 2 žilový nepolarizovaný datový kabel</t>
  </si>
  <si>
    <t>80693468</t>
  </si>
  <si>
    <t>-1996684668</t>
  </si>
  <si>
    <t>"2.8"náplň chladícího média R410A (mimo obsahu v kondenzační jednotce)</t>
  </si>
  <si>
    <t>-1353171888</t>
  </si>
  <si>
    <t>1894929460</t>
  </si>
  <si>
    <t xml:space="preserve">"2.9"Čerpadlo pro vložení do potrubí odvodu kondenzátu _x000d_
Včetně příslušenství - silikonová hadička 2x 1m., univerzální redukce_x000d_
Sací výška min. 1 m., výtlak max. 2 m.; napájení 230 V; 20 W_x000d_
</t>
  </si>
  <si>
    <t>908985615</t>
  </si>
  <si>
    <t>567932705</t>
  </si>
  <si>
    <t xml:space="preserve">"2.10"Montážní materiál_x000d_
Spojovací materiál - šrouby, matice, podložky, závěsy, závitové tyče,_x000d_
ocelové hmoždinky, pomocné konstrukce, samolepící pásky, těsnící materiál._x000d_
</t>
  </si>
  <si>
    <t>669758662</t>
  </si>
  <si>
    <t>"2.11"Celková revize chladícího zařízení dle ČSN-EN 378-3:2017 -montáž</t>
  </si>
  <si>
    <t>1752239643</t>
  </si>
  <si>
    <t>"2.11"Revize chladicího zařízení-materiál</t>
  </si>
  <si>
    <t>-121318313</t>
  </si>
  <si>
    <t>"2.12"Projektová dokumentace skutečného provedení stavby - 2. etapa</t>
  </si>
  <si>
    <t>456753485</t>
  </si>
  <si>
    <t xml:space="preserve">"2.12"Projektová dokumentace skutečného provedení stavby - 1. etapa_x000d_
Odevzdání - 2x tištěné paré a elektronicky ve formátu DWG, PDF, TXT_x000d_
</t>
  </si>
  <si>
    <t>1597268390</t>
  </si>
  <si>
    <t>-190118868</t>
  </si>
  <si>
    <t>905069255</t>
  </si>
  <si>
    <t>05 - ZTI</t>
  </si>
  <si>
    <t>051 - ZTI-I.etapa</t>
  </si>
  <si>
    <t>Sylva Kubová</t>
  </si>
  <si>
    <t xml:space="preserve">    721 - Zdravotechnika - vnitřní kanalizace</t>
  </si>
  <si>
    <t xml:space="preserve">    767 - Konstrukce zámečnické</t>
  </si>
  <si>
    <t>M152</t>
  </si>
  <si>
    <t>likvidace a odvoz vybouraných hmot včetně poplatku za skládkovné</t>
  </si>
  <si>
    <t>41288872</t>
  </si>
  <si>
    <t>M153</t>
  </si>
  <si>
    <t>zhotovení průrazů zdivem pro potrubí – pro chráničku DN70 21ks x 0,35 (jádrové vrtání)</t>
  </si>
  <si>
    <t>sb</t>
  </si>
  <si>
    <t>-800998354</t>
  </si>
  <si>
    <t>M154</t>
  </si>
  <si>
    <t>zhotovení průrazů zdivem pro potrubí – pro chráničku DN70 4ks x 0,6 (jádrové vrtání)</t>
  </si>
  <si>
    <t>-2048527779</t>
  </si>
  <si>
    <t>M155</t>
  </si>
  <si>
    <t>pomocné stavební práce, drážkování, kotvení, začištění, plentování</t>
  </si>
  <si>
    <t>-1518265846</t>
  </si>
  <si>
    <t>721</t>
  </si>
  <si>
    <t>Zdravotechnika - vnitřní kanalizace</t>
  </si>
  <si>
    <t>721100902</t>
  </si>
  <si>
    <t>Opravy potrubí hrdlového přetěsnění hrdla odpadního potrubí do DN 100</t>
  </si>
  <si>
    <t>-1776494047</t>
  </si>
  <si>
    <t>https://podminky.urs.cz/item/CS_URS_2022_01/721100902</t>
  </si>
  <si>
    <t>721171905</t>
  </si>
  <si>
    <t>Opravy odpadního potrubí plastového vsazení odbočky do potrubí DN 110</t>
  </si>
  <si>
    <t>12948291</t>
  </si>
  <si>
    <t>https://podminky.urs.cz/item/CS_URS_2022_01/721171905</t>
  </si>
  <si>
    <t>721171915</t>
  </si>
  <si>
    <t>Opravy odpadního potrubí plastového propojení dosavadního potrubí DN 110</t>
  </si>
  <si>
    <t>1343704073</t>
  </si>
  <si>
    <t>https://podminky.urs.cz/item/CS_URS_2022_01/721171915</t>
  </si>
  <si>
    <t>721174042</t>
  </si>
  <si>
    <t>Potrubí z trub polypropylenových připojovací DN 40</t>
  </si>
  <si>
    <t>917451715</t>
  </si>
  <si>
    <t>https://podminky.urs.cz/item/CS_URS_2022_01/721174042</t>
  </si>
  <si>
    <t>"DN 32"13</t>
  </si>
  <si>
    <t>"DN 40"90</t>
  </si>
  <si>
    <t>721174044</t>
  </si>
  <si>
    <t>Potrubí z trub polypropylenových připojovací DN 75</t>
  </si>
  <si>
    <t>-1102944100</t>
  </si>
  <si>
    <t>https://podminky.urs.cz/item/CS_URS_2022_01/721174044</t>
  </si>
  <si>
    <t>"chránička"22</t>
  </si>
  <si>
    <t>721194104</t>
  </si>
  <si>
    <t>Vyměření přípojek na potrubí vyvedení a upevnění odpadních výpustek DN 40</t>
  </si>
  <si>
    <t>1168181457</t>
  </si>
  <si>
    <t>https://podminky.urs.cz/item/CS_URS_2022_01/721194104</t>
  </si>
  <si>
    <t>721194109</t>
  </si>
  <si>
    <t>Vyměření přípojek na potrubí vyvedení a upevnění odpadních výpustek DN 110</t>
  </si>
  <si>
    <t>679664706</t>
  </si>
  <si>
    <t>https://podminky.urs.cz/item/CS_URS_2022_01/721194109</t>
  </si>
  <si>
    <t>721274121</t>
  </si>
  <si>
    <t>Ventily přivzdušňovací odpadních potrubí vnitřní od DN 32 do DN 50</t>
  </si>
  <si>
    <t>-1903015536</t>
  </si>
  <si>
    <t>https://podminky.urs.cz/item/CS_URS_2022_01/721274121</t>
  </si>
  <si>
    <t>72122651R</t>
  </si>
  <si>
    <t>Kondenzační zápachová uzávěra s kuličkou HL136N DN40</t>
  </si>
  <si>
    <t>370529282</t>
  </si>
  <si>
    <t>72129001R</t>
  </si>
  <si>
    <t>Příplatek za práce ve výškách (uložení potrubí v podhledu (výška větší než 3,0m))</t>
  </si>
  <si>
    <t>700981029</t>
  </si>
  <si>
    <t>721290111</t>
  </si>
  <si>
    <t>Zkouška těsnosti kanalizace v objektech vodou do DN 125</t>
  </si>
  <si>
    <t>846709557</t>
  </si>
  <si>
    <t>https://podminky.urs.cz/item/CS_URS_2022_01/721290111</t>
  </si>
  <si>
    <t>72130001R</t>
  </si>
  <si>
    <t>Osazení zátky na plastové potrubí DN40</t>
  </si>
  <si>
    <t>280873850</t>
  </si>
  <si>
    <t>M150</t>
  </si>
  <si>
    <t>odhalení stávající kanalizační stoupačky DN110</t>
  </si>
  <si>
    <t>-1671461521</t>
  </si>
  <si>
    <t>M151</t>
  </si>
  <si>
    <t>příprava montážního otvoru pro možnost vsazení nové odbočky</t>
  </si>
  <si>
    <t>1471207742</t>
  </si>
  <si>
    <t>998721203</t>
  </si>
  <si>
    <t>Přesun hmot pro vnitřní kanalizace stanovený procentní sazbou (%) z ceny vodorovná dopravní vzdálenost do 50 m v objektech výšky přes 12 do 24 m</t>
  </si>
  <si>
    <t>204969149</t>
  </si>
  <si>
    <t>https://podminky.urs.cz/item/CS_URS_2022_01/998721203</t>
  </si>
  <si>
    <t>727111346</t>
  </si>
  <si>
    <t>Prostup stěnou tl.150, tmel Promasel, D40</t>
  </si>
  <si>
    <t>-630096056</t>
  </si>
  <si>
    <t>727111349</t>
  </si>
  <si>
    <t>Prostup stěnou tl.150, tmel Promasel, D110 (dotěsnění prostupu u dotčených stávajících stoupaček – po vsazení odbočky)</t>
  </si>
  <si>
    <t>2142448547</t>
  </si>
  <si>
    <t>767</t>
  </si>
  <si>
    <t>Konstrukce zámečnické</t>
  </si>
  <si>
    <t>767995100</t>
  </si>
  <si>
    <t>Objímky na potrubí DN40 s pryž výstelkou, upevň.matice,stopka, včetně montáže</t>
  </si>
  <si>
    <t>-849795932</t>
  </si>
  <si>
    <t>767995101</t>
  </si>
  <si>
    <t>Táhla pro objímky na potrubí DN40 upevň.matice,stopka, včetně montáže</t>
  </si>
  <si>
    <t>1369929006</t>
  </si>
  <si>
    <t>998767203</t>
  </si>
  <si>
    <t>Přesun hmot pro zámečnické konstrukce stanovený procentní sazbou (%) z ceny vodorovná dopravní vzdálenost do 50 m v objektech výšky přes 12 do 24 m</t>
  </si>
  <si>
    <t>1134512009</t>
  </si>
  <si>
    <t>https://podminky.urs.cz/item/CS_URS_2022_01/998767203</t>
  </si>
  <si>
    <t>052 - ZTI-II.etapa</t>
  </si>
  <si>
    <t>98873327</t>
  </si>
  <si>
    <t>68102681</t>
  </si>
  <si>
    <t>1127038866</t>
  </si>
  <si>
    <t>-428212850</t>
  </si>
  <si>
    <t>2078773732</t>
  </si>
  <si>
    <t>721171902</t>
  </si>
  <si>
    <t>Opravy odpadního potrubí plastového vsazení odbočky do potrubí DN 40</t>
  </si>
  <si>
    <t>1968248717</t>
  </si>
  <si>
    <t>https://podminky.urs.cz/item/CS_URS_2022_01/721171902</t>
  </si>
  <si>
    <t>456258975</t>
  </si>
  <si>
    <t>-1027650879</t>
  </si>
  <si>
    <t>1673006361</t>
  </si>
  <si>
    <t>"DN 32"12</t>
  </si>
  <si>
    <t>"DN 40"105</t>
  </si>
  <si>
    <t>584323725</t>
  </si>
  <si>
    <t>"chránička"24</t>
  </si>
  <si>
    <t>1108561050</t>
  </si>
  <si>
    <t>1719159355</t>
  </si>
  <si>
    <t>582000194</t>
  </si>
  <si>
    <t>-1152568176</t>
  </si>
  <si>
    <t>-1125807842</t>
  </si>
  <si>
    <t>-683152063</t>
  </si>
  <si>
    <t>Odstranění zátky na plastové potrubí DN40</t>
  </si>
  <si>
    <t>442396494</t>
  </si>
  <si>
    <t>-2000231945</t>
  </si>
  <si>
    <t>385729151</t>
  </si>
  <si>
    <t>1042968527</t>
  </si>
  <si>
    <t>290941098</t>
  </si>
  <si>
    <t>518471269</t>
  </si>
  <si>
    <t>-1409141285</t>
  </si>
  <si>
    <t>246152945</t>
  </si>
  <si>
    <t>569374854</t>
  </si>
  <si>
    <t>06 - Vedlejší a ostatní nákladsy</t>
  </si>
  <si>
    <t xml:space="preserve"> 15707431</t>
  </si>
  <si>
    <t xml:space="preserve"> CZ5857250003</t>
  </si>
  <si>
    <t>VRN - Vedlejší rozpočtové náklady</t>
  </si>
  <si>
    <t>VRN</t>
  </si>
  <si>
    <t>Vedlejší rozpočtové náklady</t>
  </si>
  <si>
    <t>013254000</t>
  </si>
  <si>
    <t>Dokumentace skutečného provedení stavby</t>
  </si>
  <si>
    <t>Kč</t>
  </si>
  <si>
    <t>1024</t>
  </si>
  <si>
    <t>-1025580541</t>
  </si>
  <si>
    <t>https://podminky.urs.cz/item/CS_URS_2022_01/013254000</t>
  </si>
  <si>
    <t>033103000</t>
  </si>
  <si>
    <t>Připojení energií</t>
  </si>
  <si>
    <t>-701317851</t>
  </si>
  <si>
    <t>https://podminky.urs.cz/item/CS_URS_2022_01/033103000</t>
  </si>
  <si>
    <t>033203000</t>
  </si>
  <si>
    <t>Energie pro zařízení staveniště</t>
  </si>
  <si>
    <t>-180365647</t>
  </si>
  <si>
    <t>https://podminky.urs.cz/item/CS_URS_2022_01/033203000</t>
  </si>
  <si>
    <t>071103000</t>
  </si>
  <si>
    <t>Provoz investora</t>
  </si>
  <si>
    <t>-19508427</t>
  </si>
  <si>
    <t>https://podminky.urs.cz/item/CS_URS_2022_01/071103000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</si>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</sst>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0237212" TargetMode="External" /><Relationship Id="rId2" Type="http://schemas.openxmlformats.org/officeDocument/2006/relationships/hyperlink" Target="https://podminky.urs.cz/item/CS_URS_2022_01/612142001" TargetMode="External" /><Relationship Id="rId3" Type="http://schemas.openxmlformats.org/officeDocument/2006/relationships/hyperlink" Target="https://podminky.urs.cz/item/CS_URS_2022_01/612325223" TargetMode="External" /><Relationship Id="rId4" Type="http://schemas.openxmlformats.org/officeDocument/2006/relationships/hyperlink" Target="https://podminky.urs.cz/item/CS_URS_2022_01/949101111" TargetMode="External" /><Relationship Id="rId5" Type="http://schemas.openxmlformats.org/officeDocument/2006/relationships/hyperlink" Target="https://podminky.urs.cz/item/CS_URS_2022_01/949111111" TargetMode="External" /><Relationship Id="rId6" Type="http://schemas.openxmlformats.org/officeDocument/2006/relationships/hyperlink" Target="https://podminky.urs.cz/item/CS_URS_2022_01/949111211" TargetMode="External" /><Relationship Id="rId7" Type="http://schemas.openxmlformats.org/officeDocument/2006/relationships/hyperlink" Target="https://podminky.urs.cz/item/CS_URS_2022_01/949111811" TargetMode="External" /><Relationship Id="rId8" Type="http://schemas.openxmlformats.org/officeDocument/2006/relationships/hyperlink" Target="https://podminky.urs.cz/item/CS_URS_2022_01/952901111" TargetMode="External" /><Relationship Id="rId9" Type="http://schemas.openxmlformats.org/officeDocument/2006/relationships/hyperlink" Target="https://podminky.urs.cz/item/CS_URS_2022_01/971033461" TargetMode="External" /><Relationship Id="rId10" Type="http://schemas.openxmlformats.org/officeDocument/2006/relationships/hyperlink" Target="https://podminky.urs.cz/item/CS_URS_2022_01/977151118" TargetMode="External" /><Relationship Id="rId11" Type="http://schemas.openxmlformats.org/officeDocument/2006/relationships/hyperlink" Target="https://podminky.urs.cz/item/CS_URS_2022_01/997013216" TargetMode="External" /><Relationship Id="rId12" Type="http://schemas.openxmlformats.org/officeDocument/2006/relationships/hyperlink" Target="https://podminky.urs.cz/item/CS_URS_2022_01/997013501" TargetMode="External" /><Relationship Id="rId13" Type="http://schemas.openxmlformats.org/officeDocument/2006/relationships/hyperlink" Target="https://podminky.urs.cz/item/CS_URS_2022_01/997013509" TargetMode="External" /><Relationship Id="rId14" Type="http://schemas.openxmlformats.org/officeDocument/2006/relationships/hyperlink" Target="https://podminky.urs.cz/item/CS_URS_2022_01/997013631" TargetMode="External" /><Relationship Id="rId15" Type="http://schemas.openxmlformats.org/officeDocument/2006/relationships/hyperlink" Target="https://podminky.urs.cz/item/CS_URS_2022_01/998011003" TargetMode="External" /><Relationship Id="rId16" Type="http://schemas.openxmlformats.org/officeDocument/2006/relationships/hyperlink" Target="https://podminky.urs.cz/item/CS_URS_2022_01/727212120" TargetMode="External" /><Relationship Id="rId17" Type="http://schemas.openxmlformats.org/officeDocument/2006/relationships/hyperlink" Target="https://podminky.urs.cz/item/CS_URS_2022_01/763111911" TargetMode="External" /><Relationship Id="rId18" Type="http://schemas.openxmlformats.org/officeDocument/2006/relationships/hyperlink" Target="https://podminky.urs.cz/item/CS_URS_2022_01/763111921" TargetMode="External" /><Relationship Id="rId19" Type="http://schemas.openxmlformats.org/officeDocument/2006/relationships/hyperlink" Target="https://podminky.urs.cz/item/CS_URS_2022_01/763111925" TargetMode="External" /><Relationship Id="rId20" Type="http://schemas.openxmlformats.org/officeDocument/2006/relationships/hyperlink" Target="https://podminky.urs.cz/item/CS_URS_2022_01/763111926" TargetMode="External" /><Relationship Id="rId21" Type="http://schemas.openxmlformats.org/officeDocument/2006/relationships/hyperlink" Target="https://podminky.urs.cz/item/CS_URS_2022_01/763112985" TargetMode="External" /><Relationship Id="rId22" Type="http://schemas.openxmlformats.org/officeDocument/2006/relationships/hyperlink" Target="https://podminky.urs.cz/item/CS_URS_2022_01/763112986" TargetMode="External" /><Relationship Id="rId23" Type="http://schemas.openxmlformats.org/officeDocument/2006/relationships/hyperlink" Target="https://podminky.urs.cz/item/CS_URS_2022_01/763135611" TargetMode="External" /><Relationship Id="rId24" Type="http://schemas.openxmlformats.org/officeDocument/2006/relationships/hyperlink" Target="https://podminky.urs.cz/item/CS_URS_2022_01/763171212" TargetMode="External" /><Relationship Id="rId25" Type="http://schemas.openxmlformats.org/officeDocument/2006/relationships/hyperlink" Target="https://podminky.urs.cz/item/CS_URS_2022_01/763172355" TargetMode="External" /><Relationship Id="rId26" Type="http://schemas.openxmlformats.org/officeDocument/2006/relationships/hyperlink" Target="https://podminky.urs.cz/item/CS_URS_2022_01/998763403" TargetMode="External" /><Relationship Id="rId27" Type="http://schemas.openxmlformats.org/officeDocument/2006/relationships/hyperlink" Target="https://podminky.urs.cz/item/CS_URS_2022_01/784111001" TargetMode="External" /><Relationship Id="rId28" Type="http://schemas.openxmlformats.org/officeDocument/2006/relationships/hyperlink" Target="https://podminky.urs.cz/item/CS_URS_2022_01/784111031" TargetMode="External" /><Relationship Id="rId29" Type="http://schemas.openxmlformats.org/officeDocument/2006/relationships/hyperlink" Target="https://podminky.urs.cz/item/CS_URS_2022_01/784181111" TargetMode="External" /><Relationship Id="rId30" Type="http://schemas.openxmlformats.org/officeDocument/2006/relationships/hyperlink" Target="https://podminky.urs.cz/item/CS_URS_2022_01/784211101" TargetMode="External" /><Relationship Id="rId31" Type="http://schemas.openxmlformats.org/officeDocument/2006/relationships/hyperlink" Target="https://podminky.urs.cz/item/CS_URS_2022_01/784211161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21100902" TargetMode="External" /><Relationship Id="rId2" Type="http://schemas.openxmlformats.org/officeDocument/2006/relationships/hyperlink" Target="https://podminky.urs.cz/item/CS_URS_2022_01/721171905" TargetMode="External" /><Relationship Id="rId3" Type="http://schemas.openxmlformats.org/officeDocument/2006/relationships/hyperlink" Target="https://podminky.urs.cz/item/CS_URS_2022_01/721171915" TargetMode="External" /><Relationship Id="rId4" Type="http://schemas.openxmlformats.org/officeDocument/2006/relationships/hyperlink" Target="https://podminky.urs.cz/item/CS_URS_2022_01/721174042" TargetMode="External" /><Relationship Id="rId5" Type="http://schemas.openxmlformats.org/officeDocument/2006/relationships/hyperlink" Target="https://podminky.urs.cz/item/CS_URS_2022_01/721174044" TargetMode="External" /><Relationship Id="rId6" Type="http://schemas.openxmlformats.org/officeDocument/2006/relationships/hyperlink" Target="https://podminky.urs.cz/item/CS_URS_2022_01/721194104" TargetMode="External" /><Relationship Id="rId7" Type="http://schemas.openxmlformats.org/officeDocument/2006/relationships/hyperlink" Target="https://podminky.urs.cz/item/CS_URS_2022_01/721194109" TargetMode="External" /><Relationship Id="rId8" Type="http://schemas.openxmlformats.org/officeDocument/2006/relationships/hyperlink" Target="https://podminky.urs.cz/item/CS_URS_2022_01/721274121" TargetMode="External" /><Relationship Id="rId9" Type="http://schemas.openxmlformats.org/officeDocument/2006/relationships/hyperlink" Target="https://podminky.urs.cz/item/CS_URS_2022_01/721290111" TargetMode="External" /><Relationship Id="rId10" Type="http://schemas.openxmlformats.org/officeDocument/2006/relationships/hyperlink" Target="https://podminky.urs.cz/item/CS_URS_2022_01/998721203" TargetMode="External" /><Relationship Id="rId11" Type="http://schemas.openxmlformats.org/officeDocument/2006/relationships/hyperlink" Target="https://podminky.urs.cz/item/CS_URS_2022_01/998767203" TargetMode="External" /><Relationship Id="rId1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21100902" TargetMode="External" /><Relationship Id="rId2" Type="http://schemas.openxmlformats.org/officeDocument/2006/relationships/hyperlink" Target="https://podminky.urs.cz/item/CS_URS_2022_01/721171902" TargetMode="External" /><Relationship Id="rId3" Type="http://schemas.openxmlformats.org/officeDocument/2006/relationships/hyperlink" Target="https://podminky.urs.cz/item/CS_URS_2022_01/721171905" TargetMode="External" /><Relationship Id="rId4" Type="http://schemas.openxmlformats.org/officeDocument/2006/relationships/hyperlink" Target="https://podminky.urs.cz/item/CS_URS_2022_01/721171915" TargetMode="External" /><Relationship Id="rId5" Type="http://schemas.openxmlformats.org/officeDocument/2006/relationships/hyperlink" Target="https://podminky.urs.cz/item/CS_URS_2022_01/721174042" TargetMode="External" /><Relationship Id="rId6" Type="http://schemas.openxmlformats.org/officeDocument/2006/relationships/hyperlink" Target="https://podminky.urs.cz/item/CS_URS_2022_01/721174044" TargetMode="External" /><Relationship Id="rId7" Type="http://schemas.openxmlformats.org/officeDocument/2006/relationships/hyperlink" Target="https://podminky.urs.cz/item/CS_URS_2022_01/721194104" TargetMode="External" /><Relationship Id="rId8" Type="http://schemas.openxmlformats.org/officeDocument/2006/relationships/hyperlink" Target="https://podminky.urs.cz/item/CS_URS_2022_01/721194109" TargetMode="External" /><Relationship Id="rId9" Type="http://schemas.openxmlformats.org/officeDocument/2006/relationships/hyperlink" Target="https://podminky.urs.cz/item/CS_URS_2022_01/721274121" TargetMode="External" /><Relationship Id="rId10" Type="http://schemas.openxmlformats.org/officeDocument/2006/relationships/hyperlink" Target="https://podminky.urs.cz/item/CS_URS_2022_01/721290111" TargetMode="External" /><Relationship Id="rId11" Type="http://schemas.openxmlformats.org/officeDocument/2006/relationships/hyperlink" Target="https://podminky.urs.cz/item/CS_URS_2022_01/998721203" TargetMode="External" /><Relationship Id="rId12" Type="http://schemas.openxmlformats.org/officeDocument/2006/relationships/hyperlink" Target="https://podminky.urs.cz/item/CS_URS_2022_01/998767203" TargetMode="External" /><Relationship Id="rId1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3103000" TargetMode="External" /><Relationship Id="rId3" Type="http://schemas.openxmlformats.org/officeDocument/2006/relationships/hyperlink" Target="https://podminky.urs.cz/item/CS_URS_2022_01/033203000" TargetMode="External" /><Relationship Id="rId4" Type="http://schemas.openxmlformats.org/officeDocument/2006/relationships/hyperlink" Target="https://podminky.urs.cz/item/CS_URS_2022_01/071103000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220318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KKN a.s.-Objekt B-4.np-infekční lůžkové oddělení a lékařské pokoje KLIMATIZACE - I.a II.etapa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KKN a.s.,nem.Karlovy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Jan Sobotka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Ing.Jana Handšuhová Smutná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ROUND(AG55+SUM(AG56:AG58)+AG61+AG64,2)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ROUND(AS55+SUM(AS56:AS58)+AS61+AS64,2)</f>
        <v>0</v>
      </c>
      <c r="AT54" s="108">
        <f>ROUND(SUM(AV54:AW54),2)</f>
        <v>0</v>
      </c>
      <c r="AU54" s="109">
        <f>ROUND(AU55+SUM(AU56:AU58)+AU61+AU64,5)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ROUND(AZ55+SUM(AZ56:AZ58)+AZ61+AZ64,2)</f>
        <v>0</v>
      </c>
      <c r="BA54" s="108">
        <f>ROUND(BA55+SUM(BA56:BA58)+BA61+BA64,2)</f>
        <v>0</v>
      </c>
      <c r="BB54" s="108">
        <f>ROUND(BB55+SUM(BB56:BB58)+BB61+BB64,2)</f>
        <v>0</v>
      </c>
      <c r="BC54" s="108">
        <f>ROUND(BC55+SUM(BC56:BC58)+BC61+BC64,2)</f>
        <v>0</v>
      </c>
      <c r="BD54" s="110">
        <f>ROUND(BD55+SUM(BD56:BD58)+BD61+BD64,2)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'01 - Stavební úpravy'!P90</f>
        <v>0</v>
      </c>
      <c r="AV55" s="122">
        <f>'01 - Stavební úpravy'!J33</f>
        <v>0</v>
      </c>
      <c r="AW55" s="122">
        <f>'01 - Stavební úpravy'!J34</f>
        <v>0</v>
      </c>
      <c r="AX55" s="122">
        <f>'01 - Stavební úpravy'!J35</f>
        <v>0</v>
      </c>
      <c r="AY55" s="122">
        <f>'01 - Stavební úpravy'!J36</f>
        <v>0</v>
      </c>
      <c r="AZ55" s="122">
        <f>'01 - Stavební úpravy'!F33</f>
        <v>0</v>
      </c>
      <c r="BA55" s="122">
        <f>'01 - Stavební úpravy'!F34</f>
        <v>0</v>
      </c>
      <c r="BB55" s="122">
        <f>'01 - Stavební úpravy'!F35</f>
        <v>0</v>
      </c>
      <c r="BC55" s="122">
        <f>'01 - Stavební úpravy'!F36</f>
        <v>0</v>
      </c>
      <c r="BD55" s="124">
        <f>'01 - Stavební úpravy'!F37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Zařízení silnoproudé...'!J30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'02 - Zařízení silnoproudé...'!P88</f>
        <v>0</v>
      </c>
      <c r="AV56" s="122">
        <f>'02 - Zařízení silnoproudé...'!J33</f>
        <v>0</v>
      </c>
      <c r="AW56" s="122">
        <f>'02 - Zařízení silnoproudé...'!J34</f>
        <v>0</v>
      </c>
      <c r="AX56" s="122">
        <f>'02 - Zařízení silnoproudé...'!J35</f>
        <v>0</v>
      </c>
      <c r="AY56" s="122">
        <f>'02 - Zařízení silnoproudé...'!J36</f>
        <v>0</v>
      </c>
      <c r="AZ56" s="122">
        <f>'02 - Zařízení silnoproudé...'!F33</f>
        <v>0</v>
      </c>
      <c r="BA56" s="122">
        <f>'02 - Zařízení silnoproudé...'!F34</f>
        <v>0</v>
      </c>
      <c r="BB56" s="122">
        <f>'02 - Zařízení silnoproudé...'!F35</f>
        <v>0</v>
      </c>
      <c r="BC56" s="122">
        <f>'02 - Zařízení silnoproudé...'!F36</f>
        <v>0</v>
      </c>
      <c r="BD56" s="124">
        <f>'02 - Zařízení silnoproudé...'!F37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MaR'!J30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'03 - MaR'!P85</f>
        <v>0</v>
      </c>
      <c r="AV57" s="122">
        <f>'03 - MaR'!J33</f>
        <v>0</v>
      </c>
      <c r="AW57" s="122">
        <f>'03 - MaR'!J34</f>
        <v>0</v>
      </c>
      <c r="AX57" s="122">
        <f>'03 - MaR'!J35</f>
        <v>0</v>
      </c>
      <c r="AY57" s="122">
        <f>'03 - MaR'!J36</f>
        <v>0</v>
      </c>
      <c r="AZ57" s="122">
        <f>'03 - MaR'!F33</f>
        <v>0</v>
      </c>
      <c r="BA57" s="122">
        <f>'03 - MaR'!F34</f>
        <v>0</v>
      </c>
      <c r="BB57" s="122">
        <f>'03 - MaR'!F35</f>
        <v>0</v>
      </c>
      <c r="BC57" s="122">
        <f>'03 - MaR'!F36</f>
        <v>0</v>
      </c>
      <c r="BD57" s="124">
        <f>'03 - MaR'!F37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7"/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26">
        <f>ROUND(SUM(AG59:AG60),2)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75</v>
      </c>
      <c r="BT58" s="125" t="s">
        <v>84</v>
      </c>
      <c r="BU58" s="125" t="s">
        <v>77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4" customFormat="1" ht="16.5" customHeight="1">
      <c r="A59" s="113" t="s">
        <v>80</v>
      </c>
      <c r="B59" s="65"/>
      <c r="C59" s="127"/>
      <c r="D59" s="127"/>
      <c r="E59" s="128" t="s">
        <v>96</v>
      </c>
      <c r="F59" s="128"/>
      <c r="G59" s="128"/>
      <c r="H59" s="128"/>
      <c r="I59" s="128"/>
      <c r="J59" s="127"/>
      <c r="K59" s="128" t="s">
        <v>97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'041 - Chlazení - I.etapa'!J32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98</v>
      </c>
      <c r="AR59" s="67"/>
      <c r="AS59" s="131">
        <v>0</v>
      </c>
      <c r="AT59" s="132">
        <f>ROUND(SUM(AV59:AW59),2)</f>
        <v>0</v>
      </c>
      <c r="AU59" s="133">
        <f>'041 - Chlazení - I.etapa'!P87</f>
        <v>0</v>
      </c>
      <c r="AV59" s="132">
        <f>'041 - Chlazení - I.etapa'!J35</f>
        <v>0</v>
      </c>
      <c r="AW59" s="132">
        <f>'041 - Chlazení - I.etapa'!J36</f>
        <v>0</v>
      </c>
      <c r="AX59" s="132">
        <f>'041 - Chlazení - I.etapa'!J37</f>
        <v>0</v>
      </c>
      <c r="AY59" s="132">
        <f>'041 - Chlazení - I.etapa'!J38</f>
        <v>0</v>
      </c>
      <c r="AZ59" s="132">
        <f>'041 - Chlazení - I.etapa'!F35</f>
        <v>0</v>
      </c>
      <c r="BA59" s="132">
        <f>'041 - Chlazení - I.etapa'!F36</f>
        <v>0</v>
      </c>
      <c r="BB59" s="132">
        <f>'041 - Chlazení - I.etapa'!F37</f>
        <v>0</v>
      </c>
      <c r="BC59" s="132">
        <f>'041 - Chlazení - I.etapa'!F38</f>
        <v>0</v>
      </c>
      <c r="BD59" s="134">
        <f>'041 - Chlazení - I.etapa'!F39</f>
        <v>0</v>
      </c>
      <c r="BE59" s="4"/>
      <c r="BT59" s="135" t="s">
        <v>86</v>
      </c>
      <c r="BV59" s="135" t="s">
        <v>78</v>
      </c>
      <c r="BW59" s="135" t="s">
        <v>99</v>
      </c>
      <c r="BX59" s="135" t="s">
        <v>95</v>
      </c>
      <c r="CL59" s="135" t="s">
        <v>19</v>
      </c>
    </row>
    <row r="60" s="4" customFormat="1" ht="16.5" customHeight="1">
      <c r="A60" s="113" t="s">
        <v>80</v>
      </c>
      <c r="B60" s="65"/>
      <c r="C60" s="127"/>
      <c r="D60" s="127"/>
      <c r="E60" s="128" t="s">
        <v>100</v>
      </c>
      <c r="F60" s="128"/>
      <c r="G60" s="128"/>
      <c r="H60" s="128"/>
      <c r="I60" s="128"/>
      <c r="J60" s="127"/>
      <c r="K60" s="128" t="s">
        <v>101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'042 - Chlazení-II.etapa'!J32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98</v>
      </c>
      <c r="AR60" s="67"/>
      <c r="AS60" s="131">
        <v>0</v>
      </c>
      <c r="AT60" s="132">
        <f>ROUND(SUM(AV60:AW60),2)</f>
        <v>0</v>
      </c>
      <c r="AU60" s="133">
        <f>'042 - Chlazení-II.etapa'!P87</f>
        <v>0</v>
      </c>
      <c r="AV60" s="132">
        <f>'042 - Chlazení-II.etapa'!J35</f>
        <v>0</v>
      </c>
      <c r="AW60" s="132">
        <f>'042 - Chlazení-II.etapa'!J36</f>
        <v>0</v>
      </c>
      <c r="AX60" s="132">
        <f>'042 - Chlazení-II.etapa'!J37</f>
        <v>0</v>
      </c>
      <c r="AY60" s="132">
        <f>'042 - Chlazení-II.etapa'!J38</f>
        <v>0</v>
      </c>
      <c r="AZ60" s="132">
        <f>'042 - Chlazení-II.etapa'!F35</f>
        <v>0</v>
      </c>
      <c r="BA60" s="132">
        <f>'042 - Chlazení-II.etapa'!F36</f>
        <v>0</v>
      </c>
      <c r="BB60" s="132">
        <f>'042 - Chlazení-II.etapa'!F37</f>
        <v>0</v>
      </c>
      <c r="BC60" s="132">
        <f>'042 - Chlazení-II.etapa'!F38</f>
        <v>0</v>
      </c>
      <c r="BD60" s="134">
        <f>'042 - Chlazení-II.etapa'!F39</f>
        <v>0</v>
      </c>
      <c r="BE60" s="4"/>
      <c r="BT60" s="135" t="s">
        <v>86</v>
      </c>
      <c r="BV60" s="135" t="s">
        <v>78</v>
      </c>
      <c r="BW60" s="135" t="s">
        <v>102</v>
      </c>
      <c r="BX60" s="135" t="s">
        <v>95</v>
      </c>
      <c r="CL60" s="135" t="s">
        <v>19</v>
      </c>
    </row>
    <row r="61" s="7" customFormat="1" ht="16.5" customHeight="1">
      <c r="A61" s="7"/>
      <c r="B61" s="114"/>
      <c r="C61" s="115"/>
      <c r="D61" s="116" t="s">
        <v>103</v>
      </c>
      <c r="E61" s="116"/>
      <c r="F61" s="116"/>
      <c r="G61" s="116"/>
      <c r="H61" s="116"/>
      <c r="I61" s="117"/>
      <c r="J61" s="116" t="s">
        <v>104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26">
        <f>ROUND(SUM(AG62:AG63),2)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83</v>
      </c>
      <c r="AR61" s="120"/>
      <c r="AS61" s="121">
        <f>ROUND(SUM(AS62:AS63),2)</f>
        <v>0</v>
      </c>
      <c r="AT61" s="122">
        <f>ROUND(SUM(AV61:AW61),2)</f>
        <v>0</v>
      </c>
      <c r="AU61" s="123">
        <f>ROUND(SUM(AU62:AU63),5)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ROUND(SUM(AZ62:AZ63),2)</f>
        <v>0</v>
      </c>
      <c r="BA61" s="122">
        <f>ROUND(SUM(BA62:BA63),2)</f>
        <v>0</v>
      </c>
      <c r="BB61" s="122">
        <f>ROUND(SUM(BB62:BB63),2)</f>
        <v>0</v>
      </c>
      <c r="BC61" s="122">
        <f>ROUND(SUM(BC62:BC63),2)</f>
        <v>0</v>
      </c>
      <c r="BD61" s="124">
        <f>ROUND(SUM(BD62:BD63),2)</f>
        <v>0</v>
      </c>
      <c r="BE61" s="7"/>
      <c r="BS61" s="125" t="s">
        <v>75</v>
      </c>
      <c r="BT61" s="125" t="s">
        <v>84</v>
      </c>
      <c r="BU61" s="125" t="s">
        <v>77</v>
      </c>
      <c r="BV61" s="125" t="s">
        <v>78</v>
      </c>
      <c r="BW61" s="125" t="s">
        <v>105</v>
      </c>
      <c r="BX61" s="125" t="s">
        <v>5</v>
      </c>
      <c r="CL61" s="125" t="s">
        <v>19</v>
      </c>
      <c r="CM61" s="125" t="s">
        <v>86</v>
      </c>
    </row>
    <row r="62" s="4" customFormat="1" ht="16.5" customHeight="1">
      <c r="A62" s="113" t="s">
        <v>80</v>
      </c>
      <c r="B62" s="65"/>
      <c r="C62" s="127"/>
      <c r="D62" s="127"/>
      <c r="E62" s="128" t="s">
        <v>106</v>
      </c>
      <c r="F62" s="128"/>
      <c r="G62" s="128"/>
      <c r="H62" s="128"/>
      <c r="I62" s="128"/>
      <c r="J62" s="127"/>
      <c r="K62" s="128" t="s">
        <v>107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'051 - ZTI-I.etapa'!J32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98</v>
      </c>
      <c r="AR62" s="67"/>
      <c r="AS62" s="131">
        <v>0</v>
      </c>
      <c r="AT62" s="132">
        <f>ROUND(SUM(AV62:AW62),2)</f>
        <v>0</v>
      </c>
      <c r="AU62" s="133">
        <f>'051 - ZTI-I.etapa'!P91</f>
        <v>0</v>
      </c>
      <c r="AV62" s="132">
        <f>'051 - ZTI-I.etapa'!J35</f>
        <v>0</v>
      </c>
      <c r="AW62" s="132">
        <f>'051 - ZTI-I.etapa'!J36</f>
        <v>0</v>
      </c>
      <c r="AX62" s="132">
        <f>'051 - ZTI-I.etapa'!J37</f>
        <v>0</v>
      </c>
      <c r="AY62" s="132">
        <f>'051 - ZTI-I.etapa'!J38</f>
        <v>0</v>
      </c>
      <c r="AZ62" s="132">
        <f>'051 - ZTI-I.etapa'!F35</f>
        <v>0</v>
      </c>
      <c r="BA62" s="132">
        <f>'051 - ZTI-I.etapa'!F36</f>
        <v>0</v>
      </c>
      <c r="BB62" s="132">
        <f>'051 - ZTI-I.etapa'!F37</f>
        <v>0</v>
      </c>
      <c r="BC62" s="132">
        <f>'051 - ZTI-I.etapa'!F38</f>
        <v>0</v>
      </c>
      <c r="BD62" s="134">
        <f>'051 - ZTI-I.etapa'!F39</f>
        <v>0</v>
      </c>
      <c r="BE62" s="4"/>
      <c r="BT62" s="135" t="s">
        <v>86</v>
      </c>
      <c r="BV62" s="135" t="s">
        <v>78</v>
      </c>
      <c r="BW62" s="135" t="s">
        <v>108</v>
      </c>
      <c r="BX62" s="135" t="s">
        <v>105</v>
      </c>
      <c r="CL62" s="135" t="s">
        <v>19</v>
      </c>
    </row>
    <row r="63" s="4" customFormat="1" ht="16.5" customHeight="1">
      <c r="A63" s="113" t="s">
        <v>80</v>
      </c>
      <c r="B63" s="65"/>
      <c r="C63" s="127"/>
      <c r="D63" s="127"/>
      <c r="E63" s="128" t="s">
        <v>109</v>
      </c>
      <c r="F63" s="128"/>
      <c r="G63" s="128"/>
      <c r="H63" s="128"/>
      <c r="I63" s="128"/>
      <c r="J63" s="127"/>
      <c r="K63" s="128" t="s">
        <v>110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'052 - ZTI-II.etapa'!J32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98</v>
      </c>
      <c r="AR63" s="67"/>
      <c r="AS63" s="131">
        <v>0</v>
      </c>
      <c r="AT63" s="132">
        <f>ROUND(SUM(AV63:AW63),2)</f>
        <v>0</v>
      </c>
      <c r="AU63" s="133">
        <f>'052 - ZTI-II.etapa'!P91</f>
        <v>0</v>
      </c>
      <c r="AV63" s="132">
        <f>'052 - ZTI-II.etapa'!J35</f>
        <v>0</v>
      </c>
      <c r="AW63" s="132">
        <f>'052 - ZTI-II.etapa'!J36</f>
        <v>0</v>
      </c>
      <c r="AX63" s="132">
        <f>'052 - ZTI-II.etapa'!J37</f>
        <v>0</v>
      </c>
      <c r="AY63" s="132">
        <f>'052 - ZTI-II.etapa'!J38</f>
        <v>0</v>
      </c>
      <c r="AZ63" s="132">
        <f>'052 - ZTI-II.etapa'!F35</f>
        <v>0</v>
      </c>
      <c r="BA63" s="132">
        <f>'052 - ZTI-II.etapa'!F36</f>
        <v>0</v>
      </c>
      <c r="BB63" s="132">
        <f>'052 - ZTI-II.etapa'!F37</f>
        <v>0</v>
      </c>
      <c r="BC63" s="132">
        <f>'052 - ZTI-II.etapa'!F38</f>
        <v>0</v>
      </c>
      <c r="BD63" s="134">
        <f>'052 - ZTI-II.etapa'!F39</f>
        <v>0</v>
      </c>
      <c r="BE63" s="4"/>
      <c r="BT63" s="135" t="s">
        <v>86</v>
      </c>
      <c r="BV63" s="135" t="s">
        <v>78</v>
      </c>
      <c r="BW63" s="135" t="s">
        <v>111</v>
      </c>
      <c r="BX63" s="135" t="s">
        <v>105</v>
      </c>
      <c r="CL63" s="135" t="s">
        <v>19</v>
      </c>
    </row>
    <row r="64" s="7" customFormat="1" ht="16.5" customHeight="1">
      <c r="A64" s="113" t="s">
        <v>80</v>
      </c>
      <c r="B64" s="114"/>
      <c r="C64" s="115"/>
      <c r="D64" s="116" t="s">
        <v>112</v>
      </c>
      <c r="E64" s="116"/>
      <c r="F64" s="116"/>
      <c r="G64" s="116"/>
      <c r="H64" s="116"/>
      <c r="I64" s="117"/>
      <c r="J64" s="116" t="s">
        <v>113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'06 - Vedlejší a ostatní n...'!J30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114</v>
      </c>
      <c r="AR64" s="120"/>
      <c r="AS64" s="136">
        <v>0</v>
      </c>
      <c r="AT64" s="137">
        <f>ROUND(SUM(AV64:AW64),2)</f>
        <v>0</v>
      </c>
      <c r="AU64" s="138">
        <f>'06 - Vedlejší a ostatní n...'!P80</f>
        <v>0</v>
      </c>
      <c r="AV64" s="137">
        <f>'06 - Vedlejší a ostatní n...'!J33</f>
        <v>0</v>
      </c>
      <c r="AW64" s="137">
        <f>'06 - Vedlejší a ostatní n...'!J34</f>
        <v>0</v>
      </c>
      <c r="AX64" s="137">
        <f>'06 - Vedlejší a ostatní n...'!J35</f>
        <v>0</v>
      </c>
      <c r="AY64" s="137">
        <f>'06 - Vedlejší a ostatní n...'!J36</f>
        <v>0</v>
      </c>
      <c r="AZ64" s="137">
        <f>'06 - Vedlejší a ostatní n...'!F33</f>
        <v>0</v>
      </c>
      <c r="BA64" s="137">
        <f>'06 - Vedlejší a ostatní n...'!F34</f>
        <v>0</v>
      </c>
      <c r="BB64" s="137">
        <f>'06 - Vedlejší a ostatní n...'!F35</f>
        <v>0</v>
      </c>
      <c r="BC64" s="137">
        <f>'06 - Vedlejší a ostatní n...'!F36</f>
        <v>0</v>
      </c>
      <c r="BD64" s="139">
        <f>'06 - Vedlejší a ostatní n...'!F37</f>
        <v>0</v>
      </c>
      <c r="BE64" s="7"/>
      <c r="BT64" s="125" t="s">
        <v>84</v>
      </c>
      <c r="BV64" s="125" t="s">
        <v>78</v>
      </c>
      <c r="BW64" s="125" t="s">
        <v>115</v>
      </c>
      <c r="BX64" s="125" t="s">
        <v>5</v>
      </c>
      <c r="CL64" s="125" t="s">
        <v>19</v>
      </c>
      <c r="CM64" s="125" t="s">
        <v>86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A3qYMo9K8A8KdJ49OHFtlB+3LVX37+3GyzFoDIE6rZkQgYoZkJOWPDjj0LnGPE23ziTWo6TN0/84SupUMnHwHQ==" hashValue="SdTpzzoxSWx1fUIokJYRnWyZ7oXFCyG9WOqOnI8ySGd3akUQFYDfl0hpWRYABo9H/2u1fu91MwYTe43DJGCGEA==" algorithmName="SHA-512" password="CC35"/>
  <mergeCells count="78">
    <mergeCell ref="C52:G52"/>
    <mergeCell ref="D58:H58"/>
    <mergeCell ref="D56:H56"/>
    <mergeCell ref="D55:H55"/>
    <mergeCell ref="D61:H61"/>
    <mergeCell ref="D57:H57"/>
    <mergeCell ref="D64:H64"/>
    <mergeCell ref="E60:I60"/>
    <mergeCell ref="E59:I59"/>
    <mergeCell ref="E63:I63"/>
    <mergeCell ref="E62:I62"/>
    <mergeCell ref="I52:AF52"/>
    <mergeCell ref="J61:AF61"/>
    <mergeCell ref="J57:AF57"/>
    <mergeCell ref="J55:AF55"/>
    <mergeCell ref="J64:AF64"/>
    <mergeCell ref="J56:AF56"/>
    <mergeCell ref="J58:AF58"/>
    <mergeCell ref="K62:AF62"/>
    <mergeCell ref="K63:AF63"/>
    <mergeCell ref="K59:AF59"/>
    <mergeCell ref="K60:AF60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4:AM64"/>
    <mergeCell ref="AG58:AM58"/>
    <mergeCell ref="AG56:AM56"/>
    <mergeCell ref="AG63:AM63"/>
    <mergeCell ref="AG59:AM59"/>
    <mergeCell ref="AG52:AM52"/>
    <mergeCell ref="AG55:AM55"/>
    <mergeCell ref="AG60:AM60"/>
    <mergeCell ref="AG62:AM62"/>
    <mergeCell ref="AG61:AM61"/>
    <mergeCell ref="AG57:AM57"/>
    <mergeCell ref="AM47:AN47"/>
    <mergeCell ref="AM49:AP49"/>
    <mergeCell ref="AM50:AP50"/>
    <mergeCell ref="AN63:AP63"/>
    <mergeCell ref="AN52:AP52"/>
    <mergeCell ref="AN58:AP58"/>
    <mergeCell ref="AN61:AP61"/>
    <mergeCell ref="AN60:AP60"/>
    <mergeCell ref="AN55:AP55"/>
    <mergeCell ref="AN59:AP59"/>
    <mergeCell ref="AN56:AP56"/>
    <mergeCell ref="AN57:AP57"/>
    <mergeCell ref="AN62:AP62"/>
    <mergeCell ref="AN64:AP64"/>
    <mergeCell ref="AS49:AT51"/>
    <mergeCell ref="AN54:AP54"/>
  </mergeCells>
  <hyperlinks>
    <hyperlink ref="A55" location="'01 - Stavební úpravy'!C2" display="/"/>
    <hyperlink ref="A56" location="'02 - Zařízení silnoproudé...'!C2" display="/"/>
    <hyperlink ref="A57" location="'03 - MaR'!C2" display="/"/>
    <hyperlink ref="A59" location="'041 - Chlazení - I.etapa'!C2" display="/"/>
    <hyperlink ref="A60" location="'042 - Chlazení-II.etapa'!C2" display="/"/>
    <hyperlink ref="A62" location="'051 - ZTI-I.etapa'!C2" display="/"/>
    <hyperlink ref="A63" location="'052 - ZTI-II.etapa'!C2" display="/"/>
    <hyperlink ref="A64" location="'06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21. 3. 2022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29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ROUND(J90,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ROUND((SUM(BE90:BE284)),  2)</f>
        <v>0</v>
      </c>
      <c r="G33" s="40"/>
      <c r="H33" s="40"/>
      <c r="I33" s="159">
        <v>0.20999999999999999</v>
      </c>
      <c r="J33" s="158">
        <f>ROUND(((SUM(BE90:BE284))*I33),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ROUND((SUM(BF90:BF284)),  2)</f>
        <v>0</v>
      </c>
      <c r="G34" s="40"/>
      <c r="H34" s="40"/>
      <c r="I34" s="159">
        <v>0.14999999999999999</v>
      </c>
      <c r="J34" s="158">
        <f>ROUND(((SUM(BF90:BF284))*I34),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ROUND((SUM(BG90:BG284)),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ROUND((SUM(BH90:BH284)),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ROUND((SUM(BI90:BI284)),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KKN a.s.-Objekt B-4.np-infekční lůžkové oddělení a lékařské pokoje KLIMATIZACE - I.a II.etapa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21. 3. 2022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KKN a.s.,nem.Karlovy Vary</v>
      </c>
      <c r="G54" s="42"/>
      <c r="H54" s="42"/>
      <c r="I54" s="34" t="s">
        <v>32</v>
      </c>
      <c r="J54" s="38" t="str">
        <f>E21</f>
        <v>Jan Sobotka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123</v>
      </c>
      <c r="E60" s="179"/>
      <c r="F60" s="179"/>
      <c r="G60" s="179"/>
      <c r="H60" s="179"/>
      <c r="I60" s="179"/>
      <c r="J60" s="180">
        <f>J91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124</v>
      </c>
      <c r="E61" s="184"/>
      <c r="F61" s="184"/>
      <c r="G61" s="184"/>
      <c r="H61" s="184"/>
      <c r="I61" s="184"/>
      <c r="J61" s="185">
        <f>J92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125</v>
      </c>
      <c r="E62" s="184"/>
      <c r="F62" s="184"/>
      <c r="G62" s="184"/>
      <c r="H62" s="184"/>
      <c r="I62" s="184"/>
      <c r="J62" s="185">
        <f>J96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126</v>
      </c>
      <c r="E63" s="184"/>
      <c r="F63" s="184"/>
      <c r="G63" s="184"/>
      <c r="H63" s="184"/>
      <c r="I63" s="184"/>
      <c r="J63" s="185">
        <f>J103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127</v>
      </c>
      <c r="E64" s="184"/>
      <c r="F64" s="184"/>
      <c r="G64" s="184"/>
      <c r="H64" s="184"/>
      <c r="I64" s="184"/>
      <c r="J64" s="185">
        <f>J167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J177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129</v>
      </c>
      <c r="E66" s="179"/>
      <c r="F66" s="179"/>
      <c r="G66" s="179"/>
      <c r="H66" s="179"/>
      <c r="I66" s="179"/>
      <c r="J66" s="180">
        <f>J180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130</v>
      </c>
      <c r="E67" s="184"/>
      <c r="F67" s="184"/>
      <c r="G67" s="184"/>
      <c r="H67" s="184"/>
      <c r="I67" s="184"/>
      <c r="J67" s="185">
        <f>J181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J184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J188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133</v>
      </c>
      <c r="E70" s="184"/>
      <c r="F70" s="184"/>
      <c r="G70" s="184"/>
      <c r="H70" s="184"/>
      <c r="I70" s="184"/>
      <c r="J70" s="185">
        <f>J232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134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KKN a.s.-Objekt B-4.np-infekční lůžkové oddělení a lékařské pokoje KLIMATIZACE - I.a II.etapa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117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01 - Stavební úpravy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Karlovy Vary</v>
      </c>
      <c r="G84" s="42"/>
      <c r="H84" s="42"/>
      <c r="I84" s="34" t="s">
        <v>23</v>
      </c>
      <c r="J84" s="74" t="str">
        <f>IF(J12="","",J12)</f>
        <v>21. 3. 2022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KKN a.s.,nem.Karlovy Vary</v>
      </c>
      <c r="G86" s="42"/>
      <c r="H86" s="42"/>
      <c r="I86" s="34" t="s">
        <v>32</v>
      </c>
      <c r="J86" s="38" t="str">
        <f>E21</f>
        <v>Jan Sobotka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Ing.Jana Handšuhová Smutná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135</v>
      </c>
      <c r="D89" s="190" t="s">
        <v>61</v>
      </c>
      <c r="E89" s="190" t="s">
        <v>57</v>
      </c>
      <c r="F89" s="190" t="s">
        <v>58</v>
      </c>
      <c r="G89" s="190" t="s">
        <v>136</v>
      </c>
      <c r="H89" s="190" t="s">
        <v>137</v>
      </c>
      <c r="I89" s="190" t="s">
        <v>138</v>
      </c>
      <c r="J89" s="190" t="s">
        <v>121</v>
      </c>
      <c r="K89" s="191" t="s">
        <v>139</v>
      </c>
      <c r="L89" s="192"/>
      <c r="M89" s="94" t="s">
        <v>19</v>
      </c>
      <c r="N89" s="95" t="s">
        <v>46</v>
      </c>
      <c r="O89" s="95" t="s">
        <v>140</v>
      </c>
      <c r="P89" s="95" t="s">
        <v>141</v>
      </c>
      <c r="Q89" s="95" t="s">
        <v>142</v>
      </c>
      <c r="R89" s="95" t="s">
        <v>143</v>
      </c>
      <c r="S89" s="95" t="s">
        <v>144</v>
      </c>
      <c r="T89" s="96" t="s">
        <v>145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146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P91+P180</f>
        <v>0</v>
      </c>
      <c r="Q90" s="98"/>
      <c r="R90" s="195">
        <f>R91+R180</f>
        <v>1.16141066</v>
      </c>
      <c r="S90" s="98"/>
      <c r="T90" s="196">
        <f>T91+T180</f>
        <v>2.2346145000000002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122</v>
      </c>
      <c r="BK90" s="197">
        <f>BK91+BK180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147</v>
      </c>
      <c r="F91" s="201" t="s">
        <v>148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P92+P96+P103+P167+P177</f>
        <v>0</v>
      </c>
      <c r="Q91" s="206"/>
      <c r="R91" s="207">
        <f>R92+R96+R103+R167+R177</f>
        <v>0.25892500000000002</v>
      </c>
      <c r="S91" s="206"/>
      <c r="T91" s="208">
        <f>T92+T96+T103+T167+T177</f>
        <v>0.72145000000000015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84</v>
      </c>
      <c r="AT91" s="210" t="s">
        <v>75</v>
      </c>
      <c r="AU91" s="210" t="s">
        <v>76</v>
      </c>
      <c r="AY91" s="209" t="s">
        <v>149</v>
      </c>
      <c r="BK91" s="211">
        <f>BK92+BK96+BK103+BK167+BK177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150</v>
      </c>
      <c r="F92" s="212" t="s">
        <v>151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SUM(P93:P95)</f>
        <v>0</v>
      </c>
      <c r="Q92" s="206"/>
      <c r="R92" s="207">
        <f>SUM(R93:R95)</f>
        <v>0.093880000000000005</v>
      </c>
      <c r="S92" s="206"/>
      <c r="T92" s="208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84</v>
      </c>
      <c r="AY92" s="209" t="s">
        <v>149</v>
      </c>
      <c r="BK92" s="211">
        <f>SUM(BK93:BK95)</f>
        <v>0</v>
      </c>
    </row>
    <row r="93" s="2" customFormat="1" ht="24.15" customHeight="1">
      <c r="A93" s="40"/>
      <c r="B93" s="41"/>
      <c r="C93" s="214" t="s">
        <v>84</v>
      </c>
      <c r="D93" s="214" t="s">
        <v>152</v>
      </c>
      <c r="E93" s="215" t="s">
        <v>153</v>
      </c>
      <c r="F93" s="216" t="s">
        <v>154</v>
      </c>
      <c r="G93" s="217" t="s">
        <v>155</v>
      </c>
      <c r="H93" s="218">
        <v>2</v>
      </c>
      <c r="I93" s="219"/>
      <c r="J93" s="220">
        <f>ROUND(I93*H93,2)</f>
        <v>0</v>
      </c>
      <c r="K93" s="216" t="s">
        <v>156</v>
      </c>
      <c r="L93" s="46"/>
      <c r="M93" s="221" t="s">
        <v>19</v>
      </c>
      <c r="N93" s="222" t="s">
        <v>47</v>
      </c>
      <c r="O93" s="86"/>
      <c r="P93" s="223">
        <f>O93*H93</f>
        <v>0</v>
      </c>
      <c r="Q93" s="223">
        <v>0.046940000000000003</v>
      </c>
      <c r="R93" s="223">
        <f>Q93*H93</f>
        <v>0.093880000000000005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157</v>
      </c>
      <c r="AT93" s="225" t="s">
        <v>152</v>
      </c>
      <c r="AU93" s="225" t="s">
        <v>86</v>
      </c>
      <c r="AY93" s="19" t="s">
        <v>149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84</v>
      </c>
      <c r="BK93" s="226">
        <f>ROUND(I93*H93,2)</f>
        <v>0</v>
      </c>
      <c r="BL93" s="19" t="s">
        <v>157</v>
      </c>
      <c r="BM93" s="225" t="s">
        <v>158</v>
      </c>
    </row>
    <row r="94" s="2" customFormat="1">
      <c r="A94" s="40"/>
      <c r="B94" s="41"/>
      <c r="C94" s="42"/>
      <c r="D94" s="227" t="s">
        <v>159</v>
      </c>
      <c r="E94" s="42"/>
      <c r="F94" s="228" t="s">
        <v>160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86</v>
      </c>
    </row>
    <row r="95" s="13" customFormat="1">
      <c r="A95" s="13"/>
      <c r="B95" s="232"/>
      <c r="C95" s="233"/>
      <c r="D95" s="234" t="s">
        <v>161</v>
      </c>
      <c r="E95" s="235" t="s">
        <v>19</v>
      </c>
      <c r="F95" s="236" t="s">
        <v>162</v>
      </c>
      <c r="G95" s="233"/>
      <c r="H95" s="237">
        <v>2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161</v>
      </c>
      <c r="AU95" s="243" t="s">
        <v>86</v>
      </c>
      <c r="AV95" s="13" t="s">
        <v>86</v>
      </c>
      <c r="AW95" s="13" t="s">
        <v>35</v>
      </c>
      <c r="AX95" s="13" t="s">
        <v>84</v>
      </c>
      <c r="AY95" s="243" t="s">
        <v>149</v>
      </c>
    </row>
    <row r="96" s="12" customFormat="1" ht="22.8" customHeight="1">
      <c r="A96" s="12"/>
      <c r="B96" s="198"/>
      <c r="C96" s="199"/>
      <c r="D96" s="200" t="s">
        <v>75</v>
      </c>
      <c r="E96" s="212" t="s">
        <v>163</v>
      </c>
      <c r="F96" s="212" t="s">
        <v>164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SUM(P97:P102)</f>
        <v>0</v>
      </c>
      <c r="Q96" s="206"/>
      <c r="R96" s="207">
        <f>SUM(R97:R102)</f>
        <v>0.091760000000000008</v>
      </c>
      <c r="S96" s="206"/>
      <c r="T96" s="208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84</v>
      </c>
      <c r="AT96" s="210" t="s">
        <v>75</v>
      </c>
      <c r="AU96" s="210" t="s">
        <v>84</v>
      </c>
      <c r="AY96" s="209" t="s">
        <v>149</v>
      </c>
      <c r="BK96" s="211">
        <f>SUM(BK97:BK102)</f>
        <v>0</v>
      </c>
    </row>
    <row r="97" s="2" customFormat="1" ht="24.15" customHeight="1">
      <c r="A97" s="40"/>
      <c r="B97" s="41"/>
      <c r="C97" s="214" t="s">
        <v>86</v>
      </c>
      <c r="D97" s="214" t="s">
        <v>152</v>
      </c>
      <c r="E97" s="215" t="s">
        <v>165</v>
      </c>
      <c r="F97" s="216" t="s">
        <v>166</v>
      </c>
      <c r="G97" s="217" t="s">
        <v>167</v>
      </c>
      <c r="H97" s="218">
        <v>2</v>
      </c>
      <c r="I97" s="219"/>
      <c r="J97" s="220">
        <f>ROUND(I97*H97,2)</f>
        <v>0</v>
      </c>
      <c r="K97" s="216" t="s">
        <v>156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0.0043800000000000002</v>
      </c>
      <c r="R97" s="223">
        <f>Q97*H97</f>
        <v>0.0087600000000000004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157</v>
      </c>
      <c r="AT97" s="225" t="s">
        <v>152</v>
      </c>
      <c r="AU97" s="225" t="s">
        <v>86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157</v>
      </c>
      <c r="BM97" s="225" t="s">
        <v>168</v>
      </c>
    </row>
    <row r="98" s="2" customFormat="1">
      <c r="A98" s="40"/>
      <c r="B98" s="41"/>
      <c r="C98" s="42"/>
      <c r="D98" s="227" t="s">
        <v>159</v>
      </c>
      <c r="E98" s="42"/>
      <c r="F98" s="228" t="s">
        <v>169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86</v>
      </c>
    </row>
    <row r="99" s="13" customFormat="1">
      <c r="A99" s="13"/>
      <c r="B99" s="232"/>
      <c r="C99" s="233"/>
      <c r="D99" s="234" t="s">
        <v>161</v>
      </c>
      <c r="E99" s="235" t="s">
        <v>19</v>
      </c>
      <c r="F99" s="236" t="s">
        <v>170</v>
      </c>
      <c r="G99" s="233"/>
      <c r="H99" s="237">
        <v>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161</v>
      </c>
      <c r="AU99" s="243" t="s">
        <v>86</v>
      </c>
      <c r="AV99" s="13" t="s">
        <v>86</v>
      </c>
      <c r="AW99" s="13" t="s">
        <v>35</v>
      </c>
      <c r="AX99" s="13" t="s">
        <v>84</v>
      </c>
      <c r="AY99" s="243" t="s">
        <v>149</v>
      </c>
    </row>
    <row r="100" s="2" customFormat="1" ht="21.75" customHeight="1">
      <c r="A100" s="40"/>
      <c r="B100" s="41"/>
      <c r="C100" s="214" t="s">
        <v>150</v>
      </c>
      <c r="D100" s="214" t="s">
        <v>152</v>
      </c>
      <c r="E100" s="215" t="s">
        <v>171</v>
      </c>
      <c r="F100" s="216" t="s">
        <v>172</v>
      </c>
      <c r="G100" s="217" t="s">
        <v>155</v>
      </c>
      <c r="H100" s="218">
        <v>2</v>
      </c>
      <c r="I100" s="219"/>
      <c r="J100" s="220">
        <f>ROUND(I100*H100,2)</f>
        <v>0</v>
      </c>
      <c r="K100" s="216" t="s">
        <v>156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0.041500000000000002</v>
      </c>
      <c r="R100" s="223">
        <f>Q100*H100</f>
        <v>0.083000000000000004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157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157</v>
      </c>
      <c r="BM100" s="225" t="s">
        <v>173</v>
      </c>
    </row>
    <row r="101" s="2" customFormat="1">
      <c r="A101" s="40"/>
      <c r="B101" s="41"/>
      <c r="C101" s="42"/>
      <c r="D101" s="227" t="s">
        <v>159</v>
      </c>
      <c r="E101" s="42"/>
      <c r="F101" s="228" t="s">
        <v>174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86</v>
      </c>
    </row>
    <row r="102" s="13" customFormat="1">
      <c r="A102" s="13"/>
      <c r="B102" s="232"/>
      <c r="C102" s="233"/>
      <c r="D102" s="234" t="s">
        <v>161</v>
      </c>
      <c r="E102" s="235" t="s">
        <v>19</v>
      </c>
      <c r="F102" s="236" t="s">
        <v>162</v>
      </c>
      <c r="G102" s="233"/>
      <c r="H102" s="237">
        <v>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161</v>
      </c>
      <c r="AU102" s="243" t="s">
        <v>86</v>
      </c>
      <c r="AV102" s="13" t="s">
        <v>86</v>
      </c>
      <c r="AW102" s="13" t="s">
        <v>35</v>
      </c>
      <c r="AX102" s="13" t="s">
        <v>84</v>
      </c>
      <c r="AY102" s="243" t="s">
        <v>149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175</v>
      </c>
      <c r="F103" s="212" t="s">
        <v>176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SUM(P104:P166)</f>
        <v>0</v>
      </c>
      <c r="Q103" s="206"/>
      <c r="R103" s="207">
        <f>SUM(R104:R166)</f>
        <v>0.073285000000000003</v>
      </c>
      <c r="S103" s="206"/>
      <c r="T103" s="208">
        <f>SUM(T104:T166)</f>
        <v>0.72145000000000015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84</v>
      </c>
      <c r="AT103" s="210" t="s">
        <v>75</v>
      </c>
      <c r="AU103" s="210" t="s">
        <v>84</v>
      </c>
      <c r="AY103" s="209" t="s">
        <v>149</v>
      </c>
      <c r="BK103" s="211">
        <f>SUM(BK104:BK166)</f>
        <v>0</v>
      </c>
    </row>
    <row r="104" s="2" customFormat="1" ht="24.15" customHeight="1">
      <c r="A104" s="40"/>
      <c r="B104" s="41"/>
      <c r="C104" s="214" t="s">
        <v>157</v>
      </c>
      <c r="D104" s="214" t="s">
        <v>152</v>
      </c>
      <c r="E104" s="215" t="s">
        <v>177</v>
      </c>
      <c r="F104" s="216" t="s">
        <v>178</v>
      </c>
      <c r="G104" s="217" t="s">
        <v>167</v>
      </c>
      <c r="H104" s="218">
        <v>290.35000000000002</v>
      </c>
      <c r="I104" s="219"/>
      <c r="J104" s="220">
        <f>ROUND(I104*H104,2)</f>
        <v>0</v>
      </c>
      <c r="K104" s="216" t="s">
        <v>156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0.00012999999999999999</v>
      </c>
      <c r="R104" s="223">
        <f>Q104*H104</f>
        <v>0.037745500000000001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157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157</v>
      </c>
      <c r="BM104" s="225" t="s">
        <v>179</v>
      </c>
    </row>
    <row r="105" s="2" customFormat="1">
      <c r="A105" s="40"/>
      <c r="B105" s="41"/>
      <c r="C105" s="42"/>
      <c r="D105" s="227" t="s">
        <v>159</v>
      </c>
      <c r="E105" s="42"/>
      <c r="F105" s="228" t="s">
        <v>180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86</v>
      </c>
    </row>
    <row r="106" s="13" customFormat="1">
      <c r="A106" s="13"/>
      <c r="B106" s="232"/>
      <c r="C106" s="233"/>
      <c r="D106" s="234" t="s">
        <v>161</v>
      </c>
      <c r="E106" s="235" t="s">
        <v>19</v>
      </c>
      <c r="F106" s="236" t="s">
        <v>181</v>
      </c>
      <c r="G106" s="233"/>
      <c r="H106" s="237">
        <v>290.35000000000002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161</v>
      </c>
      <c r="AU106" s="243" t="s">
        <v>86</v>
      </c>
      <c r="AV106" s="13" t="s">
        <v>86</v>
      </c>
      <c r="AW106" s="13" t="s">
        <v>35</v>
      </c>
      <c r="AX106" s="13" t="s">
        <v>84</v>
      </c>
      <c r="AY106" s="243" t="s">
        <v>149</v>
      </c>
    </row>
    <row r="107" s="2" customFormat="1" ht="16.5" customHeight="1">
      <c r="A107" s="40"/>
      <c r="B107" s="41"/>
      <c r="C107" s="214" t="s">
        <v>182</v>
      </c>
      <c r="D107" s="214" t="s">
        <v>152</v>
      </c>
      <c r="E107" s="215" t="s">
        <v>183</v>
      </c>
      <c r="F107" s="216" t="s">
        <v>184</v>
      </c>
      <c r="G107" s="217" t="s">
        <v>185</v>
      </c>
      <c r="H107" s="218">
        <v>32</v>
      </c>
      <c r="I107" s="219"/>
      <c r="J107" s="220">
        <f>ROUND(I107*H107,2)</f>
        <v>0</v>
      </c>
      <c r="K107" s="216" t="s">
        <v>156</v>
      </c>
      <c r="L107" s="46"/>
      <c r="M107" s="221" t="s">
        <v>19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157</v>
      </c>
      <c r="AT107" s="225" t="s">
        <v>152</v>
      </c>
      <c r="AU107" s="225" t="s">
        <v>86</v>
      </c>
      <c r="AY107" s="19" t="s">
        <v>149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157</v>
      </c>
      <c r="BM107" s="225" t="s">
        <v>186</v>
      </c>
    </row>
    <row r="108" s="2" customFormat="1">
      <c r="A108" s="40"/>
      <c r="B108" s="41"/>
      <c r="C108" s="42"/>
      <c r="D108" s="227" t="s">
        <v>159</v>
      </c>
      <c r="E108" s="42"/>
      <c r="F108" s="228" t="s">
        <v>187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86</v>
      </c>
    </row>
    <row r="109" s="2" customFormat="1" ht="21.75" customHeight="1">
      <c r="A109" s="40"/>
      <c r="B109" s="41"/>
      <c r="C109" s="214" t="s">
        <v>163</v>
      </c>
      <c r="D109" s="214" t="s">
        <v>152</v>
      </c>
      <c r="E109" s="215" t="s">
        <v>188</v>
      </c>
      <c r="F109" s="216" t="s">
        <v>189</v>
      </c>
      <c r="G109" s="217" t="s">
        <v>185</v>
      </c>
      <c r="H109" s="218">
        <v>960</v>
      </c>
      <c r="I109" s="219"/>
      <c r="J109" s="220">
        <f>ROUND(I109*H109,2)</f>
        <v>0</v>
      </c>
      <c r="K109" s="216" t="s">
        <v>156</v>
      </c>
      <c r="L109" s="46"/>
      <c r="M109" s="221" t="s">
        <v>19</v>
      </c>
      <c r="N109" s="222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157</v>
      </c>
      <c r="AT109" s="225" t="s">
        <v>152</v>
      </c>
      <c r="AU109" s="225" t="s">
        <v>86</v>
      </c>
      <c r="AY109" s="19" t="s">
        <v>149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157</v>
      </c>
      <c r="BM109" s="225" t="s">
        <v>190</v>
      </c>
    </row>
    <row r="110" s="2" customFormat="1">
      <c r="A110" s="40"/>
      <c r="B110" s="41"/>
      <c r="C110" s="42"/>
      <c r="D110" s="227" t="s">
        <v>159</v>
      </c>
      <c r="E110" s="42"/>
      <c r="F110" s="228" t="s">
        <v>191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86</v>
      </c>
    </row>
    <row r="111" s="13" customFormat="1">
      <c r="A111" s="13"/>
      <c r="B111" s="232"/>
      <c r="C111" s="233"/>
      <c r="D111" s="234" t="s">
        <v>161</v>
      </c>
      <c r="E111" s="233"/>
      <c r="F111" s="236" t="s">
        <v>192</v>
      </c>
      <c r="G111" s="233"/>
      <c r="H111" s="237">
        <v>960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161</v>
      </c>
      <c r="AU111" s="243" t="s">
        <v>86</v>
      </c>
      <c r="AV111" s="13" t="s">
        <v>86</v>
      </c>
      <c r="AW111" s="13" t="s">
        <v>4</v>
      </c>
      <c r="AX111" s="13" t="s">
        <v>84</v>
      </c>
      <c r="AY111" s="243" t="s">
        <v>149</v>
      </c>
    </row>
    <row r="112" s="2" customFormat="1" ht="16.5" customHeight="1">
      <c r="A112" s="40"/>
      <c r="B112" s="41"/>
      <c r="C112" s="214" t="s">
        <v>193</v>
      </c>
      <c r="D112" s="214" t="s">
        <v>152</v>
      </c>
      <c r="E112" s="215" t="s">
        <v>194</v>
      </c>
      <c r="F112" s="216" t="s">
        <v>195</v>
      </c>
      <c r="G112" s="217" t="s">
        <v>185</v>
      </c>
      <c r="H112" s="218">
        <v>32</v>
      </c>
      <c r="I112" s="219"/>
      <c r="J112" s="220">
        <f>ROUND(I112*H112,2)</f>
        <v>0</v>
      </c>
      <c r="K112" s="216" t="s">
        <v>156</v>
      </c>
      <c r="L112" s="46"/>
      <c r="M112" s="221" t="s">
        <v>19</v>
      </c>
      <c r="N112" s="222" t="s">
        <v>47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157</v>
      </c>
      <c r="AT112" s="225" t="s">
        <v>152</v>
      </c>
      <c r="AU112" s="225" t="s">
        <v>86</v>
      </c>
      <c r="AY112" s="19" t="s">
        <v>149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157</v>
      </c>
      <c r="BM112" s="225" t="s">
        <v>196</v>
      </c>
    </row>
    <row r="113" s="2" customFormat="1">
      <c r="A113" s="40"/>
      <c r="B113" s="41"/>
      <c r="C113" s="42"/>
      <c r="D113" s="227" t="s">
        <v>159</v>
      </c>
      <c r="E113" s="42"/>
      <c r="F113" s="228" t="s">
        <v>197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86</v>
      </c>
    </row>
    <row r="114" s="2" customFormat="1" ht="24.15" customHeight="1">
      <c r="A114" s="40"/>
      <c r="B114" s="41"/>
      <c r="C114" s="214" t="s">
        <v>198</v>
      </c>
      <c r="D114" s="214" t="s">
        <v>152</v>
      </c>
      <c r="E114" s="215" t="s">
        <v>199</v>
      </c>
      <c r="F114" s="216" t="s">
        <v>200</v>
      </c>
      <c r="G114" s="217" t="s">
        <v>167</v>
      </c>
      <c r="H114" s="218">
        <v>708.60000000000002</v>
      </c>
      <c r="I114" s="219"/>
      <c r="J114" s="220">
        <f>ROUND(I114*H114,2)</f>
        <v>0</v>
      </c>
      <c r="K114" s="216" t="s">
        <v>156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4.0000000000000003E-05</v>
      </c>
      <c r="R114" s="223">
        <f>Q114*H114</f>
        <v>0.028344000000000005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157</v>
      </c>
      <c r="AT114" s="225" t="s">
        <v>152</v>
      </c>
      <c r="AU114" s="225" t="s">
        <v>86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157</v>
      </c>
      <c r="BM114" s="225" t="s">
        <v>201</v>
      </c>
    </row>
    <row r="115" s="2" customFormat="1">
      <c r="A115" s="40"/>
      <c r="B115" s="41"/>
      <c r="C115" s="42"/>
      <c r="D115" s="227" t="s">
        <v>159</v>
      </c>
      <c r="E115" s="42"/>
      <c r="F115" s="228" t="s">
        <v>202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86</v>
      </c>
    </row>
    <row r="116" s="13" customFormat="1">
      <c r="A116" s="13"/>
      <c r="B116" s="232"/>
      <c r="C116" s="233"/>
      <c r="D116" s="234" t="s">
        <v>161</v>
      </c>
      <c r="E116" s="235" t="s">
        <v>19</v>
      </c>
      <c r="F116" s="236" t="s">
        <v>203</v>
      </c>
      <c r="G116" s="233"/>
      <c r="H116" s="237">
        <v>40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161</v>
      </c>
      <c r="AU116" s="243" t="s">
        <v>86</v>
      </c>
      <c r="AV116" s="13" t="s">
        <v>86</v>
      </c>
      <c r="AW116" s="13" t="s">
        <v>35</v>
      </c>
      <c r="AX116" s="13" t="s">
        <v>76</v>
      </c>
      <c r="AY116" s="243" t="s">
        <v>149</v>
      </c>
    </row>
    <row r="117" s="13" customFormat="1">
      <c r="A117" s="13"/>
      <c r="B117" s="232"/>
      <c r="C117" s="233"/>
      <c r="D117" s="234" t="s">
        <v>161</v>
      </c>
      <c r="E117" s="235" t="s">
        <v>19</v>
      </c>
      <c r="F117" s="236" t="s">
        <v>204</v>
      </c>
      <c r="G117" s="233"/>
      <c r="H117" s="237">
        <v>9.4000000000000004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161</v>
      </c>
      <c r="AU117" s="243" t="s">
        <v>86</v>
      </c>
      <c r="AV117" s="13" t="s">
        <v>86</v>
      </c>
      <c r="AW117" s="13" t="s">
        <v>35</v>
      </c>
      <c r="AX117" s="13" t="s">
        <v>76</v>
      </c>
      <c r="AY117" s="243" t="s">
        <v>149</v>
      </c>
    </row>
    <row r="118" s="13" customFormat="1">
      <c r="A118" s="13"/>
      <c r="B118" s="232"/>
      <c r="C118" s="233"/>
      <c r="D118" s="234" t="s">
        <v>161</v>
      </c>
      <c r="E118" s="235" t="s">
        <v>19</v>
      </c>
      <c r="F118" s="236" t="s">
        <v>205</v>
      </c>
      <c r="G118" s="233"/>
      <c r="H118" s="237">
        <v>14.6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161</v>
      </c>
      <c r="AU118" s="243" t="s">
        <v>86</v>
      </c>
      <c r="AV118" s="13" t="s">
        <v>86</v>
      </c>
      <c r="AW118" s="13" t="s">
        <v>35</v>
      </c>
      <c r="AX118" s="13" t="s">
        <v>76</v>
      </c>
      <c r="AY118" s="243" t="s">
        <v>149</v>
      </c>
    </row>
    <row r="119" s="13" customFormat="1">
      <c r="A119" s="13"/>
      <c r="B119" s="232"/>
      <c r="C119" s="233"/>
      <c r="D119" s="234" t="s">
        <v>161</v>
      </c>
      <c r="E119" s="235" t="s">
        <v>19</v>
      </c>
      <c r="F119" s="236" t="s">
        <v>206</v>
      </c>
      <c r="G119" s="233"/>
      <c r="H119" s="237">
        <v>16.199999999999999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161</v>
      </c>
      <c r="AU119" s="243" t="s">
        <v>86</v>
      </c>
      <c r="AV119" s="13" t="s">
        <v>86</v>
      </c>
      <c r="AW119" s="13" t="s">
        <v>35</v>
      </c>
      <c r="AX119" s="13" t="s">
        <v>76</v>
      </c>
      <c r="AY119" s="243" t="s">
        <v>149</v>
      </c>
    </row>
    <row r="120" s="13" customFormat="1">
      <c r="A120" s="13"/>
      <c r="B120" s="232"/>
      <c r="C120" s="233"/>
      <c r="D120" s="234" t="s">
        <v>161</v>
      </c>
      <c r="E120" s="235" t="s">
        <v>19</v>
      </c>
      <c r="F120" s="236" t="s">
        <v>207</v>
      </c>
      <c r="G120" s="233"/>
      <c r="H120" s="237">
        <v>12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161</v>
      </c>
      <c r="AU120" s="243" t="s">
        <v>86</v>
      </c>
      <c r="AV120" s="13" t="s">
        <v>86</v>
      </c>
      <c r="AW120" s="13" t="s">
        <v>35</v>
      </c>
      <c r="AX120" s="13" t="s">
        <v>76</v>
      </c>
      <c r="AY120" s="243" t="s">
        <v>149</v>
      </c>
    </row>
    <row r="121" s="13" customFormat="1">
      <c r="A121" s="13"/>
      <c r="B121" s="232"/>
      <c r="C121" s="233"/>
      <c r="D121" s="234" t="s">
        <v>161</v>
      </c>
      <c r="E121" s="235" t="s">
        <v>19</v>
      </c>
      <c r="F121" s="236" t="s">
        <v>208</v>
      </c>
      <c r="G121" s="233"/>
      <c r="H121" s="237">
        <v>17.25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161</v>
      </c>
      <c r="AU121" s="243" t="s">
        <v>86</v>
      </c>
      <c r="AV121" s="13" t="s">
        <v>86</v>
      </c>
      <c r="AW121" s="13" t="s">
        <v>35</v>
      </c>
      <c r="AX121" s="13" t="s">
        <v>76</v>
      </c>
      <c r="AY121" s="243" t="s">
        <v>149</v>
      </c>
    </row>
    <row r="122" s="13" customFormat="1">
      <c r="A122" s="13"/>
      <c r="B122" s="232"/>
      <c r="C122" s="233"/>
      <c r="D122" s="234" t="s">
        <v>161</v>
      </c>
      <c r="E122" s="235" t="s">
        <v>19</v>
      </c>
      <c r="F122" s="236" t="s">
        <v>209</v>
      </c>
      <c r="G122" s="233"/>
      <c r="H122" s="237">
        <v>32.5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161</v>
      </c>
      <c r="AU122" s="243" t="s">
        <v>86</v>
      </c>
      <c r="AV122" s="13" t="s">
        <v>86</v>
      </c>
      <c r="AW122" s="13" t="s">
        <v>35</v>
      </c>
      <c r="AX122" s="13" t="s">
        <v>76</v>
      </c>
      <c r="AY122" s="243" t="s">
        <v>149</v>
      </c>
    </row>
    <row r="123" s="13" customFormat="1">
      <c r="A123" s="13"/>
      <c r="B123" s="232"/>
      <c r="C123" s="233"/>
      <c r="D123" s="234" t="s">
        <v>161</v>
      </c>
      <c r="E123" s="235" t="s">
        <v>19</v>
      </c>
      <c r="F123" s="236" t="s">
        <v>210</v>
      </c>
      <c r="G123" s="233"/>
      <c r="H123" s="237">
        <v>51.75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161</v>
      </c>
      <c r="AU123" s="243" t="s">
        <v>86</v>
      </c>
      <c r="AV123" s="13" t="s">
        <v>86</v>
      </c>
      <c r="AW123" s="13" t="s">
        <v>35</v>
      </c>
      <c r="AX123" s="13" t="s">
        <v>76</v>
      </c>
      <c r="AY123" s="243" t="s">
        <v>149</v>
      </c>
    </row>
    <row r="124" s="13" customFormat="1">
      <c r="A124" s="13"/>
      <c r="B124" s="232"/>
      <c r="C124" s="233"/>
      <c r="D124" s="234" t="s">
        <v>161</v>
      </c>
      <c r="E124" s="235" t="s">
        <v>19</v>
      </c>
      <c r="F124" s="236" t="s">
        <v>211</v>
      </c>
      <c r="G124" s="233"/>
      <c r="H124" s="237">
        <v>9.0500000000000007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161</v>
      </c>
      <c r="AU124" s="243" t="s">
        <v>86</v>
      </c>
      <c r="AV124" s="13" t="s">
        <v>86</v>
      </c>
      <c r="AW124" s="13" t="s">
        <v>35</v>
      </c>
      <c r="AX124" s="13" t="s">
        <v>76</v>
      </c>
      <c r="AY124" s="243" t="s">
        <v>149</v>
      </c>
    </row>
    <row r="125" s="13" customFormat="1">
      <c r="A125" s="13"/>
      <c r="B125" s="232"/>
      <c r="C125" s="233"/>
      <c r="D125" s="234" t="s">
        <v>161</v>
      </c>
      <c r="E125" s="235" t="s">
        <v>19</v>
      </c>
      <c r="F125" s="236" t="s">
        <v>212</v>
      </c>
      <c r="G125" s="233"/>
      <c r="H125" s="237">
        <v>12.35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161</v>
      </c>
      <c r="AU125" s="243" t="s">
        <v>86</v>
      </c>
      <c r="AV125" s="13" t="s">
        <v>86</v>
      </c>
      <c r="AW125" s="13" t="s">
        <v>35</v>
      </c>
      <c r="AX125" s="13" t="s">
        <v>76</v>
      </c>
      <c r="AY125" s="243" t="s">
        <v>149</v>
      </c>
    </row>
    <row r="126" s="13" customFormat="1">
      <c r="A126" s="13"/>
      <c r="B126" s="232"/>
      <c r="C126" s="233"/>
      <c r="D126" s="234" t="s">
        <v>161</v>
      </c>
      <c r="E126" s="235" t="s">
        <v>19</v>
      </c>
      <c r="F126" s="236" t="s">
        <v>213</v>
      </c>
      <c r="G126" s="233"/>
      <c r="H126" s="237">
        <v>20.100000000000001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161</v>
      </c>
      <c r="AU126" s="243" t="s">
        <v>86</v>
      </c>
      <c r="AV126" s="13" t="s">
        <v>86</v>
      </c>
      <c r="AW126" s="13" t="s">
        <v>35</v>
      </c>
      <c r="AX126" s="13" t="s">
        <v>76</v>
      </c>
      <c r="AY126" s="243" t="s">
        <v>149</v>
      </c>
    </row>
    <row r="127" s="13" customFormat="1">
      <c r="A127" s="13"/>
      <c r="B127" s="232"/>
      <c r="C127" s="233"/>
      <c r="D127" s="234" t="s">
        <v>161</v>
      </c>
      <c r="E127" s="235" t="s">
        <v>19</v>
      </c>
      <c r="F127" s="236" t="s">
        <v>214</v>
      </c>
      <c r="G127" s="233"/>
      <c r="H127" s="237">
        <v>19.600000000000001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161</v>
      </c>
      <c r="AU127" s="243" t="s">
        <v>86</v>
      </c>
      <c r="AV127" s="13" t="s">
        <v>86</v>
      </c>
      <c r="AW127" s="13" t="s">
        <v>35</v>
      </c>
      <c r="AX127" s="13" t="s">
        <v>76</v>
      </c>
      <c r="AY127" s="243" t="s">
        <v>149</v>
      </c>
    </row>
    <row r="128" s="13" customFormat="1">
      <c r="A128" s="13"/>
      <c r="B128" s="232"/>
      <c r="C128" s="233"/>
      <c r="D128" s="234" t="s">
        <v>161</v>
      </c>
      <c r="E128" s="235" t="s">
        <v>19</v>
      </c>
      <c r="F128" s="236" t="s">
        <v>215</v>
      </c>
      <c r="G128" s="233"/>
      <c r="H128" s="237">
        <v>17.300000000000001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161</v>
      </c>
      <c r="AU128" s="243" t="s">
        <v>86</v>
      </c>
      <c r="AV128" s="13" t="s">
        <v>86</v>
      </c>
      <c r="AW128" s="13" t="s">
        <v>35</v>
      </c>
      <c r="AX128" s="13" t="s">
        <v>76</v>
      </c>
      <c r="AY128" s="243" t="s">
        <v>149</v>
      </c>
    </row>
    <row r="129" s="13" customFormat="1">
      <c r="A129" s="13"/>
      <c r="B129" s="232"/>
      <c r="C129" s="233"/>
      <c r="D129" s="234" t="s">
        <v>161</v>
      </c>
      <c r="E129" s="235" t="s">
        <v>19</v>
      </c>
      <c r="F129" s="236" t="s">
        <v>216</v>
      </c>
      <c r="G129" s="233"/>
      <c r="H129" s="237">
        <v>17.5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161</v>
      </c>
      <c r="AU129" s="243" t="s">
        <v>86</v>
      </c>
      <c r="AV129" s="13" t="s">
        <v>86</v>
      </c>
      <c r="AW129" s="13" t="s">
        <v>35</v>
      </c>
      <c r="AX129" s="13" t="s">
        <v>76</v>
      </c>
      <c r="AY129" s="243" t="s">
        <v>149</v>
      </c>
    </row>
    <row r="130" s="13" customFormat="1">
      <c r="A130" s="13"/>
      <c r="B130" s="232"/>
      <c r="C130" s="233"/>
      <c r="D130" s="234" t="s">
        <v>161</v>
      </c>
      <c r="E130" s="235" t="s">
        <v>19</v>
      </c>
      <c r="F130" s="236" t="s">
        <v>217</v>
      </c>
      <c r="G130" s="233"/>
      <c r="H130" s="237">
        <v>19.100000000000001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161</v>
      </c>
      <c r="AU130" s="243" t="s">
        <v>86</v>
      </c>
      <c r="AV130" s="13" t="s">
        <v>86</v>
      </c>
      <c r="AW130" s="13" t="s">
        <v>35</v>
      </c>
      <c r="AX130" s="13" t="s">
        <v>76</v>
      </c>
      <c r="AY130" s="243" t="s">
        <v>149</v>
      </c>
    </row>
    <row r="131" s="13" customFormat="1">
      <c r="A131" s="13"/>
      <c r="B131" s="232"/>
      <c r="C131" s="233"/>
      <c r="D131" s="234" t="s">
        <v>161</v>
      </c>
      <c r="E131" s="235" t="s">
        <v>19</v>
      </c>
      <c r="F131" s="236" t="s">
        <v>218</v>
      </c>
      <c r="G131" s="233"/>
      <c r="H131" s="237">
        <v>22.25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161</v>
      </c>
      <c r="AU131" s="243" t="s">
        <v>86</v>
      </c>
      <c r="AV131" s="13" t="s">
        <v>86</v>
      </c>
      <c r="AW131" s="13" t="s">
        <v>35</v>
      </c>
      <c r="AX131" s="13" t="s">
        <v>76</v>
      </c>
      <c r="AY131" s="243" t="s">
        <v>149</v>
      </c>
    </row>
    <row r="132" s="13" customFormat="1">
      <c r="A132" s="13"/>
      <c r="B132" s="232"/>
      <c r="C132" s="233"/>
      <c r="D132" s="234" t="s">
        <v>161</v>
      </c>
      <c r="E132" s="235" t="s">
        <v>19</v>
      </c>
      <c r="F132" s="236" t="s">
        <v>219</v>
      </c>
      <c r="G132" s="233"/>
      <c r="H132" s="237">
        <v>24.699999999999999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161</v>
      </c>
      <c r="AU132" s="243" t="s">
        <v>86</v>
      </c>
      <c r="AV132" s="13" t="s">
        <v>86</v>
      </c>
      <c r="AW132" s="13" t="s">
        <v>35</v>
      </c>
      <c r="AX132" s="13" t="s">
        <v>76</v>
      </c>
      <c r="AY132" s="243" t="s">
        <v>149</v>
      </c>
    </row>
    <row r="133" s="13" customFormat="1">
      <c r="A133" s="13"/>
      <c r="B133" s="232"/>
      <c r="C133" s="233"/>
      <c r="D133" s="234" t="s">
        <v>161</v>
      </c>
      <c r="E133" s="235" t="s">
        <v>19</v>
      </c>
      <c r="F133" s="236" t="s">
        <v>220</v>
      </c>
      <c r="G133" s="233"/>
      <c r="H133" s="237">
        <v>19.449999999999999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161</v>
      </c>
      <c r="AU133" s="243" t="s">
        <v>86</v>
      </c>
      <c r="AV133" s="13" t="s">
        <v>86</v>
      </c>
      <c r="AW133" s="13" t="s">
        <v>35</v>
      </c>
      <c r="AX133" s="13" t="s">
        <v>76</v>
      </c>
      <c r="AY133" s="243" t="s">
        <v>149</v>
      </c>
    </row>
    <row r="134" s="13" customFormat="1">
      <c r="A134" s="13"/>
      <c r="B134" s="232"/>
      <c r="C134" s="233"/>
      <c r="D134" s="234" t="s">
        <v>161</v>
      </c>
      <c r="E134" s="235" t="s">
        <v>19</v>
      </c>
      <c r="F134" s="236" t="s">
        <v>221</v>
      </c>
      <c r="G134" s="233"/>
      <c r="H134" s="237">
        <v>19.699999999999999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161</v>
      </c>
      <c r="AU134" s="243" t="s">
        <v>86</v>
      </c>
      <c r="AV134" s="13" t="s">
        <v>86</v>
      </c>
      <c r="AW134" s="13" t="s">
        <v>35</v>
      </c>
      <c r="AX134" s="13" t="s">
        <v>76</v>
      </c>
      <c r="AY134" s="243" t="s">
        <v>149</v>
      </c>
    </row>
    <row r="135" s="13" customFormat="1">
      <c r="A135" s="13"/>
      <c r="B135" s="232"/>
      <c r="C135" s="233"/>
      <c r="D135" s="234" t="s">
        <v>161</v>
      </c>
      <c r="E135" s="235" t="s">
        <v>19</v>
      </c>
      <c r="F135" s="236" t="s">
        <v>222</v>
      </c>
      <c r="G135" s="233"/>
      <c r="H135" s="237">
        <v>20.25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161</v>
      </c>
      <c r="AU135" s="243" t="s">
        <v>86</v>
      </c>
      <c r="AV135" s="13" t="s">
        <v>86</v>
      </c>
      <c r="AW135" s="13" t="s">
        <v>35</v>
      </c>
      <c r="AX135" s="13" t="s">
        <v>76</v>
      </c>
      <c r="AY135" s="243" t="s">
        <v>149</v>
      </c>
    </row>
    <row r="136" s="13" customFormat="1">
      <c r="A136" s="13"/>
      <c r="B136" s="232"/>
      <c r="C136" s="233"/>
      <c r="D136" s="234" t="s">
        <v>161</v>
      </c>
      <c r="E136" s="235" t="s">
        <v>19</v>
      </c>
      <c r="F136" s="236" t="s">
        <v>223</v>
      </c>
      <c r="G136" s="233"/>
      <c r="H136" s="237">
        <v>73.099999999999994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161</v>
      </c>
      <c r="AU136" s="243" t="s">
        <v>86</v>
      </c>
      <c r="AV136" s="13" t="s">
        <v>86</v>
      </c>
      <c r="AW136" s="13" t="s">
        <v>35</v>
      </c>
      <c r="AX136" s="13" t="s">
        <v>76</v>
      </c>
      <c r="AY136" s="243" t="s">
        <v>149</v>
      </c>
    </row>
    <row r="137" s="13" customFormat="1">
      <c r="A137" s="13"/>
      <c r="B137" s="232"/>
      <c r="C137" s="233"/>
      <c r="D137" s="234" t="s">
        <v>161</v>
      </c>
      <c r="E137" s="235" t="s">
        <v>19</v>
      </c>
      <c r="F137" s="236" t="s">
        <v>224</v>
      </c>
      <c r="G137" s="233"/>
      <c r="H137" s="237">
        <v>20.050000000000001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161</v>
      </c>
      <c r="AU137" s="243" t="s">
        <v>86</v>
      </c>
      <c r="AV137" s="13" t="s">
        <v>86</v>
      </c>
      <c r="AW137" s="13" t="s">
        <v>35</v>
      </c>
      <c r="AX137" s="13" t="s">
        <v>76</v>
      </c>
      <c r="AY137" s="243" t="s">
        <v>149</v>
      </c>
    </row>
    <row r="138" s="13" customFormat="1">
      <c r="A138" s="13"/>
      <c r="B138" s="232"/>
      <c r="C138" s="233"/>
      <c r="D138" s="234" t="s">
        <v>161</v>
      </c>
      <c r="E138" s="235" t="s">
        <v>19</v>
      </c>
      <c r="F138" s="236" t="s">
        <v>225</v>
      </c>
      <c r="G138" s="233"/>
      <c r="H138" s="237">
        <v>20.5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161</v>
      </c>
      <c r="AU138" s="243" t="s">
        <v>86</v>
      </c>
      <c r="AV138" s="13" t="s">
        <v>86</v>
      </c>
      <c r="AW138" s="13" t="s">
        <v>35</v>
      </c>
      <c r="AX138" s="13" t="s">
        <v>76</v>
      </c>
      <c r="AY138" s="243" t="s">
        <v>149</v>
      </c>
    </row>
    <row r="139" s="13" customFormat="1">
      <c r="A139" s="13"/>
      <c r="B139" s="232"/>
      <c r="C139" s="233"/>
      <c r="D139" s="234" t="s">
        <v>161</v>
      </c>
      <c r="E139" s="235" t="s">
        <v>19</v>
      </c>
      <c r="F139" s="236" t="s">
        <v>226</v>
      </c>
      <c r="G139" s="233"/>
      <c r="H139" s="237">
        <v>14.9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161</v>
      </c>
      <c r="AU139" s="243" t="s">
        <v>86</v>
      </c>
      <c r="AV139" s="13" t="s">
        <v>86</v>
      </c>
      <c r="AW139" s="13" t="s">
        <v>35</v>
      </c>
      <c r="AX139" s="13" t="s">
        <v>76</v>
      </c>
      <c r="AY139" s="243" t="s">
        <v>149</v>
      </c>
    </row>
    <row r="140" s="13" customFormat="1">
      <c r="A140" s="13"/>
      <c r="B140" s="232"/>
      <c r="C140" s="233"/>
      <c r="D140" s="234" t="s">
        <v>161</v>
      </c>
      <c r="E140" s="235" t="s">
        <v>19</v>
      </c>
      <c r="F140" s="236" t="s">
        <v>227</v>
      </c>
      <c r="G140" s="233"/>
      <c r="H140" s="237">
        <v>7.8499999999999996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161</v>
      </c>
      <c r="AU140" s="243" t="s">
        <v>86</v>
      </c>
      <c r="AV140" s="13" t="s">
        <v>86</v>
      </c>
      <c r="AW140" s="13" t="s">
        <v>35</v>
      </c>
      <c r="AX140" s="13" t="s">
        <v>76</v>
      </c>
      <c r="AY140" s="243" t="s">
        <v>149</v>
      </c>
    </row>
    <row r="141" s="13" customFormat="1">
      <c r="A141" s="13"/>
      <c r="B141" s="232"/>
      <c r="C141" s="233"/>
      <c r="D141" s="234" t="s">
        <v>161</v>
      </c>
      <c r="E141" s="235" t="s">
        <v>19</v>
      </c>
      <c r="F141" s="236" t="s">
        <v>228</v>
      </c>
      <c r="G141" s="233"/>
      <c r="H141" s="237">
        <v>30.699999999999999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161</v>
      </c>
      <c r="AU141" s="243" t="s">
        <v>86</v>
      </c>
      <c r="AV141" s="13" t="s">
        <v>86</v>
      </c>
      <c r="AW141" s="13" t="s">
        <v>35</v>
      </c>
      <c r="AX141" s="13" t="s">
        <v>76</v>
      </c>
      <c r="AY141" s="243" t="s">
        <v>149</v>
      </c>
    </row>
    <row r="142" s="13" customFormat="1">
      <c r="A142" s="13"/>
      <c r="B142" s="232"/>
      <c r="C142" s="233"/>
      <c r="D142" s="234" t="s">
        <v>161</v>
      </c>
      <c r="E142" s="235" t="s">
        <v>19</v>
      </c>
      <c r="F142" s="236" t="s">
        <v>229</v>
      </c>
      <c r="G142" s="233"/>
      <c r="H142" s="237">
        <v>18.199999999999999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161</v>
      </c>
      <c r="AU142" s="243" t="s">
        <v>86</v>
      </c>
      <c r="AV142" s="13" t="s">
        <v>86</v>
      </c>
      <c r="AW142" s="13" t="s">
        <v>35</v>
      </c>
      <c r="AX142" s="13" t="s">
        <v>76</v>
      </c>
      <c r="AY142" s="243" t="s">
        <v>149</v>
      </c>
    </row>
    <row r="143" s="13" customFormat="1">
      <c r="A143" s="13"/>
      <c r="B143" s="232"/>
      <c r="C143" s="233"/>
      <c r="D143" s="234" t="s">
        <v>161</v>
      </c>
      <c r="E143" s="235" t="s">
        <v>19</v>
      </c>
      <c r="F143" s="236" t="s">
        <v>230</v>
      </c>
      <c r="G143" s="233"/>
      <c r="H143" s="237">
        <v>26.800000000000001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161</v>
      </c>
      <c r="AU143" s="243" t="s">
        <v>86</v>
      </c>
      <c r="AV143" s="13" t="s">
        <v>86</v>
      </c>
      <c r="AW143" s="13" t="s">
        <v>35</v>
      </c>
      <c r="AX143" s="13" t="s">
        <v>76</v>
      </c>
      <c r="AY143" s="243" t="s">
        <v>149</v>
      </c>
    </row>
    <row r="144" s="13" customFormat="1">
      <c r="A144" s="13"/>
      <c r="B144" s="232"/>
      <c r="C144" s="233"/>
      <c r="D144" s="234" t="s">
        <v>161</v>
      </c>
      <c r="E144" s="235" t="s">
        <v>19</v>
      </c>
      <c r="F144" s="236" t="s">
        <v>231</v>
      </c>
      <c r="G144" s="233"/>
      <c r="H144" s="237">
        <v>11.300000000000001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161</v>
      </c>
      <c r="AU144" s="243" t="s">
        <v>86</v>
      </c>
      <c r="AV144" s="13" t="s">
        <v>86</v>
      </c>
      <c r="AW144" s="13" t="s">
        <v>35</v>
      </c>
      <c r="AX144" s="13" t="s">
        <v>76</v>
      </c>
      <c r="AY144" s="243" t="s">
        <v>149</v>
      </c>
    </row>
    <row r="145" s="13" customFormat="1">
      <c r="A145" s="13"/>
      <c r="B145" s="232"/>
      <c r="C145" s="233"/>
      <c r="D145" s="234" t="s">
        <v>161</v>
      </c>
      <c r="E145" s="235" t="s">
        <v>19</v>
      </c>
      <c r="F145" s="236" t="s">
        <v>232</v>
      </c>
      <c r="G145" s="233"/>
      <c r="H145" s="237">
        <v>7.1500000000000004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161</v>
      </c>
      <c r="AU145" s="243" t="s">
        <v>86</v>
      </c>
      <c r="AV145" s="13" t="s">
        <v>86</v>
      </c>
      <c r="AW145" s="13" t="s">
        <v>35</v>
      </c>
      <c r="AX145" s="13" t="s">
        <v>76</v>
      </c>
      <c r="AY145" s="243" t="s">
        <v>149</v>
      </c>
    </row>
    <row r="146" s="13" customFormat="1">
      <c r="A146" s="13"/>
      <c r="B146" s="232"/>
      <c r="C146" s="233"/>
      <c r="D146" s="234" t="s">
        <v>161</v>
      </c>
      <c r="E146" s="235" t="s">
        <v>19</v>
      </c>
      <c r="F146" s="236" t="s">
        <v>233</v>
      </c>
      <c r="G146" s="233"/>
      <c r="H146" s="237">
        <v>32.200000000000003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161</v>
      </c>
      <c r="AU146" s="243" t="s">
        <v>86</v>
      </c>
      <c r="AV146" s="13" t="s">
        <v>86</v>
      </c>
      <c r="AW146" s="13" t="s">
        <v>35</v>
      </c>
      <c r="AX146" s="13" t="s">
        <v>76</v>
      </c>
      <c r="AY146" s="243" t="s">
        <v>149</v>
      </c>
    </row>
    <row r="147" s="13" customFormat="1">
      <c r="A147" s="13"/>
      <c r="B147" s="232"/>
      <c r="C147" s="233"/>
      <c r="D147" s="234" t="s">
        <v>161</v>
      </c>
      <c r="E147" s="235" t="s">
        <v>19</v>
      </c>
      <c r="F147" s="236" t="s">
        <v>234</v>
      </c>
      <c r="G147" s="233"/>
      <c r="H147" s="237">
        <v>14.949999999999999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161</v>
      </c>
      <c r="AU147" s="243" t="s">
        <v>86</v>
      </c>
      <c r="AV147" s="13" t="s">
        <v>86</v>
      </c>
      <c r="AW147" s="13" t="s">
        <v>35</v>
      </c>
      <c r="AX147" s="13" t="s">
        <v>76</v>
      </c>
      <c r="AY147" s="243" t="s">
        <v>149</v>
      </c>
    </row>
    <row r="148" s="13" customFormat="1">
      <c r="A148" s="13"/>
      <c r="B148" s="232"/>
      <c r="C148" s="233"/>
      <c r="D148" s="234" t="s">
        <v>161</v>
      </c>
      <c r="E148" s="235" t="s">
        <v>19</v>
      </c>
      <c r="F148" s="236" t="s">
        <v>235</v>
      </c>
      <c r="G148" s="233"/>
      <c r="H148" s="237">
        <v>15.85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161</v>
      </c>
      <c r="AU148" s="243" t="s">
        <v>86</v>
      </c>
      <c r="AV148" s="13" t="s">
        <v>86</v>
      </c>
      <c r="AW148" s="13" t="s">
        <v>35</v>
      </c>
      <c r="AX148" s="13" t="s">
        <v>76</v>
      </c>
      <c r="AY148" s="243" t="s">
        <v>149</v>
      </c>
    </row>
    <row r="149" s="14" customFormat="1">
      <c r="A149" s="14"/>
      <c r="B149" s="244"/>
      <c r="C149" s="245"/>
      <c r="D149" s="234" t="s">
        <v>161</v>
      </c>
      <c r="E149" s="246" t="s">
        <v>19</v>
      </c>
      <c r="F149" s="247" t="s">
        <v>236</v>
      </c>
      <c r="G149" s="245"/>
      <c r="H149" s="248">
        <v>708.60000000000014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161</v>
      </c>
      <c r="AU149" s="254" t="s">
        <v>86</v>
      </c>
      <c r="AV149" s="14" t="s">
        <v>157</v>
      </c>
      <c r="AW149" s="14" t="s">
        <v>35</v>
      </c>
      <c r="AX149" s="14" t="s">
        <v>84</v>
      </c>
      <c r="AY149" s="254" t="s">
        <v>149</v>
      </c>
    </row>
    <row r="150" s="2" customFormat="1" ht="24.15" customHeight="1">
      <c r="A150" s="40"/>
      <c r="B150" s="41"/>
      <c r="C150" s="214" t="s">
        <v>175</v>
      </c>
      <c r="D150" s="214" t="s">
        <v>152</v>
      </c>
      <c r="E150" s="215" t="s">
        <v>237</v>
      </c>
      <c r="F150" s="216" t="s">
        <v>238</v>
      </c>
      <c r="G150" s="217" t="s">
        <v>167</v>
      </c>
      <c r="H150" s="218">
        <v>5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0.014</v>
      </c>
      <c r="T150" s="224">
        <f>S150*H150</f>
        <v>0.070000000000000007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157</v>
      </c>
      <c r="AT150" s="225" t="s">
        <v>152</v>
      </c>
      <c r="AU150" s="225" t="s">
        <v>86</v>
      </c>
      <c r="AY150" s="19" t="s">
        <v>149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84</v>
      </c>
      <c r="BK150" s="226">
        <f>ROUND(I150*H150,2)</f>
        <v>0</v>
      </c>
      <c r="BL150" s="19" t="s">
        <v>157</v>
      </c>
      <c r="BM150" s="225" t="s">
        <v>239</v>
      </c>
    </row>
    <row r="151" s="13" customFormat="1">
      <c r="A151" s="13"/>
      <c r="B151" s="232"/>
      <c r="C151" s="233"/>
      <c r="D151" s="234" t="s">
        <v>161</v>
      </c>
      <c r="E151" s="235" t="s">
        <v>19</v>
      </c>
      <c r="F151" s="236" t="s">
        <v>240</v>
      </c>
      <c r="G151" s="233"/>
      <c r="H151" s="237">
        <v>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161</v>
      </c>
      <c r="AU151" s="243" t="s">
        <v>86</v>
      </c>
      <c r="AV151" s="13" t="s">
        <v>86</v>
      </c>
      <c r="AW151" s="13" t="s">
        <v>35</v>
      </c>
      <c r="AX151" s="13" t="s">
        <v>84</v>
      </c>
      <c r="AY151" s="243" t="s">
        <v>149</v>
      </c>
    </row>
    <row r="152" s="2" customFormat="1" ht="24.15" customHeight="1">
      <c r="A152" s="40"/>
      <c r="B152" s="41"/>
      <c r="C152" s="214" t="s">
        <v>241</v>
      </c>
      <c r="D152" s="214" t="s">
        <v>152</v>
      </c>
      <c r="E152" s="215" t="s">
        <v>242</v>
      </c>
      <c r="F152" s="216" t="s">
        <v>243</v>
      </c>
      <c r="G152" s="217" t="s">
        <v>155</v>
      </c>
      <c r="H152" s="218">
        <v>2</v>
      </c>
      <c r="I152" s="219"/>
      <c r="J152" s="220">
        <f>ROUND(I152*H152,2)</f>
        <v>0</v>
      </c>
      <c r="K152" s="216" t="s">
        <v>156</v>
      </c>
      <c r="L152" s="46"/>
      <c r="M152" s="221" t="s">
        <v>19</v>
      </c>
      <c r="N152" s="222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0.27600000000000002</v>
      </c>
      <c r="T152" s="224">
        <f>S152*H152</f>
        <v>0.55200000000000005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157</v>
      </c>
      <c r="AT152" s="225" t="s">
        <v>152</v>
      </c>
      <c r="AU152" s="225" t="s">
        <v>86</v>
      </c>
      <c r="AY152" s="19" t="s">
        <v>149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157</v>
      </c>
      <c r="BM152" s="225" t="s">
        <v>244</v>
      </c>
    </row>
    <row r="153" s="2" customFormat="1">
      <c r="A153" s="40"/>
      <c r="B153" s="41"/>
      <c r="C153" s="42"/>
      <c r="D153" s="227" t="s">
        <v>159</v>
      </c>
      <c r="E153" s="42"/>
      <c r="F153" s="228" t="s">
        <v>245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86</v>
      </c>
    </row>
    <row r="154" s="13" customFormat="1">
      <c r="A154" s="13"/>
      <c r="B154" s="232"/>
      <c r="C154" s="233"/>
      <c r="D154" s="234" t="s">
        <v>161</v>
      </c>
      <c r="E154" s="235" t="s">
        <v>19</v>
      </c>
      <c r="F154" s="236" t="s">
        <v>162</v>
      </c>
      <c r="G154" s="233"/>
      <c r="H154" s="237">
        <v>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161</v>
      </c>
      <c r="AU154" s="243" t="s">
        <v>86</v>
      </c>
      <c r="AV154" s="13" t="s">
        <v>86</v>
      </c>
      <c r="AW154" s="13" t="s">
        <v>35</v>
      </c>
      <c r="AX154" s="13" t="s">
        <v>76</v>
      </c>
      <c r="AY154" s="243" t="s">
        <v>149</v>
      </c>
    </row>
    <row r="155" s="14" customFormat="1">
      <c r="A155" s="14"/>
      <c r="B155" s="244"/>
      <c r="C155" s="245"/>
      <c r="D155" s="234" t="s">
        <v>161</v>
      </c>
      <c r="E155" s="246" t="s">
        <v>19</v>
      </c>
      <c r="F155" s="247" t="s">
        <v>236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161</v>
      </c>
      <c r="AU155" s="254" t="s">
        <v>86</v>
      </c>
      <c r="AV155" s="14" t="s">
        <v>157</v>
      </c>
      <c r="AW155" s="14" t="s">
        <v>35</v>
      </c>
      <c r="AX155" s="14" t="s">
        <v>84</v>
      </c>
      <c r="AY155" s="254" t="s">
        <v>149</v>
      </c>
    </row>
    <row r="156" s="2" customFormat="1" ht="24.15" customHeight="1">
      <c r="A156" s="40"/>
      <c r="B156" s="41"/>
      <c r="C156" s="214" t="s">
        <v>246</v>
      </c>
      <c r="D156" s="214" t="s">
        <v>152</v>
      </c>
      <c r="E156" s="215" t="s">
        <v>247</v>
      </c>
      <c r="F156" s="216" t="s">
        <v>248</v>
      </c>
      <c r="G156" s="217" t="s">
        <v>249</v>
      </c>
      <c r="H156" s="218">
        <v>5.8499999999999996</v>
      </c>
      <c r="I156" s="219"/>
      <c r="J156" s="220">
        <f>ROUND(I156*H156,2)</f>
        <v>0</v>
      </c>
      <c r="K156" s="216" t="s">
        <v>156</v>
      </c>
      <c r="L156" s="46"/>
      <c r="M156" s="221" t="s">
        <v>19</v>
      </c>
      <c r="N156" s="222" t="s">
        <v>47</v>
      </c>
      <c r="O156" s="86"/>
      <c r="P156" s="223">
        <f>O156*H156</f>
        <v>0</v>
      </c>
      <c r="Q156" s="223">
        <v>0.00123</v>
      </c>
      <c r="R156" s="223">
        <f>Q156*H156</f>
        <v>0.0071954999999999996</v>
      </c>
      <c r="S156" s="223">
        <v>0.017000000000000001</v>
      </c>
      <c r="T156" s="224">
        <f>S156*H156</f>
        <v>0.099449999999999997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157</v>
      </c>
      <c r="AT156" s="225" t="s">
        <v>152</v>
      </c>
      <c r="AU156" s="225" t="s">
        <v>86</v>
      </c>
      <c r="AY156" s="19" t="s">
        <v>149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157</v>
      </c>
      <c r="BM156" s="225" t="s">
        <v>250</v>
      </c>
    </row>
    <row r="157" s="2" customFormat="1">
      <c r="A157" s="40"/>
      <c r="B157" s="41"/>
      <c r="C157" s="42"/>
      <c r="D157" s="227" t="s">
        <v>159</v>
      </c>
      <c r="E157" s="42"/>
      <c r="F157" s="228" t="s">
        <v>251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86</v>
      </c>
    </row>
    <row r="158" s="13" customFormat="1">
      <c r="A158" s="13"/>
      <c r="B158" s="232"/>
      <c r="C158" s="233"/>
      <c r="D158" s="234" t="s">
        <v>161</v>
      </c>
      <c r="E158" s="235" t="s">
        <v>19</v>
      </c>
      <c r="F158" s="236" t="s">
        <v>252</v>
      </c>
      <c r="G158" s="233"/>
      <c r="H158" s="237">
        <v>2.3999999999999999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161</v>
      </c>
      <c r="AU158" s="243" t="s">
        <v>86</v>
      </c>
      <c r="AV158" s="13" t="s">
        <v>86</v>
      </c>
      <c r="AW158" s="13" t="s">
        <v>35</v>
      </c>
      <c r="AX158" s="13" t="s">
        <v>76</v>
      </c>
      <c r="AY158" s="243" t="s">
        <v>149</v>
      </c>
    </row>
    <row r="159" s="13" customFormat="1">
      <c r="A159" s="13"/>
      <c r="B159" s="232"/>
      <c r="C159" s="233"/>
      <c r="D159" s="234" t="s">
        <v>161</v>
      </c>
      <c r="E159" s="235" t="s">
        <v>19</v>
      </c>
      <c r="F159" s="236" t="s">
        <v>253</v>
      </c>
      <c r="G159" s="233"/>
      <c r="H159" s="237">
        <v>0.10000000000000001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161</v>
      </c>
      <c r="AU159" s="243" t="s">
        <v>86</v>
      </c>
      <c r="AV159" s="13" t="s">
        <v>86</v>
      </c>
      <c r="AW159" s="13" t="s">
        <v>35</v>
      </c>
      <c r="AX159" s="13" t="s">
        <v>76</v>
      </c>
      <c r="AY159" s="243" t="s">
        <v>149</v>
      </c>
    </row>
    <row r="160" s="13" customFormat="1">
      <c r="A160" s="13"/>
      <c r="B160" s="232"/>
      <c r="C160" s="233"/>
      <c r="D160" s="234" t="s">
        <v>161</v>
      </c>
      <c r="E160" s="235" t="s">
        <v>19</v>
      </c>
      <c r="F160" s="236" t="s">
        <v>254</v>
      </c>
      <c r="G160" s="233"/>
      <c r="H160" s="237">
        <v>0.10000000000000001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161</v>
      </c>
      <c r="AU160" s="243" t="s">
        <v>86</v>
      </c>
      <c r="AV160" s="13" t="s">
        <v>86</v>
      </c>
      <c r="AW160" s="13" t="s">
        <v>35</v>
      </c>
      <c r="AX160" s="13" t="s">
        <v>76</v>
      </c>
      <c r="AY160" s="243" t="s">
        <v>149</v>
      </c>
    </row>
    <row r="161" s="13" customFormat="1">
      <c r="A161" s="13"/>
      <c r="B161" s="232"/>
      <c r="C161" s="233"/>
      <c r="D161" s="234" t="s">
        <v>161</v>
      </c>
      <c r="E161" s="235" t="s">
        <v>19</v>
      </c>
      <c r="F161" s="236" t="s">
        <v>255</v>
      </c>
      <c r="G161" s="233"/>
      <c r="H161" s="237">
        <v>1.3999999999999999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161</v>
      </c>
      <c r="AU161" s="243" t="s">
        <v>86</v>
      </c>
      <c r="AV161" s="13" t="s">
        <v>86</v>
      </c>
      <c r="AW161" s="13" t="s">
        <v>35</v>
      </c>
      <c r="AX161" s="13" t="s">
        <v>76</v>
      </c>
      <c r="AY161" s="243" t="s">
        <v>149</v>
      </c>
    </row>
    <row r="162" s="13" customFormat="1">
      <c r="A162" s="13"/>
      <c r="B162" s="232"/>
      <c r="C162" s="233"/>
      <c r="D162" s="234" t="s">
        <v>161</v>
      </c>
      <c r="E162" s="235" t="s">
        <v>19</v>
      </c>
      <c r="F162" s="236" t="s">
        <v>256</v>
      </c>
      <c r="G162" s="233"/>
      <c r="H162" s="237">
        <v>0.34999999999999998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161</v>
      </c>
      <c r="AU162" s="243" t="s">
        <v>86</v>
      </c>
      <c r="AV162" s="13" t="s">
        <v>86</v>
      </c>
      <c r="AW162" s="13" t="s">
        <v>35</v>
      </c>
      <c r="AX162" s="13" t="s">
        <v>76</v>
      </c>
      <c r="AY162" s="243" t="s">
        <v>149</v>
      </c>
    </row>
    <row r="163" s="13" customFormat="1">
      <c r="A163" s="13"/>
      <c r="B163" s="232"/>
      <c r="C163" s="233"/>
      <c r="D163" s="234" t="s">
        <v>161</v>
      </c>
      <c r="E163" s="235" t="s">
        <v>19</v>
      </c>
      <c r="F163" s="236" t="s">
        <v>257</v>
      </c>
      <c r="G163" s="233"/>
      <c r="H163" s="237">
        <v>1.2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161</v>
      </c>
      <c r="AU163" s="243" t="s">
        <v>86</v>
      </c>
      <c r="AV163" s="13" t="s">
        <v>86</v>
      </c>
      <c r="AW163" s="13" t="s">
        <v>35</v>
      </c>
      <c r="AX163" s="13" t="s">
        <v>76</v>
      </c>
      <c r="AY163" s="243" t="s">
        <v>149</v>
      </c>
    </row>
    <row r="164" s="13" customFormat="1">
      <c r="A164" s="13"/>
      <c r="B164" s="232"/>
      <c r="C164" s="233"/>
      <c r="D164" s="234" t="s">
        <v>161</v>
      </c>
      <c r="E164" s="235" t="s">
        <v>19</v>
      </c>
      <c r="F164" s="236" t="s">
        <v>258</v>
      </c>
      <c r="G164" s="233"/>
      <c r="H164" s="237">
        <v>0.29999999999999999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161</v>
      </c>
      <c r="AU164" s="243" t="s">
        <v>86</v>
      </c>
      <c r="AV164" s="13" t="s">
        <v>86</v>
      </c>
      <c r="AW164" s="13" t="s">
        <v>35</v>
      </c>
      <c r="AX164" s="13" t="s">
        <v>76</v>
      </c>
      <c r="AY164" s="243" t="s">
        <v>149</v>
      </c>
    </row>
    <row r="165" s="14" customFormat="1">
      <c r="A165" s="14"/>
      <c r="B165" s="244"/>
      <c r="C165" s="245"/>
      <c r="D165" s="234" t="s">
        <v>161</v>
      </c>
      <c r="E165" s="246" t="s">
        <v>19</v>
      </c>
      <c r="F165" s="247" t="s">
        <v>236</v>
      </c>
      <c r="G165" s="245"/>
      <c r="H165" s="248">
        <v>5.8499999999999996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161</v>
      </c>
      <c r="AU165" s="254" t="s">
        <v>86</v>
      </c>
      <c r="AV165" s="14" t="s">
        <v>157</v>
      </c>
      <c r="AW165" s="14" t="s">
        <v>35</v>
      </c>
      <c r="AX165" s="14" t="s">
        <v>84</v>
      </c>
      <c r="AY165" s="254" t="s">
        <v>149</v>
      </c>
    </row>
    <row r="166" s="2" customFormat="1" ht="24.15" customHeight="1">
      <c r="A166" s="40"/>
      <c r="B166" s="41"/>
      <c r="C166" s="214" t="s">
        <v>259</v>
      </c>
      <c r="D166" s="214" t="s">
        <v>152</v>
      </c>
      <c r="E166" s="215" t="s">
        <v>260</v>
      </c>
      <c r="F166" s="216" t="s">
        <v>261</v>
      </c>
      <c r="G166" s="217" t="s">
        <v>262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47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157</v>
      </c>
      <c r="AT166" s="225" t="s">
        <v>152</v>
      </c>
      <c r="AU166" s="225" t="s">
        <v>86</v>
      </c>
      <c r="AY166" s="19" t="s">
        <v>149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84</v>
      </c>
      <c r="BK166" s="226">
        <f>ROUND(I166*H166,2)</f>
        <v>0</v>
      </c>
      <c r="BL166" s="19" t="s">
        <v>157</v>
      </c>
      <c r="BM166" s="225" t="s">
        <v>263</v>
      </c>
    </row>
    <row r="167" s="12" customFormat="1" ht="22.8" customHeight="1">
      <c r="A167" s="12"/>
      <c r="B167" s="198"/>
      <c r="C167" s="199"/>
      <c r="D167" s="200" t="s">
        <v>75</v>
      </c>
      <c r="E167" s="212" t="s">
        <v>264</v>
      </c>
      <c r="F167" s="212" t="s">
        <v>265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SUM(P168:P176)</f>
        <v>0</v>
      </c>
      <c r="Q167" s="206"/>
      <c r="R167" s="207">
        <f>SUM(R168:R176)</f>
        <v>0</v>
      </c>
      <c r="S167" s="206"/>
      <c r="T167" s="208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84</v>
      </c>
      <c r="AT167" s="210" t="s">
        <v>75</v>
      </c>
      <c r="AU167" s="210" t="s">
        <v>84</v>
      </c>
      <c r="AY167" s="209" t="s">
        <v>149</v>
      </c>
      <c r="BK167" s="211">
        <f>SUM(BK168:BK176)</f>
        <v>0</v>
      </c>
    </row>
    <row r="168" s="2" customFormat="1" ht="24.15" customHeight="1">
      <c r="A168" s="40"/>
      <c r="B168" s="41"/>
      <c r="C168" s="214" t="s">
        <v>266</v>
      </c>
      <c r="D168" s="214" t="s">
        <v>152</v>
      </c>
      <c r="E168" s="215" t="s">
        <v>267</v>
      </c>
      <c r="F168" s="216" t="s">
        <v>268</v>
      </c>
      <c r="G168" s="217" t="s">
        <v>269</v>
      </c>
      <c r="H168" s="218">
        <v>2.2349999999999999</v>
      </c>
      <c r="I168" s="219"/>
      <c r="J168" s="220">
        <f>ROUND(I168*H168,2)</f>
        <v>0</v>
      </c>
      <c r="K168" s="216" t="s">
        <v>156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157</v>
      </c>
      <c r="AT168" s="225" t="s">
        <v>152</v>
      </c>
      <c r="AU168" s="225" t="s">
        <v>86</v>
      </c>
      <c r="AY168" s="19" t="s">
        <v>149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84</v>
      </c>
      <c r="BK168" s="226">
        <f>ROUND(I168*H168,2)</f>
        <v>0</v>
      </c>
      <c r="BL168" s="19" t="s">
        <v>157</v>
      </c>
      <c r="BM168" s="225" t="s">
        <v>270</v>
      </c>
    </row>
    <row r="169" s="2" customFormat="1">
      <c r="A169" s="40"/>
      <c r="B169" s="41"/>
      <c r="C169" s="42"/>
      <c r="D169" s="227" t="s">
        <v>159</v>
      </c>
      <c r="E169" s="42"/>
      <c r="F169" s="228" t="s">
        <v>271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86</v>
      </c>
    </row>
    <row r="170" s="2" customFormat="1" ht="21.75" customHeight="1">
      <c r="A170" s="40"/>
      <c r="B170" s="41"/>
      <c r="C170" s="214" t="s">
        <v>272</v>
      </c>
      <c r="D170" s="214" t="s">
        <v>152</v>
      </c>
      <c r="E170" s="215" t="s">
        <v>273</v>
      </c>
      <c r="F170" s="216" t="s">
        <v>274</v>
      </c>
      <c r="G170" s="217" t="s">
        <v>269</v>
      </c>
      <c r="H170" s="218">
        <v>2.2349999999999999</v>
      </c>
      <c r="I170" s="219"/>
      <c r="J170" s="220">
        <f>ROUND(I170*H170,2)</f>
        <v>0</v>
      </c>
      <c r="K170" s="216" t="s">
        <v>156</v>
      </c>
      <c r="L170" s="46"/>
      <c r="M170" s="221" t="s">
        <v>19</v>
      </c>
      <c r="N170" s="222" t="s">
        <v>47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157</v>
      </c>
      <c r="AT170" s="225" t="s">
        <v>152</v>
      </c>
      <c r="AU170" s="225" t="s">
        <v>86</v>
      </c>
      <c r="AY170" s="19" t="s">
        <v>149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84</v>
      </c>
      <c r="BK170" s="226">
        <f>ROUND(I170*H170,2)</f>
        <v>0</v>
      </c>
      <c r="BL170" s="19" t="s">
        <v>157</v>
      </c>
      <c r="BM170" s="225" t="s">
        <v>275</v>
      </c>
    </row>
    <row r="171" s="2" customFormat="1">
      <c r="A171" s="40"/>
      <c r="B171" s="41"/>
      <c r="C171" s="42"/>
      <c r="D171" s="227" t="s">
        <v>159</v>
      </c>
      <c r="E171" s="42"/>
      <c r="F171" s="228" t="s">
        <v>276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86</v>
      </c>
    </row>
    <row r="172" s="2" customFormat="1" ht="24.15" customHeight="1">
      <c r="A172" s="40"/>
      <c r="B172" s="41"/>
      <c r="C172" s="214" t="s">
        <v>8</v>
      </c>
      <c r="D172" s="214" t="s">
        <v>152</v>
      </c>
      <c r="E172" s="215" t="s">
        <v>277</v>
      </c>
      <c r="F172" s="216" t="s">
        <v>278</v>
      </c>
      <c r="G172" s="217" t="s">
        <v>269</v>
      </c>
      <c r="H172" s="218">
        <v>42.465000000000003</v>
      </c>
      <c r="I172" s="219"/>
      <c r="J172" s="220">
        <f>ROUND(I172*H172,2)</f>
        <v>0</v>
      </c>
      <c r="K172" s="216" t="s">
        <v>156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157</v>
      </c>
      <c r="AT172" s="225" t="s">
        <v>152</v>
      </c>
      <c r="AU172" s="225" t="s">
        <v>86</v>
      </c>
      <c r="AY172" s="19" t="s">
        <v>149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84</v>
      </c>
      <c r="BK172" s="226">
        <f>ROUND(I172*H172,2)</f>
        <v>0</v>
      </c>
      <c r="BL172" s="19" t="s">
        <v>157</v>
      </c>
      <c r="BM172" s="225" t="s">
        <v>279</v>
      </c>
    </row>
    <row r="173" s="2" customFormat="1">
      <c r="A173" s="40"/>
      <c r="B173" s="41"/>
      <c r="C173" s="42"/>
      <c r="D173" s="227" t="s">
        <v>159</v>
      </c>
      <c r="E173" s="42"/>
      <c r="F173" s="228" t="s">
        <v>280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86</v>
      </c>
    </row>
    <row r="174" s="13" customFormat="1">
      <c r="A174" s="13"/>
      <c r="B174" s="232"/>
      <c r="C174" s="233"/>
      <c r="D174" s="234" t="s">
        <v>161</v>
      </c>
      <c r="E174" s="233"/>
      <c r="F174" s="236" t="s">
        <v>281</v>
      </c>
      <c r="G174" s="233"/>
      <c r="H174" s="237">
        <v>42.465000000000003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161</v>
      </c>
      <c r="AU174" s="243" t="s">
        <v>86</v>
      </c>
      <c r="AV174" s="13" t="s">
        <v>86</v>
      </c>
      <c r="AW174" s="13" t="s">
        <v>4</v>
      </c>
      <c r="AX174" s="13" t="s">
        <v>84</v>
      </c>
      <c r="AY174" s="243" t="s">
        <v>149</v>
      </c>
    </row>
    <row r="175" s="2" customFormat="1" ht="24.15" customHeight="1">
      <c r="A175" s="40"/>
      <c r="B175" s="41"/>
      <c r="C175" s="214" t="s">
        <v>282</v>
      </c>
      <c r="D175" s="214" t="s">
        <v>152</v>
      </c>
      <c r="E175" s="215" t="s">
        <v>283</v>
      </c>
      <c r="F175" s="216" t="s">
        <v>284</v>
      </c>
      <c r="G175" s="217" t="s">
        <v>269</v>
      </c>
      <c r="H175" s="218">
        <v>2.2349999999999999</v>
      </c>
      <c r="I175" s="219"/>
      <c r="J175" s="220">
        <f>ROUND(I175*H175,2)</f>
        <v>0</v>
      </c>
      <c r="K175" s="216" t="s">
        <v>156</v>
      </c>
      <c r="L175" s="46"/>
      <c r="M175" s="221" t="s">
        <v>19</v>
      </c>
      <c r="N175" s="222" t="s">
        <v>47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157</v>
      </c>
      <c r="AT175" s="225" t="s">
        <v>152</v>
      </c>
      <c r="AU175" s="225" t="s">
        <v>86</v>
      </c>
      <c r="AY175" s="19" t="s">
        <v>149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84</v>
      </c>
      <c r="BK175" s="226">
        <f>ROUND(I175*H175,2)</f>
        <v>0</v>
      </c>
      <c r="BL175" s="19" t="s">
        <v>157</v>
      </c>
      <c r="BM175" s="225" t="s">
        <v>285</v>
      </c>
    </row>
    <row r="176" s="2" customFormat="1">
      <c r="A176" s="40"/>
      <c r="B176" s="41"/>
      <c r="C176" s="42"/>
      <c r="D176" s="227" t="s">
        <v>159</v>
      </c>
      <c r="E176" s="42"/>
      <c r="F176" s="228" t="s">
        <v>286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86</v>
      </c>
    </row>
    <row r="177" s="12" customFormat="1" ht="22.8" customHeight="1">
      <c r="A177" s="12"/>
      <c r="B177" s="198"/>
      <c r="C177" s="199"/>
      <c r="D177" s="200" t="s">
        <v>75</v>
      </c>
      <c r="E177" s="212" t="s">
        <v>287</v>
      </c>
      <c r="F177" s="212" t="s">
        <v>288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SUM(P178:P179)</f>
        <v>0</v>
      </c>
      <c r="Q177" s="206"/>
      <c r="R177" s="207">
        <f>SUM(R178:R179)</f>
        <v>0</v>
      </c>
      <c r="S177" s="206"/>
      <c r="T177" s="20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84</v>
      </c>
      <c r="AT177" s="210" t="s">
        <v>75</v>
      </c>
      <c r="AU177" s="210" t="s">
        <v>84</v>
      </c>
      <c r="AY177" s="209" t="s">
        <v>149</v>
      </c>
      <c r="BK177" s="211">
        <f>SUM(BK178:BK179)</f>
        <v>0</v>
      </c>
    </row>
    <row r="178" s="2" customFormat="1" ht="33" customHeight="1">
      <c r="A178" s="40"/>
      <c r="B178" s="41"/>
      <c r="C178" s="214" t="s">
        <v>289</v>
      </c>
      <c r="D178" s="214" t="s">
        <v>152</v>
      </c>
      <c r="E178" s="215" t="s">
        <v>290</v>
      </c>
      <c r="F178" s="216" t="s">
        <v>291</v>
      </c>
      <c r="G178" s="217" t="s">
        <v>269</v>
      </c>
      <c r="H178" s="218">
        <v>0.25900000000000001</v>
      </c>
      <c r="I178" s="219"/>
      <c r="J178" s="220">
        <f>ROUND(I178*H178,2)</f>
        <v>0</v>
      </c>
      <c r="K178" s="216" t="s">
        <v>156</v>
      </c>
      <c r="L178" s="46"/>
      <c r="M178" s="221" t="s">
        <v>19</v>
      </c>
      <c r="N178" s="222" t="s">
        <v>47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157</v>
      </c>
      <c r="AT178" s="225" t="s">
        <v>152</v>
      </c>
      <c r="AU178" s="225" t="s">
        <v>86</v>
      </c>
      <c r="AY178" s="19" t="s">
        <v>149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84</v>
      </c>
      <c r="BK178" s="226">
        <f>ROUND(I178*H178,2)</f>
        <v>0</v>
      </c>
      <c r="BL178" s="19" t="s">
        <v>157</v>
      </c>
      <c r="BM178" s="225" t="s">
        <v>292</v>
      </c>
    </row>
    <row r="179" s="2" customFormat="1">
      <c r="A179" s="40"/>
      <c r="B179" s="41"/>
      <c r="C179" s="42"/>
      <c r="D179" s="227" t="s">
        <v>159</v>
      </c>
      <c r="E179" s="42"/>
      <c r="F179" s="228" t="s">
        <v>293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86</v>
      </c>
    </row>
    <row r="180" s="12" customFormat="1" ht="25.92" customHeight="1">
      <c r="A180" s="12"/>
      <c r="B180" s="198"/>
      <c r="C180" s="199"/>
      <c r="D180" s="200" t="s">
        <v>75</v>
      </c>
      <c r="E180" s="201" t="s">
        <v>294</v>
      </c>
      <c r="F180" s="201" t="s">
        <v>295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P181+P184+P188+P232</f>
        <v>0</v>
      </c>
      <c r="Q180" s="206"/>
      <c r="R180" s="207">
        <f>R181+R184+R188+R232</f>
        <v>0.90248565999999997</v>
      </c>
      <c r="S180" s="206"/>
      <c r="T180" s="208">
        <f>T181+T184+T188+T232</f>
        <v>1.5131645000000003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86</v>
      </c>
      <c r="AT180" s="210" t="s">
        <v>75</v>
      </c>
      <c r="AU180" s="210" t="s">
        <v>76</v>
      </c>
      <c r="AY180" s="209" t="s">
        <v>149</v>
      </c>
      <c r="BK180" s="211">
        <f>BK181+BK184+BK188+BK232</f>
        <v>0</v>
      </c>
    </row>
    <row r="181" s="12" customFormat="1" ht="22.8" customHeight="1">
      <c r="A181" s="12"/>
      <c r="B181" s="198"/>
      <c r="C181" s="199"/>
      <c r="D181" s="200" t="s">
        <v>75</v>
      </c>
      <c r="E181" s="212" t="s">
        <v>296</v>
      </c>
      <c r="F181" s="212" t="s">
        <v>297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SUM(P182:P183)</f>
        <v>0</v>
      </c>
      <c r="Q181" s="206"/>
      <c r="R181" s="207">
        <f>SUM(R182:R183)</f>
        <v>0</v>
      </c>
      <c r="S181" s="206"/>
      <c r="T181" s="208">
        <f>SUM(T182:T183)</f>
        <v>0.0087500000000000008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86</v>
      </c>
      <c r="AT181" s="210" t="s">
        <v>75</v>
      </c>
      <c r="AU181" s="210" t="s">
        <v>84</v>
      </c>
      <c r="AY181" s="209" t="s">
        <v>149</v>
      </c>
      <c r="BK181" s="211">
        <f>SUM(BK182:BK183)</f>
        <v>0</v>
      </c>
    </row>
    <row r="182" s="2" customFormat="1" ht="24.15" customHeight="1">
      <c r="A182" s="40"/>
      <c r="B182" s="41"/>
      <c r="C182" s="214" t="s">
        <v>298</v>
      </c>
      <c r="D182" s="214" t="s">
        <v>152</v>
      </c>
      <c r="E182" s="215" t="s">
        <v>299</v>
      </c>
      <c r="F182" s="216" t="s">
        <v>300</v>
      </c>
      <c r="G182" s="217" t="s">
        <v>167</v>
      </c>
      <c r="H182" s="218">
        <v>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47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0.00175</v>
      </c>
      <c r="T182" s="224">
        <f>S182*H182</f>
        <v>0.0087500000000000008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282</v>
      </c>
      <c r="AT182" s="225" t="s">
        <v>152</v>
      </c>
      <c r="AU182" s="225" t="s">
        <v>86</v>
      </c>
      <c r="AY182" s="19" t="s">
        <v>149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84</v>
      </c>
      <c r="BK182" s="226">
        <f>ROUND(I182*H182,2)</f>
        <v>0</v>
      </c>
      <c r="BL182" s="19" t="s">
        <v>282</v>
      </c>
      <c r="BM182" s="225" t="s">
        <v>301</v>
      </c>
    </row>
    <row r="183" s="13" customFormat="1">
      <c r="A183" s="13"/>
      <c r="B183" s="232"/>
      <c r="C183" s="233"/>
      <c r="D183" s="234" t="s">
        <v>161</v>
      </c>
      <c r="E183" s="235" t="s">
        <v>19</v>
      </c>
      <c r="F183" s="236" t="s">
        <v>302</v>
      </c>
      <c r="G183" s="233"/>
      <c r="H183" s="237">
        <v>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161</v>
      </c>
      <c r="AU183" s="243" t="s">
        <v>86</v>
      </c>
      <c r="AV183" s="13" t="s">
        <v>86</v>
      </c>
      <c r="AW183" s="13" t="s">
        <v>35</v>
      </c>
      <c r="AX183" s="13" t="s">
        <v>84</v>
      </c>
      <c r="AY183" s="243" t="s">
        <v>149</v>
      </c>
    </row>
    <row r="184" s="12" customFormat="1" ht="22.8" customHeight="1">
      <c r="A184" s="12"/>
      <c r="B184" s="198"/>
      <c r="C184" s="199"/>
      <c r="D184" s="200" t="s">
        <v>75</v>
      </c>
      <c r="E184" s="212" t="s">
        <v>303</v>
      </c>
      <c r="F184" s="212" t="s">
        <v>304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SUM(P185:P187)</f>
        <v>0</v>
      </c>
      <c r="Q184" s="206"/>
      <c r="R184" s="207">
        <f>SUM(R185:R187)</f>
        <v>0.0038500000000000001</v>
      </c>
      <c r="S184" s="206"/>
      <c r="T184" s="208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86</v>
      </c>
      <c r="AT184" s="210" t="s">
        <v>75</v>
      </c>
      <c r="AU184" s="210" t="s">
        <v>84</v>
      </c>
      <c r="AY184" s="209" t="s">
        <v>149</v>
      </c>
      <c r="BK184" s="211">
        <f>SUM(BK185:BK187)</f>
        <v>0</v>
      </c>
    </row>
    <row r="185" s="2" customFormat="1" ht="24.15" customHeight="1">
      <c r="A185" s="40"/>
      <c r="B185" s="41"/>
      <c r="C185" s="214" t="s">
        <v>305</v>
      </c>
      <c r="D185" s="214" t="s">
        <v>152</v>
      </c>
      <c r="E185" s="215" t="s">
        <v>306</v>
      </c>
      <c r="F185" s="216" t="s">
        <v>307</v>
      </c>
      <c r="G185" s="217" t="s">
        <v>155</v>
      </c>
      <c r="H185" s="218">
        <v>3</v>
      </c>
      <c r="I185" s="219"/>
      <c r="J185" s="220">
        <f>ROUND(I185*H185,2)</f>
        <v>0</v>
      </c>
      <c r="K185" s="216" t="s">
        <v>156</v>
      </c>
      <c r="L185" s="46"/>
      <c r="M185" s="221" t="s">
        <v>19</v>
      </c>
      <c r="N185" s="222" t="s">
        <v>47</v>
      </c>
      <c r="O185" s="86"/>
      <c r="P185" s="223">
        <f>O185*H185</f>
        <v>0</v>
      </c>
      <c r="Q185" s="223">
        <v>0.0011000000000000001</v>
      </c>
      <c r="R185" s="223">
        <f>Q185*H185</f>
        <v>0.0033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282</v>
      </c>
      <c r="AT185" s="225" t="s">
        <v>152</v>
      </c>
      <c r="AU185" s="225" t="s">
        <v>86</v>
      </c>
      <c r="AY185" s="19" t="s">
        <v>149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84</v>
      </c>
      <c r="BK185" s="226">
        <f>ROUND(I185*H185,2)</f>
        <v>0</v>
      </c>
      <c r="BL185" s="19" t="s">
        <v>282</v>
      </c>
      <c r="BM185" s="225" t="s">
        <v>308</v>
      </c>
    </row>
    <row r="186" s="2" customFormat="1">
      <c r="A186" s="40"/>
      <c r="B186" s="41"/>
      <c r="C186" s="42"/>
      <c r="D186" s="227" t="s">
        <v>159</v>
      </c>
      <c r="E186" s="42"/>
      <c r="F186" s="228" t="s">
        <v>309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86</v>
      </c>
    </row>
    <row r="187" s="2" customFormat="1" ht="21.75" customHeight="1">
      <c r="A187" s="40"/>
      <c r="B187" s="41"/>
      <c r="C187" s="214" t="s">
        <v>310</v>
      </c>
      <c r="D187" s="214" t="s">
        <v>152</v>
      </c>
      <c r="E187" s="215" t="s">
        <v>311</v>
      </c>
      <c r="F187" s="216" t="s">
        <v>312</v>
      </c>
      <c r="G187" s="217" t="s">
        <v>155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47</v>
      </c>
      <c r="O187" s="86"/>
      <c r="P187" s="223">
        <f>O187*H187</f>
        <v>0</v>
      </c>
      <c r="Q187" s="223">
        <v>0.00055000000000000003</v>
      </c>
      <c r="R187" s="223">
        <f>Q187*H187</f>
        <v>0.00055000000000000003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282</v>
      </c>
      <c r="AT187" s="225" t="s">
        <v>152</v>
      </c>
      <c r="AU187" s="225" t="s">
        <v>86</v>
      </c>
      <c r="AY187" s="19" t="s">
        <v>149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84</v>
      </c>
      <c r="BK187" s="226">
        <f>ROUND(I187*H187,2)</f>
        <v>0</v>
      </c>
      <c r="BL187" s="19" t="s">
        <v>282</v>
      </c>
      <c r="BM187" s="225" t="s">
        <v>313</v>
      </c>
    </row>
    <row r="188" s="12" customFormat="1" ht="22.8" customHeight="1">
      <c r="A188" s="12"/>
      <c r="B188" s="198"/>
      <c r="C188" s="199"/>
      <c r="D188" s="200" t="s">
        <v>75</v>
      </c>
      <c r="E188" s="212" t="s">
        <v>314</v>
      </c>
      <c r="F188" s="212" t="s">
        <v>315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SUM(P189:P231)</f>
        <v>0</v>
      </c>
      <c r="Q188" s="206"/>
      <c r="R188" s="207">
        <f>SUM(R189:R231)</f>
        <v>0.64964999999999995</v>
      </c>
      <c r="S188" s="206"/>
      <c r="T188" s="208">
        <f>SUM(T189:T231)</f>
        <v>1.5044145000000002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86</v>
      </c>
      <c r="AT188" s="210" t="s">
        <v>75</v>
      </c>
      <c r="AU188" s="210" t="s">
        <v>84</v>
      </c>
      <c r="AY188" s="209" t="s">
        <v>149</v>
      </c>
      <c r="BK188" s="211">
        <f>SUM(BK189:BK231)</f>
        <v>0</v>
      </c>
    </row>
    <row r="189" s="2" customFormat="1" ht="33" customHeight="1">
      <c r="A189" s="40"/>
      <c r="B189" s="41"/>
      <c r="C189" s="214" t="s">
        <v>7</v>
      </c>
      <c r="D189" s="214" t="s">
        <v>152</v>
      </c>
      <c r="E189" s="215" t="s">
        <v>316</v>
      </c>
      <c r="F189" s="216" t="s">
        <v>317</v>
      </c>
      <c r="G189" s="217" t="s">
        <v>155</v>
      </c>
      <c r="H189" s="218">
        <v>6</v>
      </c>
      <c r="I189" s="219"/>
      <c r="J189" s="220">
        <f>ROUND(I189*H189,2)</f>
        <v>0</v>
      </c>
      <c r="K189" s="216" t="s">
        <v>156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0.0020100000000000001</v>
      </c>
      <c r="R189" s="223">
        <f>Q189*H189</f>
        <v>0.012060000000000001</v>
      </c>
      <c r="S189" s="223">
        <v>0.0031800000000000001</v>
      </c>
      <c r="T189" s="224">
        <f>S189*H189</f>
        <v>0.01908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282</v>
      </c>
      <c r="AT189" s="225" t="s">
        <v>152</v>
      </c>
      <c r="AU189" s="225" t="s">
        <v>86</v>
      </c>
      <c r="AY189" s="19" t="s">
        <v>149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84</v>
      </c>
      <c r="BK189" s="226">
        <f>ROUND(I189*H189,2)</f>
        <v>0</v>
      </c>
      <c r="BL189" s="19" t="s">
        <v>282</v>
      </c>
      <c r="BM189" s="225" t="s">
        <v>318</v>
      </c>
    </row>
    <row r="190" s="2" customFormat="1">
      <c r="A190" s="40"/>
      <c r="B190" s="41"/>
      <c r="C190" s="42"/>
      <c r="D190" s="227" t="s">
        <v>159</v>
      </c>
      <c r="E190" s="42"/>
      <c r="F190" s="228" t="s">
        <v>319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86</v>
      </c>
    </row>
    <row r="191" s="13" customFormat="1">
      <c r="A191" s="13"/>
      <c r="B191" s="232"/>
      <c r="C191" s="233"/>
      <c r="D191" s="234" t="s">
        <v>161</v>
      </c>
      <c r="E191" s="235" t="s">
        <v>19</v>
      </c>
      <c r="F191" s="236" t="s">
        <v>320</v>
      </c>
      <c r="G191" s="233"/>
      <c r="H191" s="237">
        <v>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161</v>
      </c>
      <c r="AU191" s="243" t="s">
        <v>86</v>
      </c>
      <c r="AV191" s="13" t="s">
        <v>86</v>
      </c>
      <c r="AW191" s="13" t="s">
        <v>35</v>
      </c>
      <c r="AX191" s="13" t="s">
        <v>84</v>
      </c>
      <c r="AY191" s="243" t="s">
        <v>149</v>
      </c>
    </row>
    <row r="192" s="2" customFormat="1" ht="33" customHeight="1">
      <c r="A192" s="40"/>
      <c r="B192" s="41"/>
      <c r="C192" s="214" t="s">
        <v>321</v>
      </c>
      <c r="D192" s="214" t="s">
        <v>152</v>
      </c>
      <c r="E192" s="215" t="s">
        <v>322</v>
      </c>
      <c r="F192" s="216" t="s">
        <v>323</v>
      </c>
      <c r="G192" s="217" t="s">
        <v>155</v>
      </c>
      <c r="H192" s="218">
        <v>48</v>
      </c>
      <c r="I192" s="219"/>
      <c r="J192" s="220">
        <f>ROUND(I192*H192,2)</f>
        <v>0</v>
      </c>
      <c r="K192" s="216" t="s">
        <v>156</v>
      </c>
      <c r="L192" s="46"/>
      <c r="M192" s="221" t="s">
        <v>19</v>
      </c>
      <c r="N192" s="222" t="s">
        <v>47</v>
      </c>
      <c r="O192" s="86"/>
      <c r="P192" s="223">
        <f>O192*H192</f>
        <v>0</v>
      </c>
      <c r="Q192" s="223">
        <v>0.0022799999999999999</v>
      </c>
      <c r="R192" s="223">
        <f>Q192*H192</f>
        <v>0.10944</v>
      </c>
      <c r="S192" s="223">
        <v>0.0055999999999999999</v>
      </c>
      <c r="T192" s="224">
        <f>S192*H192</f>
        <v>0.26879999999999998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282</v>
      </c>
      <c r="AT192" s="225" t="s">
        <v>152</v>
      </c>
      <c r="AU192" s="225" t="s">
        <v>86</v>
      </c>
      <c r="AY192" s="19" t="s">
        <v>149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84</v>
      </c>
      <c r="BK192" s="226">
        <f>ROUND(I192*H192,2)</f>
        <v>0</v>
      </c>
      <c r="BL192" s="19" t="s">
        <v>282</v>
      </c>
      <c r="BM192" s="225" t="s">
        <v>324</v>
      </c>
    </row>
    <row r="193" s="2" customFormat="1">
      <c r="A193" s="40"/>
      <c r="B193" s="41"/>
      <c r="C193" s="42"/>
      <c r="D193" s="227" t="s">
        <v>159</v>
      </c>
      <c r="E193" s="42"/>
      <c r="F193" s="228" t="s">
        <v>325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86</v>
      </c>
    </row>
    <row r="194" s="13" customFormat="1">
      <c r="A194" s="13"/>
      <c r="B194" s="232"/>
      <c r="C194" s="233"/>
      <c r="D194" s="234" t="s">
        <v>161</v>
      </c>
      <c r="E194" s="235" t="s">
        <v>19</v>
      </c>
      <c r="F194" s="236" t="s">
        <v>326</v>
      </c>
      <c r="G194" s="233"/>
      <c r="H194" s="237">
        <v>17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161</v>
      </c>
      <c r="AU194" s="243" t="s">
        <v>86</v>
      </c>
      <c r="AV194" s="13" t="s">
        <v>86</v>
      </c>
      <c r="AW194" s="13" t="s">
        <v>35</v>
      </c>
      <c r="AX194" s="13" t="s">
        <v>76</v>
      </c>
      <c r="AY194" s="243" t="s">
        <v>149</v>
      </c>
    </row>
    <row r="195" s="13" customFormat="1">
      <c r="A195" s="13"/>
      <c r="B195" s="232"/>
      <c r="C195" s="233"/>
      <c r="D195" s="234" t="s">
        <v>161</v>
      </c>
      <c r="E195" s="235" t="s">
        <v>19</v>
      </c>
      <c r="F195" s="236" t="s">
        <v>327</v>
      </c>
      <c r="G195" s="233"/>
      <c r="H195" s="237">
        <v>11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161</v>
      </c>
      <c r="AU195" s="243" t="s">
        <v>86</v>
      </c>
      <c r="AV195" s="13" t="s">
        <v>86</v>
      </c>
      <c r="AW195" s="13" t="s">
        <v>35</v>
      </c>
      <c r="AX195" s="13" t="s">
        <v>76</v>
      </c>
      <c r="AY195" s="243" t="s">
        <v>149</v>
      </c>
    </row>
    <row r="196" s="13" customFormat="1">
      <c r="A196" s="13"/>
      <c r="B196" s="232"/>
      <c r="C196" s="233"/>
      <c r="D196" s="234" t="s">
        <v>161</v>
      </c>
      <c r="E196" s="235" t="s">
        <v>19</v>
      </c>
      <c r="F196" s="236" t="s">
        <v>328</v>
      </c>
      <c r="G196" s="233"/>
      <c r="H196" s="237">
        <v>5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161</v>
      </c>
      <c r="AU196" s="243" t="s">
        <v>86</v>
      </c>
      <c r="AV196" s="13" t="s">
        <v>86</v>
      </c>
      <c r="AW196" s="13" t="s">
        <v>35</v>
      </c>
      <c r="AX196" s="13" t="s">
        <v>76</v>
      </c>
      <c r="AY196" s="243" t="s">
        <v>149</v>
      </c>
    </row>
    <row r="197" s="13" customFormat="1">
      <c r="A197" s="13"/>
      <c r="B197" s="232"/>
      <c r="C197" s="233"/>
      <c r="D197" s="234" t="s">
        <v>161</v>
      </c>
      <c r="E197" s="235" t="s">
        <v>19</v>
      </c>
      <c r="F197" s="236" t="s">
        <v>329</v>
      </c>
      <c r="G197" s="233"/>
      <c r="H197" s="237">
        <v>3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161</v>
      </c>
      <c r="AU197" s="243" t="s">
        <v>86</v>
      </c>
      <c r="AV197" s="13" t="s">
        <v>86</v>
      </c>
      <c r="AW197" s="13" t="s">
        <v>35</v>
      </c>
      <c r="AX197" s="13" t="s">
        <v>76</v>
      </c>
      <c r="AY197" s="243" t="s">
        <v>149</v>
      </c>
    </row>
    <row r="198" s="13" customFormat="1">
      <c r="A198" s="13"/>
      <c r="B198" s="232"/>
      <c r="C198" s="233"/>
      <c r="D198" s="234" t="s">
        <v>161</v>
      </c>
      <c r="E198" s="235" t="s">
        <v>19</v>
      </c>
      <c r="F198" s="236" t="s">
        <v>330</v>
      </c>
      <c r="G198" s="233"/>
      <c r="H198" s="237">
        <v>12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161</v>
      </c>
      <c r="AU198" s="243" t="s">
        <v>86</v>
      </c>
      <c r="AV198" s="13" t="s">
        <v>86</v>
      </c>
      <c r="AW198" s="13" t="s">
        <v>35</v>
      </c>
      <c r="AX198" s="13" t="s">
        <v>76</v>
      </c>
      <c r="AY198" s="243" t="s">
        <v>149</v>
      </c>
    </row>
    <row r="199" s="14" customFormat="1">
      <c r="A199" s="14"/>
      <c r="B199" s="244"/>
      <c r="C199" s="245"/>
      <c r="D199" s="234" t="s">
        <v>161</v>
      </c>
      <c r="E199" s="246" t="s">
        <v>19</v>
      </c>
      <c r="F199" s="247" t="s">
        <v>236</v>
      </c>
      <c r="G199" s="245"/>
      <c r="H199" s="248">
        <v>48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161</v>
      </c>
      <c r="AU199" s="254" t="s">
        <v>86</v>
      </c>
      <c r="AV199" s="14" t="s">
        <v>157</v>
      </c>
      <c r="AW199" s="14" t="s">
        <v>35</v>
      </c>
      <c r="AX199" s="14" t="s">
        <v>84</v>
      </c>
      <c r="AY199" s="254" t="s">
        <v>149</v>
      </c>
    </row>
    <row r="200" s="2" customFormat="1" ht="33" customHeight="1">
      <c r="A200" s="40"/>
      <c r="B200" s="41"/>
      <c r="C200" s="214" t="s">
        <v>331</v>
      </c>
      <c r="D200" s="214" t="s">
        <v>152</v>
      </c>
      <c r="E200" s="215" t="s">
        <v>332</v>
      </c>
      <c r="F200" s="216" t="s">
        <v>333</v>
      </c>
      <c r="G200" s="217" t="s">
        <v>155</v>
      </c>
      <c r="H200" s="218">
        <v>3</v>
      </c>
      <c r="I200" s="219"/>
      <c r="J200" s="220">
        <f>ROUND(I200*H200,2)</f>
        <v>0</v>
      </c>
      <c r="K200" s="216" t="s">
        <v>156</v>
      </c>
      <c r="L200" s="46"/>
      <c r="M200" s="221" t="s">
        <v>19</v>
      </c>
      <c r="N200" s="222" t="s">
        <v>47</v>
      </c>
      <c r="O200" s="86"/>
      <c r="P200" s="223">
        <f>O200*H200</f>
        <v>0</v>
      </c>
      <c r="Q200" s="223">
        <v>0.01061</v>
      </c>
      <c r="R200" s="223">
        <f>Q200*H200</f>
        <v>0.031829999999999997</v>
      </c>
      <c r="S200" s="223">
        <v>0.112</v>
      </c>
      <c r="T200" s="224">
        <f>S200*H200</f>
        <v>0.33600000000000002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282</v>
      </c>
      <c r="AT200" s="225" t="s">
        <v>152</v>
      </c>
      <c r="AU200" s="225" t="s">
        <v>86</v>
      </c>
      <c r="AY200" s="19" t="s">
        <v>149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84</v>
      </c>
      <c r="BK200" s="226">
        <f>ROUND(I200*H200,2)</f>
        <v>0</v>
      </c>
      <c r="BL200" s="19" t="s">
        <v>282</v>
      </c>
      <c r="BM200" s="225" t="s">
        <v>334</v>
      </c>
    </row>
    <row r="201" s="2" customFormat="1">
      <c r="A201" s="40"/>
      <c r="B201" s="41"/>
      <c r="C201" s="42"/>
      <c r="D201" s="227" t="s">
        <v>159</v>
      </c>
      <c r="E201" s="42"/>
      <c r="F201" s="228" t="s">
        <v>335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86</v>
      </c>
    </row>
    <row r="202" s="13" customFormat="1">
      <c r="A202" s="13"/>
      <c r="B202" s="232"/>
      <c r="C202" s="233"/>
      <c r="D202" s="234" t="s">
        <v>161</v>
      </c>
      <c r="E202" s="235" t="s">
        <v>19</v>
      </c>
      <c r="F202" s="236" t="s">
        <v>336</v>
      </c>
      <c r="G202" s="233"/>
      <c r="H202" s="237">
        <v>3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161</v>
      </c>
      <c r="AU202" s="243" t="s">
        <v>86</v>
      </c>
      <c r="AV202" s="13" t="s">
        <v>86</v>
      </c>
      <c r="AW202" s="13" t="s">
        <v>35</v>
      </c>
      <c r="AX202" s="13" t="s">
        <v>84</v>
      </c>
      <c r="AY202" s="243" t="s">
        <v>149</v>
      </c>
    </row>
    <row r="203" s="2" customFormat="1" ht="33" customHeight="1">
      <c r="A203" s="40"/>
      <c r="B203" s="41"/>
      <c r="C203" s="214" t="s">
        <v>337</v>
      </c>
      <c r="D203" s="214" t="s">
        <v>152</v>
      </c>
      <c r="E203" s="215" t="s">
        <v>338</v>
      </c>
      <c r="F203" s="216" t="s">
        <v>339</v>
      </c>
      <c r="G203" s="217" t="s">
        <v>155</v>
      </c>
      <c r="H203" s="218">
        <v>1</v>
      </c>
      <c r="I203" s="219"/>
      <c r="J203" s="220">
        <f>ROUND(I203*H203,2)</f>
        <v>0</v>
      </c>
      <c r="K203" s="216" t="s">
        <v>156</v>
      </c>
      <c r="L203" s="46"/>
      <c r="M203" s="221" t="s">
        <v>19</v>
      </c>
      <c r="N203" s="222" t="s">
        <v>47</v>
      </c>
      <c r="O203" s="86"/>
      <c r="P203" s="223">
        <f>O203*H203</f>
        <v>0</v>
      </c>
      <c r="Q203" s="223">
        <v>0.045760000000000002</v>
      </c>
      <c r="R203" s="223">
        <f>Q203*H203</f>
        <v>0.045760000000000002</v>
      </c>
      <c r="S203" s="223">
        <v>0.22400000000000001</v>
      </c>
      <c r="T203" s="224">
        <f>S203*H203</f>
        <v>0.22400000000000001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282</v>
      </c>
      <c r="AT203" s="225" t="s">
        <v>152</v>
      </c>
      <c r="AU203" s="225" t="s">
        <v>86</v>
      </c>
      <c r="AY203" s="19" t="s">
        <v>149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84</v>
      </c>
      <c r="BK203" s="226">
        <f>ROUND(I203*H203,2)</f>
        <v>0</v>
      </c>
      <c r="BL203" s="19" t="s">
        <v>282</v>
      </c>
      <c r="BM203" s="225" t="s">
        <v>340</v>
      </c>
    </row>
    <row r="204" s="2" customFormat="1">
      <c r="A204" s="40"/>
      <c r="B204" s="41"/>
      <c r="C204" s="42"/>
      <c r="D204" s="227" t="s">
        <v>159</v>
      </c>
      <c r="E204" s="42"/>
      <c r="F204" s="228" t="s">
        <v>341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86</v>
      </c>
    </row>
    <row r="205" s="13" customFormat="1">
      <c r="A205" s="13"/>
      <c r="B205" s="232"/>
      <c r="C205" s="233"/>
      <c r="D205" s="234" t="s">
        <v>161</v>
      </c>
      <c r="E205" s="235" t="s">
        <v>19</v>
      </c>
      <c r="F205" s="236" t="s">
        <v>342</v>
      </c>
      <c r="G205" s="233"/>
      <c r="H205" s="237">
        <v>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161</v>
      </c>
      <c r="AU205" s="243" t="s">
        <v>86</v>
      </c>
      <c r="AV205" s="13" t="s">
        <v>86</v>
      </c>
      <c r="AW205" s="13" t="s">
        <v>35</v>
      </c>
      <c r="AX205" s="13" t="s">
        <v>84</v>
      </c>
      <c r="AY205" s="243" t="s">
        <v>149</v>
      </c>
    </row>
    <row r="206" s="2" customFormat="1" ht="24.15" customHeight="1">
      <c r="A206" s="40"/>
      <c r="B206" s="41"/>
      <c r="C206" s="214" t="s">
        <v>343</v>
      </c>
      <c r="D206" s="214" t="s">
        <v>152</v>
      </c>
      <c r="E206" s="215" t="s">
        <v>344</v>
      </c>
      <c r="F206" s="216" t="s">
        <v>345</v>
      </c>
      <c r="G206" s="217" t="s">
        <v>155</v>
      </c>
      <c r="H206" s="218">
        <v>6</v>
      </c>
      <c r="I206" s="219"/>
      <c r="J206" s="220">
        <f>ROUND(I206*H206,2)</f>
        <v>0</v>
      </c>
      <c r="K206" s="216" t="s">
        <v>156</v>
      </c>
      <c r="L206" s="46"/>
      <c r="M206" s="221" t="s">
        <v>19</v>
      </c>
      <c r="N206" s="222" t="s">
        <v>47</v>
      </c>
      <c r="O206" s="86"/>
      <c r="P206" s="223">
        <f>O206*H206</f>
        <v>0</v>
      </c>
      <c r="Q206" s="223">
        <v>0.018669999999999999</v>
      </c>
      <c r="R206" s="223">
        <f>Q206*H206</f>
        <v>0.11202</v>
      </c>
      <c r="S206" s="223">
        <v>0.015180000000000001</v>
      </c>
      <c r="T206" s="224">
        <f>S206*H206</f>
        <v>0.091080000000000008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282</v>
      </c>
      <c r="AT206" s="225" t="s">
        <v>152</v>
      </c>
      <c r="AU206" s="225" t="s">
        <v>86</v>
      </c>
      <c r="AY206" s="19" t="s">
        <v>149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84</v>
      </c>
      <c r="BK206" s="226">
        <f>ROUND(I206*H206,2)</f>
        <v>0</v>
      </c>
      <c r="BL206" s="19" t="s">
        <v>282</v>
      </c>
      <c r="BM206" s="225" t="s">
        <v>346</v>
      </c>
    </row>
    <row r="207" s="2" customFormat="1">
      <c r="A207" s="40"/>
      <c r="B207" s="41"/>
      <c r="C207" s="42"/>
      <c r="D207" s="227" t="s">
        <v>159</v>
      </c>
      <c r="E207" s="42"/>
      <c r="F207" s="228" t="s">
        <v>347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86</v>
      </c>
    </row>
    <row r="208" s="13" customFormat="1">
      <c r="A208" s="13"/>
      <c r="B208" s="232"/>
      <c r="C208" s="233"/>
      <c r="D208" s="234" t="s">
        <v>161</v>
      </c>
      <c r="E208" s="235" t="s">
        <v>19</v>
      </c>
      <c r="F208" s="236" t="s">
        <v>348</v>
      </c>
      <c r="G208" s="233"/>
      <c r="H208" s="237">
        <v>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161</v>
      </c>
      <c r="AU208" s="243" t="s">
        <v>86</v>
      </c>
      <c r="AV208" s="13" t="s">
        <v>86</v>
      </c>
      <c r="AW208" s="13" t="s">
        <v>35</v>
      </c>
      <c r="AX208" s="13" t="s">
        <v>84</v>
      </c>
      <c r="AY208" s="243" t="s">
        <v>149</v>
      </c>
    </row>
    <row r="209" s="2" customFormat="1" ht="24.15" customHeight="1">
      <c r="A209" s="40"/>
      <c r="B209" s="41"/>
      <c r="C209" s="214" t="s">
        <v>349</v>
      </c>
      <c r="D209" s="214" t="s">
        <v>152</v>
      </c>
      <c r="E209" s="215" t="s">
        <v>350</v>
      </c>
      <c r="F209" s="216" t="s">
        <v>351</v>
      </c>
      <c r="G209" s="217" t="s">
        <v>155</v>
      </c>
      <c r="H209" s="218">
        <v>8</v>
      </c>
      <c r="I209" s="219"/>
      <c r="J209" s="220">
        <f>ROUND(I209*H209,2)</f>
        <v>0</v>
      </c>
      <c r="K209" s="216" t="s">
        <v>156</v>
      </c>
      <c r="L209" s="46"/>
      <c r="M209" s="221" t="s">
        <v>19</v>
      </c>
      <c r="N209" s="222" t="s">
        <v>47</v>
      </c>
      <c r="O209" s="86"/>
      <c r="P209" s="223">
        <f>O209*H209</f>
        <v>0</v>
      </c>
      <c r="Q209" s="223">
        <v>0.021149999999999999</v>
      </c>
      <c r="R209" s="223">
        <f>Q209*H209</f>
        <v>0.16919999999999999</v>
      </c>
      <c r="S209" s="223">
        <v>0.017330000000000002</v>
      </c>
      <c r="T209" s="224">
        <f>S209*H209</f>
        <v>0.13864000000000001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282</v>
      </c>
      <c r="AT209" s="225" t="s">
        <v>152</v>
      </c>
      <c r="AU209" s="225" t="s">
        <v>86</v>
      </c>
      <c r="AY209" s="19" t="s">
        <v>149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84</v>
      </c>
      <c r="BK209" s="226">
        <f>ROUND(I209*H209,2)</f>
        <v>0</v>
      </c>
      <c r="BL209" s="19" t="s">
        <v>282</v>
      </c>
      <c r="BM209" s="225" t="s">
        <v>352</v>
      </c>
    </row>
    <row r="210" s="2" customFormat="1">
      <c r="A210" s="40"/>
      <c r="B210" s="41"/>
      <c r="C210" s="42"/>
      <c r="D210" s="227" t="s">
        <v>159</v>
      </c>
      <c r="E210" s="42"/>
      <c r="F210" s="228" t="s">
        <v>353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86</v>
      </c>
    </row>
    <row r="211" s="13" customFormat="1">
      <c r="A211" s="13"/>
      <c r="B211" s="232"/>
      <c r="C211" s="233"/>
      <c r="D211" s="234" t="s">
        <v>161</v>
      </c>
      <c r="E211" s="235" t="s">
        <v>19</v>
      </c>
      <c r="F211" s="236" t="s">
        <v>354</v>
      </c>
      <c r="G211" s="233"/>
      <c r="H211" s="237">
        <v>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161</v>
      </c>
      <c r="AU211" s="243" t="s">
        <v>86</v>
      </c>
      <c r="AV211" s="13" t="s">
        <v>86</v>
      </c>
      <c r="AW211" s="13" t="s">
        <v>35</v>
      </c>
      <c r="AX211" s="13" t="s">
        <v>84</v>
      </c>
      <c r="AY211" s="243" t="s">
        <v>149</v>
      </c>
    </row>
    <row r="212" s="2" customFormat="1" ht="16.5" customHeight="1">
      <c r="A212" s="40"/>
      <c r="B212" s="41"/>
      <c r="C212" s="214" t="s">
        <v>355</v>
      </c>
      <c r="D212" s="214" t="s">
        <v>152</v>
      </c>
      <c r="E212" s="215" t="s">
        <v>356</v>
      </c>
      <c r="F212" s="216" t="s">
        <v>357</v>
      </c>
      <c r="G212" s="217" t="s">
        <v>167</v>
      </c>
      <c r="H212" s="218">
        <v>203.24500000000001</v>
      </c>
      <c r="I212" s="219"/>
      <c r="J212" s="220">
        <f>ROUND(I212*H212,2)</f>
        <v>0</v>
      </c>
      <c r="K212" s="216" t="s">
        <v>156</v>
      </c>
      <c r="L212" s="46"/>
      <c r="M212" s="221" t="s">
        <v>19</v>
      </c>
      <c r="N212" s="222" t="s">
        <v>47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282</v>
      </c>
      <c r="AT212" s="225" t="s">
        <v>152</v>
      </c>
      <c r="AU212" s="225" t="s">
        <v>86</v>
      </c>
      <c r="AY212" s="19" t="s">
        <v>149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84</v>
      </c>
      <c r="BK212" s="226">
        <f>ROUND(I212*H212,2)</f>
        <v>0</v>
      </c>
      <c r="BL212" s="19" t="s">
        <v>282</v>
      </c>
      <c r="BM212" s="225" t="s">
        <v>358</v>
      </c>
    </row>
    <row r="213" s="2" customFormat="1">
      <c r="A213" s="40"/>
      <c r="B213" s="41"/>
      <c r="C213" s="42"/>
      <c r="D213" s="227" t="s">
        <v>159</v>
      </c>
      <c r="E213" s="42"/>
      <c r="F213" s="228" t="s">
        <v>359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86</v>
      </c>
    </row>
    <row r="214" s="13" customFormat="1">
      <c r="A214" s="13"/>
      <c r="B214" s="232"/>
      <c r="C214" s="233"/>
      <c r="D214" s="234" t="s">
        <v>161</v>
      </c>
      <c r="E214" s="235" t="s">
        <v>19</v>
      </c>
      <c r="F214" s="236" t="s">
        <v>360</v>
      </c>
      <c r="G214" s="233"/>
      <c r="H214" s="237">
        <v>203.24500000000001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161</v>
      </c>
      <c r="AU214" s="243" t="s">
        <v>86</v>
      </c>
      <c r="AV214" s="13" t="s">
        <v>86</v>
      </c>
      <c r="AW214" s="13" t="s">
        <v>35</v>
      </c>
      <c r="AX214" s="13" t="s">
        <v>84</v>
      </c>
      <c r="AY214" s="243" t="s">
        <v>149</v>
      </c>
    </row>
    <row r="215" s="2" customFormat="1" ht="16.5" customHeight="1">
      <c r="A215" s="40"/>
      <c r="B215" s="41"/>
      <c r="C215" s="255" t="s">
        <v>361</v>
      </c>
      <c r="D215" s="255" t="s">
        <v>362</v>
      </c>
      <c r="E215" s="256" t="s">
        <v>363</v>
      </c>
      <c r="F215" s="257" t="s">
        <v>364</v>
      </c>
      <c r="G215" s="258" t="s">
        <v>167</v>
      </c>
      <c r="H215" s="259">
        <v>14</v>
      </c>
      <c r="I215" s="260"/>
      <c r="J215" s="261">
        <f>ROUND(I215*H215,2)</f>
        <v>0</v>
      </c>
      <c r="K215" s="257" t="s">
        <v>19</v>
      </c>
      <c r="L215" s="262"/>
      <c r="M215" s="263" t="s">
        <v>19</v>
      </c>
      <c r="N215" s="264" t="s">
        <v>47</v>
      </c>
      <c r="O215" s="86"/>
      <c r="P215" s="223">
        <f>O215*H215</f>
        <v>0</v>
      </c>
      <c r="Q215" s="223">
        <v>0.0012999999999999999</v>
      </c>
      <c r="R215" s="223">
        <f>Q215*H215</f>
        <v>0.018200000000000001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365</v>
      </c>
      <c r="AT215" s="225" t="s">
        <v>362</v>
      </c>
      <c r="AU215" s="225" t="s">
        <v>86</v>
      </c>
      <c r="AY215" s="19" t="s">
        <v>149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84</v>
      </c>
      <c r="BK215" s="226">
        <f>ROUND(I215*H215,2)</f>
        <v>0</v>
      </c>
      <c r="BL215" s="19" t="s">
        <v>282</v>
      </c>
      <c r="BM215" s="225" t="s">
        <v>366</v>
      </c>
    </row>
    <row r="216" s="2" customFormat="1" ht="16.5" customHeight="1">
      <c r="A216" s="40"/>
      <c r="B216" s="41"/>
      <c r="C216" s="255" t="s">
        <v>367</v>
      </c>
      <c r="D216" s="255" t="s">
        <v>362</v>
      </c>
      <c r="E216" s="256" t="s">
        <v>368</v>
      </c>
      <c r="F216" s="257" t="s">
        <v>369</v>
      </c>
      <c r="G216" s="258" t="s">
        <v>167</v>
      </c>
      <c r="H216" s="259">
        <v>28</v>
      </c>
      <c r="I216" s="260"/>
      <c r="J216" s="261">
        <f>ROUND(I216*H216,2)</f>
        <v>0</v>
      </c>
      <c r="K216" s="257" t="s">
        <v>19</v>
      </c>
      <c r="L216" s="262"/>
      <c r="M216" s="263" t="s">
        <v>19</v>
      </c>
      <c r="N216" s="264" t="s">
        <v>47</v>
      </c>
      <c r="O216" s="86"/>
      <c r="P216" s="223">
        <f>O216*H216</f>
        <v>0</v>
      </c>
      <c r="Q216" s="223">
        <v>0.0012999999999999999</v>
      </c>
      <c r="R216" s="223">
        <f>Q216*H216</f>
        <v>0.036400000000000002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365</v>
      </c>
      <c r="AT216" s="225" t="s">
        <v>362</v>
      </c>
      <c r="AU216" s="225" t="s">
        <v>86</v>
      </c>
      <c r="AY216" s="19" t="s">
        <v>149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84</v>
      </c>
      <c r="BK216" s="226">
        <f>ROUND(I216*H216,2)</f>
        <v>0</v>
      </c>
      <c r="BL216" s="19" t="s">
        <v>282</v>
      </c>
      <c r="BM216" s="225" t="s">
        <v>370</v>
      </c>
    </row>
    <row r="217" s="2" customFormat="1" ht="16.5" customHeight="1">
      <c r="A217" s="40"/>
      <c r="B217" s="41"/>
      <c r="C217" s="255" t="s">
        <v>371</v>
      </c>
      <c r="D217" s="255" t="s">
        <v>362</v>
      </c>
      <c r="E217" s="256" t="s">
        <v>372</v>
      </c>
      <c r="F217" s="257" t="s">
        <v>373</v>
      </c>
      <c r="G217" s="258" t="s">
        <v>167</v>
      </c>
      <c r="H217" s="259">
        <v>68</v>
      </c>
      <c r="I217" s="260"/>
      <c r="J217" s="261">
        <f>ROUND(I217*H217,2)</f>
        <v>0</v>
      </c>
      <c r="K217" s="257" t="s">
        <v>19</v>
      </c>
      <c r="L217" s="262"/>
      <c r="M217" s="263" t="s">
        <v>19</v>
      </c>
      <c r="N217" s="264" t="s">
        <v>47</v>
      </c>
      <c r="O217" s="86"/>
      <c r="P217" s="223">
        <f>O217*H217</f>
        <v>0</v>
      </c>
      <c r="Q217" s="223">
        <v>0.0012999999999999999</v>
      </c>
      <c r="R217" s="223">
        <f>Q217*H217</f>
        <v>0.088399999999999992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365</v>
      </c>
      <c r="AT217" s="225" t="s">
        <v>362</v>
      </c>
      <c r="AU217" s="225" t="s">
        <v>86</v>
      </c>
      <c r="AY217" s="19" t="s">
        <v>149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84</v>
      </c>
      <c r="BK217" s="226">
        <f>ROUND(I217*H217,2)</f>
        <v>0</v>
      </c>
      <c r="BL217" s="19" t="s">
        <v>282</v>
      </c>
      <c r="BM217" s="225" t="s">
        <v>374</v>
      </c>
    </row>
    <row r="218" s="13" customFormat="1">
      <c r="A218" s="13"/>
      <c r="B218" s="232"/>
      <c r="C218" s="233"/>
      <c r="D218" s="234" t="s">
        <v>161</v>
      </c>
      <c r="E218" s="235" t="s">
        <v>19</v>
      </c>
      <c r="F218" s="236" t="s">
        <v>375</v>
      </c>
      <c r="G218" s="233"/>
      <c r="H218" s="237">
        <v>59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161</v>
      </c>
      <c r="AU218" s="243" t="s">
        <v>86</v>
      </c>
      <c r="AV218" s="13" t="s">
        <v>86</v>
      </c>
      <c r="AW218" s="13" t="s">
        <v>35</v>
      </c>
      <c r="AX218" s="13" t="s">
        <v>76</v>
      </c>
      <c r="AY218" s="243" t="s">
        <v>149</v>
      </c>
    </row>
    <row r="219" s="13" customFormat="1">
      <c r="A219" s="13"/>
      <c r="B219" s="232"/>
      <c r="C219" s="233"/>
      <c r="D219" s="234" t="s">
        <v>161</v>
      </c>
      <c r="E219" s="235" t="s">
        <v>19</v>
      </c>
      <c r="F219" s="236" t="s">
        <v>376</v>
      </c>
      <c r="G219" s="233"/>
      <c r="H219" s="237">
        <v>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161</v>
      </c>
      <c r="AU219" s="243" t="s">
        <v>86</v>
      </c>
      <c r="AV219" s="13" t="s">
        <v>86</v>
      </c>
      <c r="AW219" s="13" t="s">
        <v>35</v>
      </c>
      <c r="AX219" s="13" t="s">
        <v>76</v>
      </c>
      <c r="AY219" s="243" t="s">
        <v>149</v>
      </c>
    </row>
    <row r="220" s="14" customFormat="1">
      <c r="A220" s="14"/>
      <c r="B220" s="244"/>
      <c r="C220" s="245"/>
      <c r="D220" s="234" t="s">
        <v>161</v>
      </c>
      <c r="E220" s="246" t="s">
        <v>19</v>
      </c>
      <c r="F220" s="247" t="s">
        <v>236</v>
      </c>
      <c r="G220" s="245"/>
      <c r="H220" s="248">
        <v>68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161</v>
      </c>
      <c r="AU220" s="254" t="s">
        <v>86</v>
      </c>
      <c r="AV220" s="14" t="s">
        <v>157</v>
      </c>
      <c r="AW220" s="14" t="s">
        <v>35</v>
      </c>
      <c r="AX220" s="14" t="s">
        <v>84</v>
      </c>
      <c r="AY220" s="254" t="s">
        <v>149</v>
      </c>
    </row>
    <row r="221" s="2" customFormat="1" ht="21.75" customHeight="1">
      <c r="A221" s="40"/>
      <c r="B221" s="41"/>
      <c r="C221" s="214" t="s">
        <v>377</v>
      </c>
      <c r="D221" s="214" t="s">
        <v>152</v>
      </c>
      <c r="E221" s="215" t="s">
        <v>378</v>
      </c>
      <c r="F221" s="216" t="s">
        <v>379</v>
      </c>
      <c r="G221" s="217" t="s">
        <v>155</v>
      </c>
      <c r="H221" s="218">
        <v>6</v>
      </c>
      <c r="I221" s="219"/>
      <c r="J221" s="220">
        <f>ROUND(I221*H221,2)</f>
        <v>0</v>
      </c>
      <c r="K221" s="216" t="s">
        <v>156</v>
      </c>
      <c r="L221" s="46"/>
      <c r="M221" s="221" t="s">
        <v>19</v>
      </c>
      <c r="N221" s="222" t="s">
        <v>47</v>
      </c>
      <c r="O221" s="86"/>
      <c r="P221" s="223">
        <f>O221*H221</f>
        <v>0</v>
      </c>
      <c r="Q221" s="223">
        <v>4.0000000000000003E-05</v>
      </c>
      <c r="R221" s="223">
        <f>Q221*H221</f>
        <v>0.00024000000000000003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282</v>
      </c>
      <c r="AT221" s="225" t="s">
        <v>152</v>
      </c>
      <c r="AU221" s="225" t="s">
        <v>86</v>
      </c>
      <c r="AY221" s="19" t="s">
        <v>149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84</v>
      </c>
      <c r="BK221" s="226">
        <f>ROUND(I221*H221,2)</f>
        <v>0</v>
      </c>
      <c r="BL221" s="19" t="s">
        <v>282</v>
      </c>
      <c r="BM221" s="225" t="s">
        <v>380</v>
      </c>
    </row>
    <row r="222" s="2" customFormat="1">
      <c r="A222" s="40"/>
      <c r="B222" s="41"/>
      <c r="C222" s="42"/>
      <c r="D222" s="227" t="s">
        <v>159</v>
      </c>
      <c r="E222" s="42"/>
      <c r="F222" s="228" t="s">
        <v>381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86</v>
      </c>
    </row>
    <row r="223" s="2" customFormat="1" ht="16.5" customHeight="1">
      <c r="A223" s="40"/>
      <c r="B223" s="41"/>
      <c r="C223" s="255" t="s">
        <v>365</v>
      </c>
      <c r="D223" s="255" t="s">
        <v>362</v>
      </c>
      <c r="E223" s="256" t="s">
        <v>382</v>
      </c>
      <c r="F223" s="257" t="s">
        <v>383</v>
      </c>
      <c r="G223" s="258" t="s">
        <v>155</v>
      </c>
      <c r="H223" s="259">
        <v>6</v>
      </c>
      <c r="I223" s="260"/>
      <c r="J223" s="261">
        <f>ROUND(I223*H223,2)</f>
        <v>0</v>
      </c>
      <c r="K223" s="257" t="s">
        <v>156</v>
      </c>
      <c r="L223" s="262"/>
      <c r="M223" s="263" t="s">
        <v>19</v>
      </c>
      <c r="N223" s="264" t="s">
        <v>47</v>
      </c>
      <c r="O223" s="86"/>
      <c r="P223" s="223">
        <f>O223*H223</f>
        <v>0</v>
      </c>
      <c r="Q223" s="223">
        <v>0.00012</v>
      </c>
      <c r="R223" s="223">
        <f>Q223*H223</f>
        <v>0.00072000000000000005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365</v>
      </c>
      <c r="AT223" s="225" t="s">
        <v>362</v>
      </c>
      <c r="AU223" s="225" t="s">
        <v>86</v>
      </c>
      <c r="AY223" s="19" t="s">
        <v>149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84</v>
      </c>
      <c r="BK223" s="226">
        <f>ROUND(I223*H223,2)</f>
        <v>0</v>
      </c>
      <c r="BL223" s="19" t="s">
        <v>282</v>
      </c>
      <c r="BM223" s="225" t="s">
        <v>384</v>
      </c>
    </row>
    <row r="224" s="2" customFormat="1" ht="24.15" customHeight="1">
      <c r="A224" s="40"/>
      <c r="B224" s="41"/>
      <c r="C224" s="214" t="s">
        <v>385</v>
      </c>
      <c r="D224" s="214" t="s">
        <v>152</v>
      </c>
      <c r="E224" s="215" t="s">
        <v>386</v>
      </c>
      <c r="F224" s="216" t="s">
        <v>387</v>
      </c>
      <c r="G224" s="217" t="s">
        <v>155</v>
      </c>
      <c r="H224" s="218">
        <v>6</v>
      </c>
      <c r="I224" s="219"/>
      <c r="J224" s="220">
        <f>ROUND(I224*H224,2)</f>
        <v>0</v>
      </c>
      <c r="K224" s="216" t="s">
        <v>156</v>
      </c>
      <c r="L224" s="46"/>
      <c r="M224" s="221" t="s">
        <v>19</v>
      </c>
      <c r="N224" s="222" t="s">
        <v>47</v>
      </c>
      <c r="O224" s="86"/>
      <c r="P224" s="223">
        <f>O224*H224</f>
        <v>0</v>
      </c>
      <c r="Q224" s="223">
        <v>3.0000000000000001E-05</v>
      </c>
      <c r="R224" s="223">
        <f>Q224*H224</f>
        <v>0.00018000000000000001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282</v>
      </c>
      <c r="AT224" s="225" t="s">
        <v>152</v>
      </c>
      <c r="AU224" s="225" t="s">
        <v>86</v>
      </c>
      <c r="AY224" s="19" t="s">
        <v>149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84</v>
      </c>
      <c r="BK224" s="226">
        <f>ROUND(I224*H224,2)</f>
        <v>0</v>
      </c>
      <c r="BL224" s="19" t="s">
        <v>282</v>
      </c>
      <c r="BM224" s="225" t="s">
        <v>388</v>
      </c>
    </row>
    <row r="225" s="2" customFormat="1">
      <c r="A225" s="40"/>
      <c r="B225" s="41"/>
      <c r="C225" s="42"/>
      <c r="D225" s="227" t="s">
        <v>159</v>
      </c>
      <c r="E225" s="42"/>
      <c r="F225" s="228" t="s">
        <v>389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86</v>
      </c>
    </row>
    <row r="226" s="2" customFormat="1" ht="16.5" customHeight="1">
      <c r="A226" s="40"/>
      <c r="B226" s="41"/>
      <c r="C226" s="255" t="s">
        <v>390</v>
      </c>
      <c r="D226" s="255" t="s">
        <v>362</v>
      </c>
      <c r="E226" s="256" t="s">
        <v>391</v>
      </c>
      <c r="F226" s="257" t="s">
        <v>392</v>
      </c>
      <c r="G226" s="258" t="s">
        <v>155</v>
      </c>
      <c r="H226" s="259">
        <v>6</v>
      </c>
      <c r="I226" s="260"/>
      <c r="J226" s="261">
        <f>ROUND(I226*H226,2)</f>
        <v>0</v>
      </c>
      <c r="K226" s="257" t="s">
        <v>156</v>
      </c>
      <c r="L226" s="262"/>
      <c r="M226" s="263" t="s">
        <v>19</v>
      </c>
      <c r="N226" s="264" t="s">
        <v>47</v>
      </c>
      <c r="O226" s="86"/>
      <c r="P226" s="223">
        <f>O226*H226</f>
        <v>0</v>
      </c>
      <c r="Q226" s="223">
        <v>0.0041999999999999997</v>
      </c>
      <c r="R226" s="223">
        <f>Q226*H226</f>
        <v>0.0252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365</v>
      </c>
      <c r="AT226" s="225" t="s">
        <v>362</v>
      </c>
      <c r="AU226" s="225" t="s">
        <v>86</v>
      </c>
      <c r="AY226" s="19" t="s">
        <v>149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84</v>
      </c>
      <c r="BK226" s="226">
        <f>ROUND(I226*H226,2)</f>
        <v>0</v>
      </c>
      <c r="BL226" s="19" t="s">
        <v>282</v>
      </c>
      <c r="BM226" s="225" t="s">
        <v>393</v>
      </c>
    </row>
    <row r="227" s="2" customFormat="1" ht="16.5" customHeight="1">
      <c r="A227" s="40"/>
      <c r="B227" s="41"/>
      <c r="C227" s="214" t="s">
        <v>394</v>
      </c>
      <c r="D227" s="214" t="s">
        <v>152</v>
      </c>
      <c r="E227" s="215" t="s">
        <v>395</v>
      </c>
      <c r="F227" s="216" t="s">
        <v>396</v>
      </c>
      <c r="G227" s="217" t="s">
        <v>167</v>
      </c>
      <c r="H227" s="218">
        <v>203.24500000000001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47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0.0020999999999999999</v>
      </c>
      <c r="T227" s="224">
        <f>S227*H227</f>
        <v>0.42681449999999999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282</v>
      </c>
      <c r="AT227" s="225" t="s">
        <v>152</v>
      </c>
      <c r="AU227" s="225" t="s">
        <v>86</v>
      </c>
      <c r="AY227" s="19" t="s">
        <v>149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84</v>
      </c>
      <c r="BK227" s="226">
        <f>ROUND(I227*H227,2)</f>
        <v>0</v>
      </c>
      <c r="BL227" s="19" t="s">
        <v>282</v>
      </c>
      <c r="BM227" s="225" t="s">
        <v>397</v>
      </c>
    </row>
    <row r="228" s="15" customFormat="1">
      <c r="A228" s="15"/>
      <c r="B228" s="265"/>
      <c r="C228" s="266"/>
      <c r="D228" s="234" t="s">
        <v>161</v>
      </c>
      <c r="E228" s="267" t="s">
        <v>19</v>
      </c>
      <c r="F228" s="268" t="s">
        <v>398</v>
      </c>
      <c r="G228" s="266"/>
      <c r="H228" s="267" t="s">
        <v>19</v>
      </c>
      <c r="I228" s="269"/>
      <c r="J228" s="266"/>
      <c r="K228" s="266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161</v>
      </c>
      <c r="AU228" s="274" t="s">
        <v>86</v>
      </c>
      <c r="AV228" s="15" t="s">
        <v>84</v>
      </c>
      <c r="AW228" s="15" t="s">
        <v>35</v>
      </c>
      <c r="AX228" s="15" t="s">
        <v>76</v>
      </c>
      <c r="AY228" s="274" t="s">
        <v>149</v>
      </c>
    </row>
    <row r="229" s="13" customFormat="1">
      <c r="A229" s="13"/>
      <c r="B229" s="232"/>
      <c r="C229" s="233"/>
      <c r="D229" s="234" t="s">
        <v>161</v>
      </c>
      <c r="E229" s="235" t="s">
        <v>19</v>
      </c>
      <c r="F229" s="236" t="s">
        <v>399</v>
      </c>
      <c r="G229" s="233"/>
      <c r="H229" s="237">
        <v>203.24500000000001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161</v>
      </c>
      <c r="AU229" s="243" t="s">
        <v>86</v>
      </c>
      <c r="AV229" s="13" t="s">
        <v>86</v>
      </c>
      <c r="AW229" s="13" t="s">
        <v>35</v>
      </c>
      <c r="AX229" s="13" t="s">
        <v>84</v>
      </c>
      <c r="AY229" s="243" t="s">
        <v>149</v>
      </c>
    </row>
    <row r="230" s="2" customFormat="1" ht="24.15" customHeight="1">
      <c r="A230" s="40"/>
      <c r="B230" s="41"/>
      <c r="C230" s="214" t="s">
        <v>400</v>
      </c>
      <c r="D230" s="214" t="s">
        <v>152</v>
      </c>
      <c r="E230" s="215" t="s">
        <v>401</v>
      </c>
      <c r="F230" s="216" t="s">
        <v>402</v>
      </c>
      <c r="G230" s="217" t="s">
        <v>403</v>
      </c>
      <c r="H230" s="275"/>
      <c r="I230" s="219"/>
      <c r="J230" s="220">
        <f>ROUND(I230*H230,2)</f>
        <v>0</v>
      </c>
      <c r="K230" s="216" t="s">
        <v>156</v>
      </c>
      <c r="L230" s="46"/>
      <c r="M230" s="221" t="s">
        <v>19</v>
      </c>
      <c r="N230" s="222" t="s">
        <v>47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282</v>
      </c>
      <c r="AT230" s="225" t="s">
        <v>152</v>
      </c>
      <c r="AU230" s="225" t="s">
        <v>86</v>
      </c>
      <c r="AY230" s="19" t="s">
        <v>149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84</v>
      </c>
      <c r="BK230" s="226">
        <f>ROUND(I230*H230,2)</f>
        <v>0</v>
      </c>
      <c r="BL230" s="19" t="s">
        <v>282</v>
      </c>
      <c r="BM230" s="225" t="s">
        <v>404</v>
      </c>
    </row>
    <row r="231" s="2" customFormat="1">
      <c r="A231" s="40"/>
      <c r="B231" s="41"/>
      <c r="C231" s="42"/>
      <c r="D231" s="227" t="s">
        <v>159</v>
      </c>
      <c r="E231" s="42"/>
      <c r="F231" s="228" t="s">
        <v>405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159</v>
      </c>
      <c r="AU231" s="19" t="s">
        <v>86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406</v>
      </c>
      <c r="F232" s="212" t="s">
        <v>407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SUM(P233:P284)</f>
        <v>0</v>
      </c>
      <c r="Q232" s="206"/>
      <c r="R232" s="207">
        <f>SUM(R233:R284)</f>
        <v>0.24898566</v>
      </c>
      <c r="S232" s="206"/>
      <c r="T232" s="208">
        <f>SUM(T233:T284)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86</v>
      </c>
      <c r="AT232" s="210" t="s">
        <v>75</v>
      </c>
      <c r="AU232" s="210" t="s">
        <v>84</v>
      </c>
      <c r="AY232" s="209" t="s">
        <v>149</v>
      </c>
      <c r="BK232" s="211">
        <f>SUM(BK233:BK284)</f>
        <v>0</v>
      </c>
    </row>
    <row r="233" s="2" customFormat="1" ht="16.5" customHeight="1">
      <c r="A233" s="40"/>
      <c r="B233" s="41"/>
      <c r="C233" s="214" t="s">
        <v>408</v>
      </c>
      <c r="D233" s="214" t="s">
        <v>152</v>
      </c>
      <c r="E233" s="215" t="s">
        <v>409</v>
      </c>
      <c r="F233" s="216" t="s">
        <v>410</v>
      </c>
      <c r="G233" s="217" t="s">
        <v>167</v>
      </c>
      <c r="H233" s="218">
        <v>508.13400000000001</v>
      </c>
      <c r="I233" s="219"/>
      <c r="J233" s="220">
        <f>ROUND(I233*H233,2)</f>
        <v>0</v>
      </c>
      <c r="K233" s="216" t="s">
        <v>156</v>
      </c>
      <c r="L233" s="46"/>
      <c r="M233" s="221" t="s">
        <v>19</v>
      </c>
      <c r="N233" s="222" t="s">
        <v>47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282</v>
      </c>
      <c r="AT233" s="225" t="s">
        <v>152</v>
      </c>
      <c r="AU233" s="225" t="s">
        <v>86</v>
      </c>
      <c r="AY233" s="19" t="s">
        <v>149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84</v>
      </c>
      <c r="BK233" s="226">
        <f>ROUND(I233*H233,2)</f>
        <v>0</v>
      </c>
      <c r="BL233" s="19" t="s">
        <v>282</v>
      </c>
      <c r="BM233" s="225" t="s">
        <v>411</v>
      </c>
    </row>
    <row r="234" s="2" customFormat="1">
      <c r="A234" s="40"/>
      <c r="B234" s="41"/>
      <c r="C234" s="42"/>
      <c r="D234" s="227" t="s">
        <v>159</v>
      </c>
      <c r="E234" s="42"/>
      <c r="F234" s="228" t="s">
        <v>412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86</v>
      </c>
    </row>
    <row r="235" s="15" customFormat="1">
      <c r="A235" s="15"/>
      <c r="B235" s="265"/>
      <c r="C235" s="266"/>
      <c r="D235" s="234" t="s">
        <v>161</v>
      </c>
      <c r="E235" s="267" t="s">
        <v>19</v>
      </c>
      <c r="F235" s="268" t="s">
        <v>413</v>
      </c>
      <c r="G235" s="266"/>
      <c r="H235" s="267" t="s">
        <v>19</v>
      </c>
      <c r="I235" s="269"/>
      <c r="J235" s="266"/>
      <c r="K235" s="266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161</v>
      </c>
      <c r="AU235" s="274" t="s">
        <v>86</v>
      </c>
      <c r="AV235" s="15" t="s">
        <v>84</v>
      </c>
      <c r="AW235" s="15" t="s">
        <v>35</v>
      </c>
      <c r="AX235" s="15" t="s">
        <v>76</v>
      </c>
      <c r="AY235" s="274" t="s">
        <v>149</v>
      </c>
    </row>
    <row r="236" s="13" customFormat="1">
      <c r="A236" s="13"/>
      <c r="B236" s="232"/>
      <c r="C236" s="233"/>
      <c r="D236" s="234" t="s">
        <v>161</v>
      </c>
      <c r="E236" s="235" t="s">
        <v>19</v>
      </c>
      <c r="F236" s="236" t="s">
        <v>414</v>
      </c>
      <c r="G236" s="233"/>
      <c r="H236" s="237">
        <v>68.819999999999993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161</v>
      </c>
      <c r="AU236" s="243" t="s">
        <v>86</v>
      </c>
      <c r="AV236" s="13" t="s">
        <v>86</v>
      </c>
      <c r="AW236" s="13" t="s">
        <v>35</v>
      </c>
      <c r="AX236" s="13" t="s">
        <v>76</v>
      </c>
      <c r="AY236" s="243" t="s">
        <v>149</v>
      </c>
    </row>
    <row r="237" s="15" customFormat="1">
      <c r="A237" s="15"/>
      <c r="B237" s="265"/>
      <c r="C237" s="266"/>
      <c r="D237" s="234" t="s">
        <v>161</v>
      </c>
      <c r="E237" s="267" t="s">
        <v>19</v>
      </c>
      <c r="F237" s="268" t="s">
        <v>415</v>
      </c>
      <c r="G237" s="266"/>
      <c r="H237" s="267" t="s">
        <v>19</v>
      </c>
      <c r="I237" s="269"/>
      <c r="J237" s="266"/>
      <c r="K237" s="266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161</v>
      </c>
      <c r="AU237" s="274" t="s">
        <v>86</v>
      </c>
      <c r="AV237" s="15" t="s">
        <v>84</v>
      </c>
      <c r="AW237" s="15" t="s">
        <v>35</v>
      </c>
      <c r="AX237" s="15" t="s">
        <v>76</v>
      </c>
      <c r="AY237" s="274" t="s">
        <v>149</v>
      </c>
    </row>
    <row r="238" s="13" customFormat="1">
      <c r="A238" s="13"/>
      <c r="B238" s="232"/>
      <c r="C238" s="233"/>
      <c r="D238" s="234" t="s">
        <v>161</v>
      </c>
      <c r="E238" s="235" t="s">
        <v>19</v>
      </c>
      <c r="F238" s="236" t="s">
        <v>416</v>
      </c>
      <c r="G238" s="233"/>
      <c r="H238" s="237">
        <v>62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161</v>
      </c>
      <c r="AU238" s="243" t="s">
        <v>86</v>
      </c>
      <c r="AV238" s="13" t="s">
        <v>86</v>
      </c>
      <c r="AW238" s="13" t="s">
        <v>35</v>
      </c>
      <c r="AX238" s="13" t="s">
        <v>76</v>
      </c>
      <c r="AY238" s="243" t="s">
        <v>149</v>
      </c>
    </row>
    <row r="239" s="16" customFormat="1">
      <c r="A239" s="16"/>
      <c r="B239" s="276"/>
      <c r="C239" s="277"/>
      <c r="D239" s="234" t="s">
        <v>161</v>
      </c>
      <c r="E239" s="278" t="s">
        <v>19</v>
      </c>
      <c r="F239" s="279" t="s">
        <v>417</v>
      </c>
      <c r="G239" s="277"/>
      <c r="H239" s="280">
        <v>130.81999999999999</v>
      </c>
      <c r="I239" s="281"/>
      <c r="J239" s="277"/>
      <c r="K239" s="277"/>
      <c r="L239" s="282"/>
      <c r="M239" s="283"/>
      <c r="N239" s="284"/>
      <c r="O239" s="284"/>
      <c r="P239" s="284"/>
      <c r="Q239" s="284"/>
      <c r="R239" s="284"/>
      <c r="S239" s="284"/>
      <c r="T239" s="28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6" t="s">
        <v>161</v>
      </c>
      <c r="AU239" s="286" t="s">
        <v>86</v>
      </c>
      <c r="AV239" s="16" t="s">
        <v>150</v>
      </c>
      <c r="AW239" s="16" t="s">
        <v>35</v>
      </c>
      <c r="AX239" s="16" t="s">
        <v>76</v>
      </c>
      <c r="AY239" s="286" t="s">
        <v>149</v>
      </c>
    </row>
    <row r="240" s="15" customFormat="1">
      <c r="A240" s="15"/>
      <c r="B240" s="265"/>
      <c r="C240" s="266"/>
      <c r="D240" s="234" t="s">
        <v>161</v>
      </c>
      <c r="E240" s="267" t="s">
        <v>19</v>
      </c>
      <c r="F240" s="268" t="s">
        <v>418</v>
      </c>
      <c r="G240" s="266"/>
      <c r="H240" s="267" t="s">
        <v>19</v>
      </c>
      <c r="I240" s="269"/>
      <c r="J240" s="266"/>
      <c r="K240" s="266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161</v>
      </c>
      <c r="AU240" s="274" t="s">
        <v>86</v>
      </c>
      <c r="AV240" s="15" t="s">
        <v>84</v>
      </c>
      <c r="AW240" s="15" t="s">
        <v>35</v>
      </c>
      <c r="AX240" s="15" t="s">
        <v>76</v>
      </c>
      <c r="AY240" s="274" t="s">
        <v>149</v>
      </c>
    </row>
    <row r="241" s="13" customFormat="1">
      <c r="A241" s="13"/>
      <c r="B241" s="232"/>
      <c r="C241" s="233"/>
      <c r="D241" s="234" t="s">
        <v>161</v>
      </c>
      <c r="E241" s="235" t="s">
        <v>19</v>
      </c>
      <c r="F241" s="236" t="s">
        <v>419</v>
      </c>
      <c r="G241" s="233"/>
      <c r="H241" s="237">
        <v>64.665000000000006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161</v>
      </c>
      <c r="AU241" s="243" t="s">
        <v>86</v>
      </c>
      <c r="AV241" s="13" t="s">
        <v>86</v>
      </c>
      <c r="AW241" s="13" t="s">
        <v>35</v>
      </c>
      <c r="AX241" s="13" t="s">
        <v>76</v>
      </c>
      <c r="AY241" s="243" t="s">
        <v>149</v>
      </c>
    </row>
    <row r="242" s="13" customFormat="1">
      <c r="A242" s="13"/>
      <c r="B242" s="232"/>
      <c r="C242" s="233"/>
      <c r="D242" s="234" t="s">
        <v>161</v>
      </c>
      <c r="E242" s="235" t="s">
        <v>19</v>
      </c>
      <c r="F242" s="236" t="s">
        <v>420</v>
      </c>
      <c r="G242" s="233"/>
      <c r="H242" s="237">
        <v>46.990000000000002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161</v>
      </c>
      <c r="AU242" s="243" t="s">
        <v>86</v>
      </c>
      <c r="AV242" s="13" t="s">
        <v>86</v>
      </c>
      <c r="AW242" s="13" t="s">
        <v>35</v>
      </c>
      <c r="AX242" s="13" t="s">
        <v>76</v>
      </c>
      <c r="AY242" s="243" t="s">
        <v>149</v>
      </c>
    </row>
    <row r="243" s="13" customFormat="1">
      <c r="A243" s="13"/>
      <c r="B243" s="232"/>
      <c r="C243" s="233"/>
      <c r="D243" s="234" t="s">
        <v>161</v>
      </c>
      <c r="E243" s="235" t="s">
        <v>19</v>
      </c>
      <c r="F243" s="236" t="s">
        <v>421</v>
      </c>
      <c r="G243" s="233"/>
      <c r="H243" s="237">
        <v>60.5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161</v>
      </c>
      <c r="AU243" s="243" t="s">
        <v>86</v>
      </c>
      <c r="AV243" s="13" t="s">
        <v>86</v>
      </c>
      <c r="AW243" s="13" t="s">
        <v>35</v>
      </c>
      <c r="AX243" s="13" t="s">
        <v>76</v>
      </c>
      <c r="AY243" s="243" t="s">
        <v>149</v>
      </c>
    </row>
    <row r="244" s="13" customFormat="1">
      <c r="A244" s="13"/>
      <c r="B244" s="232"/>
      <c r="C244" s="233"/>
      <c r="D244" s="234" t="s">
        <v>161</v>
      </c>
      <c r="E244" s="235" t="s">
        <v>19</v>
      </c>
      <c r="F244" s="236" t="s">
        <v>422</v>
      </c>
      <c r="G244" s="233"/>
      <c r="H244" s="237">
        <v>65.519999999999996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161</v>
      </c>
      <c r="AU244" s="243" t="s">
        <v>86</v>
      </c>
      <c r="AV244" s="13" t="s">
        <v>86</v>
      </c>
      <c r="AW244" s="13" t="s">
        <v>35</v>
      </c>
      <c r="AX244" s="13" t="s">
        <v>76</v>
      </c>
      <c r="AY244" s="243" t="s">
        <v>149</v>
      </c>
    </row>
    <row r="245" s="13" customFormat="1">
      <c r="A245" s="13"/>
      <c r="B245" s="232"/>
      <c r="C245" s="233"/>
      <c r="D245" s="234" t="s">
        <v>161</v>
      </c>
      <c r="E245" s="235" t="s">
        <v>19</v>
      </c>
      <c r="F245" s="236" t="s">
        <v>423</v>
      </c>
      <c r="G245" s="233"/>
      <c r="H245" s="237">
        <v>56.880000000000003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161</v>
      </c>
      <c r="AU245" s="243" t="s">
        <v>86</v>
      </c>
      <c r="AV245" s="13" t="s">
        <v>86</v>
      </c>
      <c r="AW245" s="13" t="s">
        <v>35</v>
      </c>
      <c r="AX245" s="13" t="s">
        <v>76</v>
      </c>
      <c r="AY245" s="243" t="s">
        <v>149</v>
      </c>
    </row>
    <row r="246" s="13" customFormat="1">
      <c r="A246" s="13"/>
      <c r="B246" s="232"/>
      <c r="C246" s="233"/>
      <c r="D246" s="234" t="s">
        <v>161</v>
      </c>
      <c r="E246" s="235" t="s">
        <v>19</v>
      </c>
      <c r="F246" s="236" t="s">
        <v>424</v>
      </c>
      <c r="G246" s="233"/>
      <c r="H246" s="237">
        <v>67.680000000000007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161</v>
      </c>
      <c r="AU246" s="243" t="s">
        <v>86</v>
      </c>
      <c r="AV246" s="13" t="s">
        <v>86</v>
      </c>
      <c r="AW246" s="13" t="s">
        <v>35</v>
      </c>
      <c r="AX246" s="13" t="s">
        <v>76</v>
      </c>
      <c r="AY246" s="243" t="s">
        <v>149</v>
      </c>
    </row>
    <row r="247" s="13" customFormat="1">
      <c r="A247" s="13"/>
      <c r="B247" s="232"/>
      <c r="C247" s="233"/>
      <c r="D247" s="234" t="s">
        <v>161</v>
      </c>
      <c r="E247" s="235" t="s">
        <v>19</v>
      </c>
      <c r="F247" s="236" t="s">
        <v>425</v>
      </c>
      <c r="G247" s="233"/>
      <c r="H247" s="237">
        <v>102.78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161</v>
      </c>
      <c r="AU247" s="243" t="s">
        <v>86</v>
      </c>
      <c r="AV247" s="13" t="s">
        <v>86</v>
      </c>
      <c r="AW247" s="13" t="s">
        <v>35</v>
      </c>
      <c r="AX247" s="13" t="s">
        <v>76</v>
      </c>
      <c r="AY247" s="243" t="s">
        <v>149</v>
      </c>
    </row>
    <row r="248" s="13" customFormat="1">
      <c r="A248" s="13"/>
      <c r="B248" s="232"/>
      <c r="C248" s="233"/>
      <c r="D248" s="234" t="s">
        <v>161</v>
      </c>
      <c r="E248" s="235" t="s">
        <v>19</v>
      </c>
      <c r="F248" s="236" t="s">
        <v>426</v>
      </c>
      <c r="G248" s="233"/>
      <c r="H248" s="237">
        <v>149.58000000000001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161</v>
      </c>
      <c r="AU248" s="243" t="s">
        <v>86</v>
      </c>
      <c r="AV248" s="13" t="s">
        <v>86</v>
      </c>
      <c r="AW248" s="13" t="s">
        <v>35</v>
      </c>
      <c r="AX248" s="13" t="s">
        <v>76</v>
      </c>
      <c r="AY248" s="243" t="s">
        <v>149</v>
      </c>
    </row>
    <row r="249" s="13" customFormat="1">
      <c r="A249" s="13"/>
      <c r="B249" s="232"/>
      <c r="C249" s="233"/>
      <c r="D249" s="234" t="s">
        <v>161</v>
      </c>
      <c r="E249" s="235" t="s">
        <v>19</v>
      </c>
      <c r="F249" s="236" t="s">
        <v>427</v>
      </c>
      <c r="G249" s="233"/>
      <c r="H249" s="237">
        <v>44.75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161</v>
      </c>
      <c r="AU249" s="243" t="s">
        <v>86</v>
      </c>
      <c r="AV249" s="13" t="s">
        <v>86</v>
      </c>
      <c r="AW249" s="13" t="s">
        <v>35</v>
      </c>
      <c r="AX249" s="13" t="s">
        <v>76</v>
      </c>
      <c r="AY249" s="243" t="s">
        <v>149</v>
      </c>
    </row>
    <row r="250" s="13" customFormat="1">
      <c r="A250" s="13"/>
      <c r="B250" s="232"/>
      <c r="C250" s="233"/>
      <c r="D250" s="234" t="s">
        <v>161</v>
      </c>
      <c r="E250" s="235" t="s">
        <v>19</v>
      </c>
      <c r="F250" s="236" t="s">
        <v>428</v>
      </c>
      <c r="G250" s="233"/>
      <c r="H250" s="237">
        <v>53.299999999999997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161</v>
      </c>
      <c r="AU250" s="243" t="s">
        <v>86</v>
      </c>
      <c r="AV250" s="13" t="s">
        <v>86</v>
      </c>
      <c r="AW250" s="13" t="s">
        <v>35</v>
      </c>
      <c r="AX250" s="13" t="s">
        <v>76</v>
      </c>
      <c r="AY250" s="243" t="s">
        <v>149</v>
      </c>
    </row>
    <row r="251" s="13" customFormat="1">
      <c r="A251" s="13"/>
      <c r="B251" s="232"/>
      <c r="C251" s="233"/>
      <c r="D251" s="234" t="s">
        <v>161</v>
      </c>
      <c r="E251" s="235" t="s">
        <v>19</v>
      </c>
      <c r="F251" s="236" t="s">
        <v>429</v>
      </c>
      <c r="G251" s="233"/>
      <c r="H251" s="237">
        <v>84.719999999999999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161</v>
      </c>
      <c r="AU251" s="243" t="s">
        <v>86</v>
      </c>
      <c r="AV251" s="13" t="s">
        <v>86</v>
      </c>
      <c r="AW251" s="13" t="s">
        <v>35</v>
      </c>
      <c r="AX251" s="13" t="s">
        <v>76</v>
      </c>
      <c r="AY251" s="243" t="s">
        <v>149</v>
      </c>
    </row>
    <row r="252" s="13" customFormat="1">
      <c r="A252" s="13"/>
      <c r="B252" s="232"/>
      <c r="C252" s="233"/>
      <c r="D252" s="234" t="s">
        <v>161</v>
      </c>
      <c r="E252" s="235" t="s">
        <v>19</v>
      </c>
      <c r="F252" s="236" t="s">
        <v>430</v>
      </c>
      <c r="G252" s="233"/>
      <c r="H252" s="237">
        <v>84.219999999999999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161</v>
      </c>
      <c r="AU252" s="243" t="s">
        <v>86</v>
      </c>
      <c r="AV252" s="13" t="s">
        <v>86</v>
      </c>
      <c r="AW252" s="13" t="s">
        <v>35</v>
      </c>
      <c r="AX252" s="13" t="s">
        <v>76</v>
      </c>
      <c r="AY252" s="243" t="s">
        <v>149</v>
      </c>
    </row>
    <row r="253" s="13" customFormat="1">
      <c r="A253" s="13"/>
      <c r="B253" s="232"/>
      <c r="C253" s="233"/>
      <c r="D253" s="234" t="s">
        <v>161</v>
      </c>
      <c r="E253" s="235" t="s">
        <v>19</v>
      </c>
      <c r="F253" s="236" t="s">
        <v>431</v>
      </c>
      <c r="G253" s="233"/>
      <c r="H253" s="237">
        <v>77.659999999999997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161</v>
      </c>
      <c r="AU253" s="243" t="s">
        <v>86</v>
      </c>
      <c r="AV253" s="13" t="s">
        <v>86</v>
      </c>
      <c r="AW253" s="13" t="s">
        <v>35</v>
      </c>
      <c r="AX253" s="13" t="s">
        <v>76</v>
      </c>
      <c r="AY253" s="243" t="s">
        <v>149</v>
      </c>
    </row>
    <row r="254" s="13" customFormat="1">
      <c r="A254" s="13"/>
      <c r="B254" s="232"/>
      <c r="C254" s="233"/>
      <c r="D254" s="234" t="s">
        <v>161</v>
      </c>
      <c r="E254" s="235" t="s">
        <v>19</v>
      </c>
      <c r="F254" s="236" t="s">
        <v>432</v>
      </c>
      <c r="G254" s="233"/>
      <c r="H254" s="237">
        <v>77.859999999999999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161</v>
      </c>
      <c r="AU254" s="243" t="s">
        <v>86</v>
      </c>
      <c r="AV254" s="13" t="s">
        <v>86</v>
      </c>
      <c r="AW254" s="13" t="s">
        <v>35</v>
      </c>
      <c r="AX254" s="13" t="s">
        <v>76</v>
      </c>
      <c r="AY254" s="243" t="s">
        <v>149</v>
      </c>
    </row>
    <row r="255" s="13" customFormat="1">
      <c r="A255" s="13"/>
      <c r="B255" s="232"/>
      <c r="C255" s="233"/>
      <c r="D255" s="234" t="s">
        <v>161</v>
      </c>
      <c r="E255" s="235" t="s">
        <v>19</v>
      </c>
      <c r="F255" s="236" t="s">
        <v>433</v>
      </c>
      <c r="G255" s="233"/>
      <c r="H255" s="237">
        <v>82.159999999999997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161</v>
      </c>
      <c r="AU255" s="243" t="s">
        <v>86</v>
      </c>
      <c r="AV255" s="13" t="s">
        <v>86</v>
      </c>
      <c r="AW255" s="13" t="s">
        <v>35</v>
      </c>
      <c r="AX255" s="13" t="s">
        <v>76</v>
      </c>
      <c r="AY255" s="243" t="s">
        <v>149</v>
      </c>
    </row>
    <row r="256" s="13" customFormat="1">
      <c r="A256" s="13"/>
      <c r="B256" s="232"/>
      <c r="C256" s="233"/>
      <c r="D256" s="234" t="s">
        <v>161</v>
      </c>
      <c r="E256" s="235" t="s">
        <v>19</v>
      </c>
      <c r="F256" s="236" t="s">
        <v>434</v>
      </c>
      <c r="G256" s="233"/>
      <c r="H256" s="237">
        <v>84.109999999999999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161</v>
      </c>
      <c r="AU256" s="243" t="s">
        <v>86</v>
      </c>
      <c r="AV256" s="13" t="s">
        <v>86</v>
      </c>
      <c r="AW256" s="13" t="s">
        <v>35</v>
      </c>
      <c r="AX256" s="13" t="s">
        <v>76</v>
      </c>
      <c r="AY256" s="243" t="s">
        <v>149</v>
      </c>
    </row>
    <row r="257" s="13" customFormat="1">
      <c r="A257" s="13"/>
      <c r="B257" s="232"/>
      <c r="C257" s="233"/>
      <c r="D257" s="234" t="s">
        <v>161</v>
      </c>
      <c r="E257" s="235" t="s">
        <v>19</v>
      </c>
      <c r="F257" s="236" t="s">
        <v>435</v>
      </c>
      <c r="G257" s="233"/>
      <c r="H257" s="237">
        <v>88.959999999999994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161</v>
      </c>
      <c r="AU257" s="243" t="s">
        <v>86</v>
      </c>
      <c r="AV257" s="13" t="s">
        <v>86</v>
      </c>
      <c r="AW257" s="13" t="s">
        <v>35</v>
      </c>
      <c r="AX257" s="13" t="s">
        <v>76</v>
      </c>
      <c r="AY257" s="243" t="s">
        <v>149</v>
      </c>
    </row>
    <row r="258" s="13" customFormat="1">
      <c r="A258" s="13"/>
      <c r="B258" s="232"/>
      <c r="C258" s="233"/>
      <c r="D258" s="234" t="s">
        <v>161</v>
      </c>
      <c r="E258" s="235" t="s">
        <v>19</v>
      </c>
      <c r="F258" s="236" t="s">
        <v>436</v>
      </c>
      <c r="G258" s="233"/>
      <c r="H258" s="237">
        <v>81.129999999999995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161</v>
      </c>
      <c r="AU258" s="243" t="s">
        <v>86</v>
      </c>
      <c r="AV258" s="13" t="s">
        <v>86</v>
      </c>
      <c r="AW258" s="13" t="s">
        <v>35</v>
      </c>
      <c r="AX258" s="13" t="s">
        <v>76</v>
      </c>
      <c r="AY258" s="243" t="s">
        <v>149</v>
      </c>
    </row>
    <row r="259" s="13" customFormat="1">
      <c r="A259" s="13"/>
      <c r="B259" s="232"/>
      <c r="C259" s="233"/>
      <c r="D259" s="234" t="s">
        <v>161</v>
      </c>
      <c r="E259" s="235" t="s">
        <v>19</v>
      </c>
      <c r="F259" s="236" t="s">
        <v>437</v>
      </c>
      <c r="G259" s="233"/>
      <c r="H259" s="237">
        <v>84.200000000000003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161</v>
      </c>
      <c r="AU259" s="243" t="s">
        <v>86</v>
      </c>
      <c r="AV259" s="13" t="s">
        <v>86</v>
      </c>
      <c r="AW259" s="13" t="s">
        <v>35</v>
      </c>
      <c r="AX259" s="13" t="s">
        <v>76</v>
      </c>
      <c r="AY259" s="243" t="s">
        <v>149</v>
      </c>
    </row>
    <row r="260" s="13" customFormat="1">
      <c r="A260" s="13"/>
      <c r="B260" s="232"/>
      <c r="C260" s="233"/>
      <c r="D260" s="234" t="s">
        <v>161</v>
      </c>
      <c r="E260" s="235" t="s">
        <v>19</v>
      </c>
      <c r="F260" s="236" t="s">
        <v>438</v>
      </c>
      <c r="G260" s="233"/>
      <c r="H260" s="237">
        <v>84.75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161</v>
      </c>
      <c r="AU260" s="243" t="s">
        <v>86</v>
      </c>
      <c r="AV260" s="13" t="s">
        <v>86</v>
      </c>
      <c r="AW260" s="13" t="s">
        <v>35</v>
      </c>
      <c r="AX260" s="13" t="s">
        <v>76</v>
      </c>
      <c r="AY260" s="243" t="s">
        <v>149</v>
      </c>
    </row>
    <row r="261" s="13" customFormat="1">
      <c r="A261" s="13"/>
      <c r="B261" s="232"/>
      <c r="C261" s="233"/>
      <c r="D261" s="234" t="s">
        <v>161</v>
      </c>
      <c r="E261" s="235" t="s">
        <v>19</v>
      </c>
      <c r="F261" s="236" t="s">
        <v>439</v>
      </c>
      <c r="G261" s="233"/>
      <c r="H261" s="237">
        <v>128.18299999999999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161</v>
      </c>
      <c r="AU261" s="243" t="s">
        <v>86</v>
      </c>
      <c r="AV261" s="13" t="s">
        <v>86</v>
      </c>
      <c r="AW261" s="13" t="s">
        <v>35</v>
      </c>
      <c r="AX261" s="13" t="s">
        <v>76</v>
      </c>
      <c r="AY261" s="243" t="s">
        <v>149</v>
      </c>
    </row>
    <row r="262" s="13" customFormat="1">
      <c r="A262" s="13"/>
      <c r="B262" s="232"/>
      <c r="C262" s="233"/>
      <c r="D262" s="234" t="s">
        <v>161</v>
      </c>
      <c r="E262" s="235" t="s">
        <v>19</v>
      </c>
      <c r="F262" s="236" t="s">
        <v>440</v>
      </c>
      <c r="G262" s="233"/>
      <c r="H262" s="237">
        <v>84.549999999999997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161</v>
      </c>
      <c r="AU262" s="243" t="s">
        <v>86</v>
      </c>
      <c r="AV262" s="13" t="s">
        <v>86</v>
      </c>
      <c r="AW262" s="13" t="s">
        <v>35</v>
      </c>
      <c r="AX262" s="13" t="s">
        <v>76</v>
      </c>
      <c r="AY262" s="243" t="s">
        <v>149</v>
      </c>
    </row>
    <row r="263" s="13" customFormat="1">
      <c r="A263" s="13"/>
      <c r="B263" s="232"/>
      <c r="C263" s="233"/>
      <c r="D263" s="234" t="s">
        <v>161</v>
      </c>
      <c r="E263" s="235" t="s">
        <v>19</v>
      </c>
      <c r="F263" s="236" t="s">
        <v>441</v>
      </c>
      <c r="G263" s="233"/>
      <c r="H263" s="237">
        <v>85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161</v>
      </c>
      <c r="AU263" s="243" t="s">
        <v>86</v>
      </c>
      <c r="AV263" s="13" t="s">
        <v>86</v>
      </c>
      <c r="AW263" s="13" t="s">
        <v>35</v>
      </c>
      <c r="AX263" s="13" t="s">
        <v>76</v>
      </c>
      <c r="AY263" s="243" t="s">
        <v>149</v>
      </c>
    </row>
    <row r="264" s="13" customFormat="1">
      <c r="A264" s="13"/>
      <c r="B264" s="232"/>
      <c r="C264" s="233"/>
      <c r="D264" s="234" t="s">
        <v>161</v>
      </c>
      <c r="E264" s="235" t="s">
        <v>19</v>
      </c>
      <c r="F264" s="236" t="s">
        <v>442</v>
      </c>
      <c r="G264" s="233"/>
      <c r="H264" s="237">
        <v>64.219999999999999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161</v>
      </c>
      <c r="AU264" s="243" t="s">
        <v>86</v>
      </c>
      <c r="AV264" s="13" t="s">
        <v>86</v>
      </c>
      <c r="AW264" s="13" t="s">
        <v>35</v>
      </c>
      <c r="AX264" s="13" t="s">
        <v>76</v>
      </c>
      <c r="AY264" s="243" t="s">
        <v>149</v>
      </c>
    </row>
    <row r="265" s="13" customFormat="1">
      <c r="A265" s="13"/>
      <c r="B265" s="232"/>
      <c r="C265" s="233"/>
      <c r="D265" s="234" t="s">
        <v>161</v>
      </c>
      <c r="E265" s="235" t="s">
        <v>19</v>
      </c>
      <c r="F265" s="236" t="s">
        <v>443</v>
      </c>
      <c r="G265" s="233"/>
      <c r="H265" s="237">
        <v>51.600000000000001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161</v>
      </c>
      <c r="AU265" s="243" t="s">
        <v>86</v>
      </c>
      <c r="AV265" s="13" t="s">
        <v>86</v>
      </c>
      <c r="AW265" s="13" t="s">
        <v>35</v>
      </c>
      <c r="AX265" s="13" t="s">
        <v>76</v>
      </c>
      <c r="AY265" s="243" t="s">
        <v>149</v>
      </c>
    </row>
    <row r="266" s="13" customFormat="1">
      <c r="A266" s="13"/>
      <c r="B266" s="232"/>
      <c r="C266" s="233"/>
      <c r="D266" s="234" t="s">
        <v>161</v>
      </c>
      <c r="E266" s="235" t="s">
        <v>19</v>
      </c>
      <c r="F266" s="236" t="s">
        <v>444</v>
      </c>
      <c r="G266" s="233"/>
      <c r="H266" s="237">
        <v>73.650000000000006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161</v>
      </c>
      <c r="AU266" s="243" t="s">
        <v>86</v>
      </c>
      <c r="AV266" s="13" t="s">
        <v>86</v>
      </c>
      <c r="AW266" s="13" t="s">
        <v>35</v>
      </c>
      <c r="AX266" s="13" t="s">
        <v>76</v>
      </c>
      <c r="AY266" s="243" t="s">
        <v>149</v>
      </c>
    </row>
    <row r="267" s="13" customFormat="1">
      <c r="A267" s="13"/>
      <c r="B267" s="232"/>
      <c r="C267" s="233"/>
      <c r="D267" s="234" t="s">
        <v>161</v>
      </c>
      <c r="E267" s="235" t="s">
        <v>19</v>
      </c>
      <c r="F267" s="236" t="s">
        <v>445</v>
      </c>
      <c r="G267" s="233"/>
      <c r="H267" s="237">
        <v>75.200000000000003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161</v>
      </c>
      <c r="AU267" s="243" t="s">
        <v>86</v>
      </c>
      <c r="AV267" s="13" t="s">
        <v>86</v>
      </c>
      <c r="AW267" s="13" t="s">
        <v>35</v>
      </c>
      <c r="AX267" s="13" t="s">
        <v>76</v>
      </c>
      <c r="AY267" s="243" t="s">
        <v>149</v>
      </c>
    </row>
    <row r="268" s="13" customFormat="1">
      <c r="A268" s="13"/>
      <c r="B268" s="232"/>
      <c r="C268" s="233"/>
      <c r="D268" s="234" t="s">
        <v>161</v>
      </c>
      <c r="E268" s="235" t="s">
        <v>19</v>
      </c>
      <c r="F268" s="236" t="s">
        <v>446</v>
      </c>
      <c r="G268" s="233"/>
      <c r="H268" s="237">
        <v>87.400000000000006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161</v>
      </c>
      <c r="AU268" s="243" t="s">
        <v>86</v>
      </c>
      <c r="AV268" s="13" t="s">
        <v>86</v>
      </c>
      <c r="AW268" s="13" t="s">
        <v>35</v>
      </c>
      <c r="AX268" s="13" t="s">
        <v>76</v>
      </c>
      <c r="AY268" s="243" t="s">
        <v>149</v>
      </c>
    </row>
    <row r="269" s="13" customFormat="1">
      <c r="A269" s="13"/>
      <c r="B269" s="232"/>
      <c r="C269" s="233"/>
      <c r="D269" s="234" t="s">
        <v>161</v>
      </c>
      <c r="E269" s="235" t="s">
        <v>19</v>
      </c>
      <c r="F269" s="236" t="s">
        <v>447</v>
      </c>
      <c r="G269" s="233"/>
      <c r="H269" s="237">
        <v>53.899999999999999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161</v>
      </c>
      <c r="AU269" s="243" t="s">
        <v>86</v>
      </c>
      <c r="AV269" s="13" t="s">
        <v>86</v>
      </c>
      <c r="AW269" s="13" t="s">
        <v>35</v>
      </c>
      <c r="AX269" s="13" t="s">
        <v>76</v>
      </c>
      <c r="AY269" s="243" t="s">
        <v>149</v>
      </c>
    </row>
    <row r="270" s="13" customFormat="1">
      <c r="A270" s="13"/>
      <c r="B270" s="232"/>
      <c r="C270" s="233"/>
      <c r="D270" s="234" t="s">
        <v>161</v>
      </c>
      <c r="E270" s="235" t="s">
        <v>19</v>
      </c>
      <c r="F270" s="236" t="s">
        <v>448</v>
      </c>
      <c r="G270" s="233"/>
      <c r="H270" s="237">
        <v>31.949999999999999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161</v>
      </c>
      <c r="AU270" s="243" t="s">
        <v>86</v>
      </c>
      <c r="AV270" s="13" t="s">
        <v>86</v>
      </c>
      <c r="AW270" s="13" t="s">
        <v>35</v>
      </c>
      <c r="AX270" s="13" t="s">
        <v>76</v>
      </c>
      <c r="AY270" s="243" t="s">
        <v>149</v>
      </c>
    </row>
    <row r="271" s="13" customFormat="1">
      <c r="A271" s="13"/>
      <c r="B271" s="232"/>
      <c r="C271" s="233"/>
      <c r="D271" s="234" t="s">
        <v>161</v>
      </c>
      <c r="E271" s="235" t="s">
        <v>19</v>
      </c>
      <c r="F271" s="236" t="s">
        <v>449</v>
      </c>
      <c r="G271" s="233"/>
      <c r="H271" s="237">
        <v>99.760000000000005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161</v>
      </c>
      <c r="AU271" s="243" t="s">
        <v>86</v>
      </c>
      <c r="AV271" s="13" t="s">
        <v>86</v>
      </c>
      <c r="AW271" s="13" t="s">
        <v>35</v>
      </c>
      <c r="AX271" s="13" t="s">
        <v>76</v>
      </c>
      <c r="AY271" s="243" t="s">
        <v>149</v>
      </c>
    </row>
    <row r="272" s="13" customFormat="1">
      <c r="A272" s="13"/>
      <c r="B272" s="232"/>
      <c r="C272" s="233"/>
      <c r="D272" s="234" t="s">
        <v>161</v>
      </c>
      <c r="E272" s="235" t="s">
        <v>19</v>
      </c>
      <c r="F272" s="236" t="s">
        <v>450</v>
      </c>
      <c r="G272" s="233"/>
      <c r="H272" s="237">
        <v>68.650000000000006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161</v>
      </c>
      <c r="AU272" s="243" t="s">
        <v>86</v>
      </c>
      <c r="AV272" s="13" t="s">
        <v>86</v>
      </c>
      <c r="AW272" s="13" t="s">
        <v>35</v>
      </c>
      <c r="AX272" s="13" t="s">
        <v>76</v>
      </c>
      <c r="AY272" s="243" t="s">
        <v>149</v>
      </c>
    </row>
    <row r="273" s="13" customFormat="1">
      <c r="A273" s="13"/>
      <c r="B273" s="232"/>
      <c r="C273" s="233"/>
      <c r="D273" s="234" t="s">
        <v>161</v>
      </c>
      <c r="E273" s="235" t="s">
        <v>19</v>
      </c>
      <c r="F273" s="236" t="s">
        <v>451</v>
      </c>
      <c r="G273" s="233"/>
      <c r="H273" s="237">
        <v>68.950000000000003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161</v>
      </c>
      <c r="AU273" s="243" t="s">
        <v>86</v>
      </c>
      <c r="AV273" s="13" t="s">
        <v>86</v>
      </c>
      <c r="AW273" s="13" t="s">
        <v>35</v>
      </c>
      <c r="AX273" s="13" t="s">
        <v>76</v>
      </c>
      <c r="AY273" s="243" t="s">
        <v>149</v>
      </c>
    </row>
    <row r="274" s="16" customFormat="1">
      <c r="A274" s="16"/>
      <c r="B274" s="276"/>
      <c r="C274" s="277"/>
      <c r="D274" s="234" t="s">
        <v>161</v>
      </c>
      <c r="E274" s="278" t="s">
        <v>19</v>
      </c>
      <c r="F274" s="279" t="s">
        <v>417</v>
      </c>
      <c r="G274" s="277"/>
      <c r="H274" s="280">
        <v>2515.4280000000003</v>
      </c>
      <c r="I274" s="281"/>
      <c r="J274" s="277"/>
      <c r="K274" s="277"/>
      <c r="L274" s="282"/>
      <c r="M274" s="283"/>
      <c r="N274" s="284"/>
      <c r="O274" s="284"/>
      <c r="P274" s="284"/>
      <c r="Q274" s="284"/>
      <c r="R274" s="284"/>
      <c r="S274" s="284"/>
      <c r="T274" s="28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6" t="s">
        <v>161</v>
      </c>
      <c r="AU274" s="286" t="s">
        <v>86</v>
      </c>
      <c r="AV274" s="16" t="s">
        <v>150</v>
      </c>
      <c r="AW274" s="16" t="s">
        <v>35</v>
      </c>
      <c r="AX274" s="16" t="s">
        <v>76</v>
      </c>
      <c r="AY274" s="286" t="s">
        <v>149</v>
      </c>
    </row>
    <row r="275" s="13" customFormat="1">
      <c r="A275" s="13"/>
      <c r="B275" s="232"/>
      <c r="C275" s="233"/>
      <c r="D275" s="234" t="s">
        <v>161</v>
      </c>
      <c r="E275" s="235" t="s">
        <v>19</v>
      </c>
      <c r="F275" s="236" t="s">
        <v>452</v>
      </c>
      <c r="G275" s="233"/>
      <c r="H275" s="237">
        <v>-2138.114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161</v>
      </c>
      <c r="AU275" s="243" t="s">
        <v>86</v>
      </c>
      <c r="AV275" s="13" t="s">
        <v>86</v>
      </c>
      <c r="AW275" s="13" t="s">
        <v>35</v>
      </c>
      <c r="AX275" s="13" t="s">
        <v>76</v>
      </c>
      <c r="AY275" s="243" t="s">
        <v>149</v>
      </c>
    </row>
    <row r="276" s="14" customFormat="1">
      <c r="A276" s="14"/>
      <c r="B276" s="244"/>
      <c r="C276" s="245"/>
      <c r="D276" s="234" t="s">
        <v>161</v>
      </c>
      <c r="E276" s="246" t="s">
        <v>19</v>
      </c>
      <c r="F276" s="247" t="s">
        <v>236</v>
      </c>
      <c r="G276" s="245"/>
      <c r="H276" s="248">
        <v>508.13400000000001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161</v>
      </c>
      <c r="AU276" s="254" t="s">
        <v>86</v>
      </c>
      <c r="AV276" s="14" t="s">
        <v>157</v>
      </c>
      <c r="AW276" s="14" t="s">
        <v>35</v>
      </c>
      <c r="AX276" s="14" t="s">
        <v>84</v>
      </c>
      <c r="AY276" s="254" t="s">
        <v>149</v>
      </c>
    </row>
    <row r="277" s="2" customFormat="1" ht="16.5" customHeight="1">
      <c r="A277" s="40"/>
      <c r="B277" s="41"/>
      <c r="C277" s="214" t="s">
        <v>453</v>
      </c>
      <c r="D277" s="214" t="s">
        <v>152</v>
      </c>
      <c r="E277" s="215" t="s">
        <v>454</v>
      </c>
      <c r="F277" s="216" t="s">
        <v>455</v>
      </c>
      <c r="G277" s="217" t="s">
        <v>167</v>
      </c>
      <c r="H277" s="218">
        <v>508.13400000000001</v>
      </c>
      <c r="I277" s="219"/>
      <c r="J277" s="220">
        <f>ROUND(I277*H277,2)</f>
        <v>0</v>
      </c>
      <c r="K277" s="216" t="s">
        <v>156</v>
      </c>
      <c r="L277" s="46"/>
      <c r="M277" s="221" t="s">
        <v>19</v>
      </c>
      <c r="N277" s="222" t="s">
        <v>47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282</v>
      </c>
      <c r="AT277" s="225" t="s">
        <v>152</v>
      </c>
      <c r="AU277" s="225" t="s">
        <v>86</v>
      </c>
      <c r="AY277" s="19" t="s">
        <v>149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84</v>
      </c>
      <c r="BK277" s="226">
        <f>ROUND(I277*H277,2)</f>
        <v>0</v>
      </c>
      <c r="BL277" s="19" t="s">
        <v>282</v>
      </c>
      <c r="BM277" s="225" t="s">
        <v>456</v>
      </c>
    </row>
    <row r="278" s="2" customFormat="1">
      <c r="A278" s="40"/>
      <c r="B278" s="41"/>
      <c r="C278" s="42"/>
      <c r="D278" s="227" t="s">
        <v>159</v>
      </c>
      <c r="E278" s="42"/>
      <c r="F278" s="228" t="s">
        <v>457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86</v>
      </c>
    </row>
    <row r="279" s="2" customFormat="1" ht="16.5" customHeight="1">
      <c r="A279" s="40"/>
      <c r="B279" s="41"/>
      <c r="C279" s="214" t="s">
        <v>458</v>
      </c>
      <c r="D279" s="214" t="s">
        <v>152</v>
      </c>
      <c r="E279" s="215" t="s">
        <v>459</v>
      </c>
      <c r="F279" s="216" t="s">
        <v>460</v>
      </c>
      <c r="G279" s="217" t="s">
        <v>167</v>
      </c>
      <c r="H279" s="218">
        <v>508.13400000000001</v>
      </c>
      <c r="I279" s="219"/>
      <c r="J279" s="220">
        <f>ROUND(I279*H279,2)</f>
        <v>0</v>
      </c>
      <c r="K279" s="216" t="s">
        <v>156</v>
      </c>
      <c r="L279" s="46"/>
      <c r="M279" s="221" t="s">
        <v>19</v>
      </c>
      <c r="N279" s="222" t="s">
        <v>47</v>
      </c>
      <c r="O279" s="86"/>
      <c r="P279" s="223">
        <f>O279*H279</f>
        <v>0</v>
      </c>
      <c r="Q279" s="223">
        <v>0.00021000000000000001</v>
      </c>
      <c r="R279" s="223">
        <f>Q279*H279</f>
        <v>0.10670814000000001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282</v>
      </c>
      <c r="AT279" s="225" t="s">
        <v>152</v>
      </c>
      <c r="AU279" s="225" t="s">
        <v>86</v>
      </c>
      <c r="AY279" s="19" t="s">
        <v>149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84</v>
      </c>
      <c r="BK279" s="226">
        <f>ROUND(I279*H279,2)</f>
        <v>0</v>
      </c>
      <c r="BL279" s="19" t="s">
        <v>282</v>
      </c>
      <c r="BM279" s="225" t="s">
        <v>461</v>
      </c>
    </row>
    <row r="280" s="2" customFormat="1">
      <c r="A280" s="40"/>
      <c r="B280" s="41"/>
      <c r="C280" s="42"/>
      <c r="D280" s="227" t="s">
        <v>159</v>
      </c>
      <c r="E280" s="42"/>
      <c r="F280" s="228" t="s">
        <v>462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159</v>
      </c>
      <c r="AU280" s="19" t="s">
        <v>86</v>
      </c>
    </row>
    <row r="281" s="2" customFormat="1" ht="24.15" customHeight="1">
      <c r="A281" s="40"/>
      <c r="B281" s="41"/>
      <c r="C281" s="214" t="s">
        <v>463</v>
      </c>
      <c r="D281" s="214" t="s">
        <v>152</v>
      </c>
      <c r="E281" s="215" t="s">
        <v>464</v>
      </c>
      <c r="F281" s="216" t="s">
        <v>465</v>
      </c>
      <c r="G281" s="217" t="s">
        <v>167</v>
      </c>
      <c r="H281" s="218">
        <v>508.13400000000001</v>
      </c>
      <c r="I281" s="219"/>
      <c r="J281" s="220">
        <f>ROUND(I281*H281,2)</f>
        <v>0</v>
      </c>
      <c r="K281" s="216" t="s">
        <v>156</v>
      </c>
      <c r="L281" s="46"/>
      <c r="M281" s="221" t="s">
        <v>19</v>
      </c>
      <c r="N281" s="222" t="s">
        <v>47</v>
      </c>
      <c r="O281" s="86"/>
      <c r="P281" s="223">
        <f>O281*H281</f>
        <v>0</v>
      </c>
      <c r="Q281" s="223">
        <v>0.00025999999999999998</v>
      </c>
      <c r="R281" s="223">
        <f>Q281*H281</f>
        <v>0.13211483999999998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282</v>
      </c>
      <c r="AT281" s="225" t="s">
        <v>152</v>
      </c>
      <c r="AU281" s="225" t="s">
        <v>86</v>
      </c>
      <c r="AY281" s="19" t="s">
        <v>149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84</v>
      </c>
      <c r="BK281" s="226">
        <f>ROUND(I281*H281,2)</f>
        <v>0</v>
      </c>
      <c r="BL281" s="19" t="s">
        <v>282</v>
      </c>
      <c r="BM281" s="225" t="s">
        <v>466</v>
      </c>
    </row>
    <row r="282" s="2" customFormat="1">
      <c r="A282" s="40"/>
      <c r="B282" s="41"/>
      <c r="C282" s="42"/>
      <c r="D282" s="227" t="s">
        <v>159</v>
      </c>
      <c r="E282" s="42"/>
      <c r="F282" s="228" t="s">
        <v>467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86</v>
      </c>
    </row>
    <row r="283" s="2" customFormat="1" ht="24.15" customHeight="1">
      <c r="A283" s="40"/>
      <c r="B283" s="41"/>
      <c r="C283" s="214" t="s">
        <v>468</v>
      </c>
      <c r="D283" s="214" t="s">
        <v>152</v>
      </c>
      <c r="E283" s="215" t="s">
        <v>469</v>
      </c>
      <c r="F283" s="216" t="s">
        <v>470</v>
      </c>
      <c r="G283" s="217" t="s">
        <v>167</v>
      </c>
      <c r="H283" s="218">
        <v>508.13400000000001</v>
      </c>
      <c r="I283" s="219"/>
      <c r="J283" s="220">
        <f>ROUND(I283*H283,2)</f>
        <v>0</v>
      </c>
      <c r="K283" s="216" t="s">
        <v>156</v>
      </c>
      <c r="L283" s="46"/>
      <c r="M283" s="221" t="s">
        <v>19</v>
      </c>
      <c r="N283" s="222" t="s">
        <v>47</v>
      </c>
      <c r="O283" s="86"/>
      <c r="P283" s="223">
        <f>O283*H283</f>
        <v>0</v>
      </c>
      <c r="Q283" s="223">
        <v>2.0000000000000002E-05</v>
      </c>
      <c r="R283" s="223">
        <f>Q283*H283</f>
        <v>0.01016268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282</v>
      </c>
      <c r="AT283" s="225" t="s">
        <v>152</v>
      </c>
      <c r="AU283" s="225" t="s">
        <v>86</v>
      </c>
      <c r="AY283" s="19" t="s">
        <v>149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84</v>
      </c>
      <c r="BK283" s="226">
        <f>ROUND(I283*H283,2)</f>
        <v>0</v>
      </c>
      <c r="BL283" s="19" t="s">
        <v>282</v>
      </c>
      <c r="BM283" s="225" t="s">
        <v>471</v>
      </c>
    </row>
    <row r="284" s="2" customFormat="1">
      <c r="A284" s="40"/>
      <c r="B284" s="41"/>
      <c r="C284" s="42"/>
      <c r="D284" s="227" t="s">
        <v>159</v>
      </c>
      <c r="E284" s="42"/>
      <c r="F284" s="228" t="s">
        <v>472</v>
      </c>
      <c r="G284" s="42"/>
      <c r="H284" s="42"/>
      <c r="I284" s="229"/>
      <c r="J284" s="42"/>
      <c r="K284" s="42"/>
      <c r="L284" s="46"/>
      <c r="M284" s="287"/>
      <c r="N284" s="288"/>
      <c r="O284" s="289"/>
      <c r="P284" s="289"/>
      <c r="Q284" s="289"/>
      <c r="R284" s="289"/>
      <c r="S284" s="289"/>
      <c r="T284" s="29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86</v>
      </c>
    </row>
    <row r="285" s="2" customFormat="1" ht="6.96" customHeight="1">
      <c r="A285" s="40"/>
      <c r="B285" s="61"/>
      <c r="C285" s="62"/>
      <c r="D285" s="62"/>
      <c r="E285" s="62"/>
      <c r="F285" s="62"/>
      <c r="G285" s="62"/>
      <c r="H285" s="62"/>
      <c r="I285" s="62"/>
      <c r="J285" s="62"/>
      <c r="K285" s="62"/>
      <c r="L285" s="46"/>
      <c r="M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</sheetData>
  <sheetProtection sheet="1" autoFilter="0" formatColumns="0" formatRows="0" objects="1" scenarios="1" spinCount="100000" saltValue="oRPDWmd/82GrbuVyp4LRv53fT+yHN3BnhQMVW3YxgJBBuGu1lcWQXgrZoyU+LjsKl79h81mryEgNfaCjal5ykw==" hashValue="qX8gkrV47k+eaOJ3l0Nq0OQZjlQJemKYkiJZHYswVFSryM6gBiPA5Lu7zq2era171DQDJiItK594lfVjghMpRg==" algorithmName="SHA-512" password="CC35"/>
  <autoFilter ref="C89:K28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1/340237212"/>
    <hyperlink ref="F98" r:id="rId2" display="https://podminky.urs.cz/item/CS_URS_2022_01/612142001"/>
    <hyperlink ref="F101" r:id="rId3" display="https://podminky.urs.cz/item/CS_URS_2022_01/612325223"/>
    <hyperlink ref="F105" r:id="rId4" display="https://podminky.urs.cz/item/CS_URS_2022_01/949101111"/>
    <hyperlink ref="F108" r:id="rId5" display="https://podminky.urs.cz/item/CS_URS_2022_01/949111111"/>
    <hyperlink ref="F110" r:id="rId6" display="https://podminky.urs.cz/item/CS_URS_2022_01/949111211"/>
    <hyperlink ref="F113" r:id="rId7" display="https://podminky.urs.cz/item/CS_URS_2022_01/949111811"/>
    <hyperlink ref="F115" r:id="rId8" display="https://podminky.urs.cz/item/CS_URS_2022_01/952901111"/>
    <hyperlink ref="F153" r:id="rId9" display="https://podminky.urs.cz/item/CS_URS_2022_01/971033461"/>
    <hyperlink ref="F157" r:id="rId10" display="https://podminky.urs.cz/item/CS_URS_2022_01/977151118"/>
    <hyperlink ref="F169" r:id="rId11" display="https://podminky.urs.cz/item/CS_URS_2022_01/997013216"/>
    <hyperlink ref="F171" r:id="rId12" display="https://podminky.urs.cz/item/CS_URS_2022_01/997013501"/>
    <hyperlink ref="F173" r:id="rId13" display="https://podminky.urs.cz/item/CS_URS_2022_01/997013509"/>
    <hyperlink ref="F176" r:id="rId14" display="https://podminky.urs.cz/item/CS_URS_2022_01/997013631"/>
    <hyperlink ref="F179" r:id="rId15" display="https://podminky.urs.cz/item/CS_URS_2022_01/998011003"/>
    <hyperlink ref="F186" r:id="rId16" display="https://podminky.urs.cz/item/CS_URS_2022_01/727212120"/>
    <hyperlink ref="F190" r:id="rId17" display="https://podminky.urs.cz/item/CS_URS_2022_01/763111911"/>
    <hyperlink ref="F193" r:id="rId18" display="https://podminky.urs.cz/item/CS_URS_2022_01/763111921"/>
    <hyperlink ref="F201" r:id="rId19" display="https://podminky.urs.cz/item/CS_URS_2022_01/763111925"/>
    <hyperlink ref="F204" r:id="rId20" display="https://podminky.urs.cz/item/CS_URS_2022_01/763111926"/>
    <hyperlink ref="F207" r:id="rId21" display="https://podminky.urs.cz/item/CS_URS_2022_01/763112985"/>
    <hyperlink ref="F210" r:id="rId22" display="https://podminky.urs.cz/item/CS_URS_2022_01/763112986"/>
    <hyperlink ref="F213" r:id="rId23" display="https://podminky.urs.cz/item/CS_URS_2022_01/763135611"/>
    <hyperlink ref="F222" r:id="rId24" display="https://podminky.urs.cz/item/CS_URS_2022_01/763171212"/>
    <hyperlink ref="F225" r:id="rId25" display="https://podminky.urs.cz/item/CS_URS_2022_01/763172355"/>
    <hyperlink ref="F231" r:id="rId26" display="https://podminky.urs.cz/item/CS_URS_2022_01/998763403"/>
    <hyperlink ref="F234" r:id="rId27" display="https://podminky.urs.cz/item/CS_URS_2022_01/784111001"/>
    <hyperlink ref="F278" r:id="rId28" display="https://podminky.urs.cz/item/CS_URS_2022_01/784111031"/>
    <hyperlink ref="F280" r:id="rId29" display="https://podminky.urs.cz/item/CS_URS_2022_01/784181111"/>
    <hyperlink ref="F282" r:id="rId30" display="https://podminky.urs.cz/item/CS_URS_2022_01/784211101"/>
    <hyperlink ref="F284" r:id="rId31" display="https://podminky.urs.cz/item/CS_URS_2022_01/7842111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473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21. 3. 2022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474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475</v>
      </c>
      <c r="F24" s="40"/>
      <c r="G24" s="40"/>
      <c r="H24" s="40"/>
      <c r="I24" s="144" t="s">
        <v>29</v>
      </c>
      <c r="J24" s="135" t="s">
        <v>474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ROUND((SUM(BE88:BE237)),  2)</f>
        <v>0</v>
      </c>
      <c r="G33" s="40"/>
      <c r="H33" s="40"/>
      <c r="I33" s="159">
        <v>0.20999999999999999</v>
      </c>
      <c r="J33" s="158">
        <f>ROUND(((SUM(BE88:BE237))*I33),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ROUND((SUM(BF88:BF237)),  2)</f>
        <v>0</v>
      </c>
      <c r="G34" s="40"/>
      <c r="H34" s="40"/>
      <c r="I34" s="159">
        <v>0.14999999999999999</v>
      </c>
      <c r="J34" s="158">
        <f>ROUND(((SUM(BF88:BF237))*I34),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ROUND((SUM(BG88:BG237)),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ROUND((SUM(BH88:BH237)),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ROUND((SUM(BI88:BI237)),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KKN a.s.-Objekt B-4.np-infekční lůžkové oddělení a lékařské pokoje KLIMATIZACE - I.a II.etapa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Zařízení silnoproudé elektrotechniky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21. 3. 2022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KKN a.s.,nem.Karlovy Vary</v>
      </c>
      <c r="G54" s="42"/>
      <c r="H54" s="42"/>
      <c r="I54" s="34" t="s">
        <v>32</v>
      </c>
      <c r="J54" s="38" t="str">
        <f>E21</f>
        <v>Jan Sobotka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Ing.František Kolář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476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477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478</v>
      </c>
      <c r="E62" s="184"/>
      <c r="F62" s="184"/>
      <c r="G62" s="184"/>
      <c r="H62" s="184"/>
      <c r="I62" s="184"/>
      <c r="J62" s="185">
        <f>J94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479</v>
      </c>
      <c r="E63" s="184"/>
      <c r="F63" s="184"/>
      <c r="G63" s="184"/>
      <c r="H63" s="184"/>
      <c r="I63" s="184"/>
      <c r="J63" s="185">
        <f>J97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480</v>
      </c>
      <c r="E64" s="184"/>
      <c r="F64" s="184"/>
      <c r="G64" s="184"/>
      <c r="H64" s="184"/>
      <c r="I64" s="184"/>
      <c r="J64" s="185">
        <f>J117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481</v>
      </c>
      <c r="E65" s="184"/>
      <c r="F65" s="184"/>
      <c r="G65" s="184"/>
      <c r="H65" s="184"/>
      <c r="I65" s="184"/>
      <c r="J65" s="185">
        <f>J175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482</v>
      </c>
      <c r="E66" s="184"/>
      <c r="F66" s="184"/>
      <c r="G66" s="184"/>
      <c r="H66" s="184"/>
      <c r="I66" s="184"/>
      <c r="J66" s="185">
        <f>J204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483</v>
      </c>
      <c r="E67" s="184"/>
      <c r="F67" s="184"/>
      <c r="G67" s="184"/>
      <c r="H67" s="184"/>
      <c r="I67" s="184"/>
      <c r="J67" s="185">
        <f>J208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484</v>
      </c>
      <c r="E68" s="184"/>
      <c r="F68" s="184"/>
      <c r="G68" s="184"/>
      <c r="H68" s="184"/>
      <c r="I68" s="184"/>
      <c r="J68" s="185">
        <f>J235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KKN a.s.-Objekt B-4.np-infekční lůžkové oddělení a lékařské pokoje KLIMATIZACE - I.a II.etapa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117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02 - Zařízení silnoproudé elektrotechniky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Karlovy Vary</v>
      </c>
      <c r="G82" s="42"/>
      <c r="H82" s="42"/>
      <c r="I82" s="34" t="s">
        <v>23</v>
      </c>
      <c r="J82" s="74" t="str">
        <f>IF(J12="","",J12)</f>
        <v>21. 3. 2022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KKN a.s.,nem.Karlovy Vary</v>
      </c>
      <c r="G84" s="42"/>
      <c r="H84" s="42"/>
      <c r="I84" s="34" t="s">
        <v>32</v>
      </c>
      <c r="J84" s="38" t="str">
        <f>E21</f>
        <v>Jan Sobotka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Ing.František Kolář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135</v>
      </c>
      <c r="D87" s="190" t="s">
        <v>61</v>
      </c>
      <c r="E87" s="190" t="s">
        <v>57</v>
      </c>
      <c r="F87" s="190" t="s">
        <v>58</v>
      </c>
      <c r="G87" s="190" t="s">
        <v>136</v>
      </c>
      <c r="H87" s="190" t="s">
        <v>137</v>
      </c>
      <c r="I87" s="190" t="s">
        <v>138</v>
      </c>
      <c r="J87" s="190" t="s">
        <v>121</v>
      </c>
      <c r="K87" s="191" t="s">
        <v>139</v>
      </c>
      <c r="L87" s="192"/>
      <c r="M87" s="94" t="s">
        <v>19</v>
      </c>
      <c r="N87" s="95" t="s">
        <v>46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0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122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362</v>
      </c>
      <c r="F89" s="201" t="s">
        <v>362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P90+P94+P97+P117+P175+P204+P208+P235</f>
        <v>0</v>
      </c>
      <c r="Q89" s="206"/>
      <c r="R89" s="207">
        <f>R90+R94+R97+R117+R175+R204+R208+R235</f>
        <v>0</v>
      </c>
      <c r="S89" s="206"/>
      <c r="T89" s="208">
        <f>T90+T94+T97+T117+T175+T204+T208+T235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150</v>
      </c>
      <c r="AT89" s="210" t="s">
        <v>75</v>
      </c>
      <c r="AU89" s="210" t="s">
        <v>76</v>
      </c>
      <c r="AY89" s="209" t="s">
        <v>149</v>
      </c>
      <c r="BK89" s="211">
        <f>BK90+BK94+BK97+BK117+BK175+BK204+BK208+BK235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75</v>
      </c>
      <c r="F90" s="212" t="s">
        <v>485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SUM(P91:P93)</f>
        <v>0</v>
      </c>
      <c r="Q90" s="206"/>
      <c r="R90" s="207">
        <f>SUM(R91:R93)</f>
        <v>0</v>
      </c>
      <c r="S90" s="206"/>
      <c r="T90" s="208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150</v>
      </c>
      <c r="AT90" s="210" t="s">
        <v>75</v>
      </c>
      <c r="AU90" s="210" t="s">
        <v>84</v>
      </c>
      <c r="AY90" s="209" t="s">
        <v>149</v>
      </c>
      <c r="BK90" s="211">
        <f>SUM(BK91:BK93)</f>
        <v>0</v>
      </c>
    </row>
    <row r="91" s="2" customFormat="1" ht="16.5" customHeight="1">
      <c r="A91" s="40"/>
      <c r="B91" s="41"/>
      <c r="C91" s="255" t="s">
        <v>84</v>
      </c>
      <c r="D91" s="255" t="s">
        <v>362</v>
      </c>
      <c r="E91" s="256" t="s">
        <v>486</v>
      </c>
      <c r="F91" s="257" t="s">
        <v>487</v>
      </c>
      <c r="G91" s="258" t="s">
        <v>488</v>
      </c>
      <c r="H91" s="259">
        <v>1</v>
      </c>
      <c r="I91" s="260"/>
      <c r="J91" s="261">
        <f>ROUND(I91*H91,2)</f>
        <v>0</v>
      </c>
      <c r="K91" s="257" t="s">
        <v>19</v>
      </c>
      <c r="L91" s="262"/>
      <c r="M91" s="263" t="s">
        <v>19</v>
      </c>
      <c r="N91" s="264" t="s">
        <v>47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489</v>
      </c>
      <c r="AT91" s="225" t="s">
        <v>362</v>
      </c>
      <c r="AU91" s="225" t="s">
        <v>86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84</v>
      </c>
      <c r="BK91" s="226">
        <f>ROUND(I91*H91,2)</f>
        <v>0</v>
      </c>
      <c r="BL91" s="19" t="s">
        <v>490</v>
      </c>
      <c r="BM91" s="225" t="s">
        <v>491</v>
      </c>
    </row>
    <row r="92" s="2" customFormat="1" ht="16.5" customHeight="1">
      <c r="A92" s="40"/>
      <c r="B92" s="41"/>
      <c r="C92" s="214" t="s">
        <v>86</v>
      </c>
      <c r="D92" s="214" t="s">
        <v>152</v>
      </c>
      <c r="E92" s="215" t="s">
        <v>492</v>
      </c>
      <c r="F92" s="216" t="s">
        <v>493</v>
      </c>
      <c r="G92" s="217" t="s">
        <v>403</v>
      </c>
      <c r="H92" s="275"/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490</v>
      </c>
      <c r="AT92" s="225" t="s">
        <v>152</v>
      </c>
      <c r="AU92" s="225" t="s">
        <v>86</v>
      </c>
      <c r="AY92" s="19" t="s">
        <v>149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490</v>
      </c>
      <c r="BM92" s="225" t="s">
        <v>494</v>
      </c>
    </row>
    <row r="93" s="2" customFormat="1" ht="16.5" customHeight="1">
      <c r="A93" s="40"/>
      <c r="B93" s="41"/>
      <c r="C93" s="214" t="s">
        <v>150</v>
      </c>
      <c r="D93" s="214" t="s">
        <v>152</v>
      </c>
      <c r="E93" s="215" t="s">
        <v>495</v>
      </c>
      <c r="F93" s="216" t="s">
        <v>496</v>
      </c>
      <c r="G93" s="217" t="s">
        <v>403</v>
      </c>
      <c r="H93" s="275"/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47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490</v>
      </c>
      <c r="AT93" s="225" t="s">
        <v>152</v>
      </c>
      <c r="AU93" s="225" t="s">
        <v>86</v>
      </c>
      <c r="AY93" s="19" t="s">
        <v>149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84</v>
      </c>
      <c r="BK93" s="226">
        <f>ROUND(I93*H93,2)</f>
        <v>0</v>
      </c>
      <c r="BL93" s="19" t="s">
        <v>490</v>
      </c>
      <c r="BM93" s="225" t="s">
        <v>497</v>
      </c>
    </row>
    <row r="94" s="12" customFormat="1" ht="22.8" customHeight="1">
      <c r="A94" s="12"/>
      <c r="B94" s="198"/>
      <c r="C94" s="199"/>
      <c r="D94" s="200" t="s">
        <v>75</v>
      </c>
      <c r="E94" s="212" t="s">
        <v>498</v>
      </c>
      <c r="F94" s="212" t="s">
        <v>499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SUM(P95:P96)</f>
        <v>0</v>
      </c>
      <c r="Q94" s="206"/>
      <c r="R94" s="207">
        <f>SUM(R95:R96)</f>
        <v>0</v>
      </c>
      <c r="S94" s="206"/>
      <c r="T94" s="208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84</v>
      </c>
      <c r="AY94" s="209" t="s">
        <v>149</v>
      </c>
      <c r="BK94" s="211">
        <f>SUM(BK95:BK96)</f>
        <v>0</v>
      </c>
    </row>
    <row r="95" s="2" customFormat="1" ht="16.5" customHeight="1">
      <c r="A95" s="40"/>
      <c r="B95" s="41"/>
      <c r="C95" s="214" t="s">
        <v>157</v>
      </c>
      <c r="D95" s="214" t="s">
        <v>152</v>
      </c>
      <c r="E95" s="215" t="s">
        <v>500</v>
      </c>
      <c r="F95" s="216" t="s">
        <v>501</v>
      </c>
      <c r="G95" s="217" t="s">
        <v>488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490</v>
      </c>
      <c r="AT95" s="225" t="s">
        <v>152</v>
      </c>
      <c r="AU95" s="225" t="s">
        <v>86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490</v>
      </c>
      <c r="BM95" s="225" t="s">
        <v>502</v>
      </c>
    </row>
    <row r="96" s="2" customFormat="1" ht="16.5" customHeight="1">
      <c r="A96" s="40"/>
      <c r="B96" s="41"/>
      <c r="C96" s="214" t="s">
        <v>182</v>
      </c>
      <c r="D96" s="214" t="s">
        <v>152</v>
      </c>
      <c r="E96" s="215" t="s">
        <v>503</v>
      </c>
      <c r="F96" s="216" t="s">
        <v>504</v>
      </c>
      <c r="G96" s="217" t="s">
        <v>403</v>
      </c>
      <c r="H96" s="275"/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490</v>
      </c>
      <c r="AT96" s="225" t="s">
        <v>152</v>
      </c>
      <c r="AU96" s="225" t="s">
        <v>86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490</v>
      </c>
      <c r="BM96" s="225" t="s">
        <v>505</v>
      </c>
    </row>
    <row r="97" s="12" customFormat="1" ht="22.8" customHeight="1">
      <c r="A97" s="12"/>
      <c r="B97" s="198"/>
      <c r="C97" s="199"/>
      <c r="D97" s="200" t="s">
        <v>75</v>
      </c>
      <c r="E97" s="212" t="s">
        <v>506</v>
      </c>
      <c r="F97" s="212" t="s">
        <v>507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SUM(P98:P116)</f>
        <v>0</v>
      </c>
      <c r="Q97" s="206"/>
      <c r="R97" s="207">
        <f>SUM(R98:R116)</f>
        <v>0</v>
      </c>
      <c r="S97" s="206"/>
      <c r="T97" s="208">
        <f>SUM(T98:T116)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150</v>
      </c>
      <c r="AT97" s="210" t="s">
        <v>75</v>
      </c>
      <c r="AU97" s="210" t="s">
        <v>84</v>
      </c>
      <c r="AY97" s="209" t="s">
        <v>149</v>
      </c>
      <c r="BK97" s="211">
        <f>SUM(BK98:BK116)</f>
        <v>0</v>
      </c>
    </row>
    <row r="98" s="2" customFormat="1" ht="16.5" customHeight="1">
      <c r="A98" s="40"/>
      <c r="B98" s="41"/>
      <c r="C98" s="214" t="s">
        <v>163</v>
      </c>
      <c r="D98" s="214" t="s">
        <v>152</v>
      </c>
      <c r="E98" s="215" t="s">
        <v>508</v>
      </c>
      <c r="F98" s="216" t="s">
        <v>509</v>
      </c>
      <c r="G98" s="217" t="s">
        <v>249</v>
      </c>
      <c r="H98" s="218">
        <v>15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490</v>
      </c>
      <c r="AT98" s="225" t="s">
        <v>152</v>
      </c>
      <c r="AU98" s="225" t="s">
        <v>86</v>
      </c>
      <c r="AY98" s="19" t="s">
        <v>149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490</v>
      </c>
      <c r="BM98" s="225" t="s">
        <v>510</v>
      </c>
    </row>
    <row r="99" s="2" customFormat="1" ht="16.5" customHeight="1">
      <c r="A99" s="40"/>
      <c r="B99" s="41"/>
      <c r="C99" s="255" t="s">
        <v>193</v>
      </c>
      <c r="D99" s="255" t="s">
        <v>362</v>
      </c>
      <c r="E99" s="256" t="s">
        <v>511</v>
      </c>
      <c r="F99" s="257" t="s">
        <v>512</v>
      </c>
      <c r="G99" s="258" t="s">
        <v>249</v>
      </c>
      <c r="H99" s="259">
        <v>15</v>
      </c>
      <c r="I99" s="260"/>
      <c r="J99" s="261">
        <f>ROUND(I99*H99,2)</f>
        <v>0</v>
      </c>
      <c r="K99" s="257" t="s">
        <v>19</v>
      </c>
      <c r="L99" s="262"/>
      <c r="M99" s="263" t="s">
        <v>19</v>
      </c>
      <c r="N99" s="264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489</v>
      </c>
      <c r="AT99" s="225" t="s">
        <v>362</v>
      </c>
      <c r="AU99" s="225" t="s">
        <v>86</v>
      </c>
      <c r="AY99" s="19" t="s">
        <v>149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490</v>
      </c>
      <c r="BM99" s="225" t="s">
        <v>513</v>
      </c>
    </row>
    <row r="100" s="2" customFormat="1" ht="16.5" customHeight="1">
      <c r="A100" s="40"/>
      <c r="B100" s="41"/>
      <c r="C100" s="214" t="s">
        <v>198</v>
      </c>
      <c r="D100" s="214" t="s">
        <v>152</v>
      </c>
      <c r="E100" s="215" t="s">
        <v>514</v>
      </c>
      <c r="F100" s="216" t="s">
        <v>515</v>
      </c>
      <c r="G100" s="217" t="s">
        <v>249</v>
      </c>
      <c r="H100" s="218">
        <v>25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490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490</v>
      </c>
      <c r="BM100" s="225" t="s">
        <v>516</v>
      </c>
    </row>
    <row r="101" s="2" customFormat="1" ht="16.5" customHeight="1">
      <c r="A101" s="40"/>
      <c r="B101" s="41"/>
      <c r="C101" s="255" t="s">
        <v>175</v>
      </c>
      <c r="D101" s="255" t="s">
        <v>362</v>
      </c>
      <c r="E101" s="256" t="s">
        <v>517</v>
      </c>
      <c r="F101" s="257" t="s">
        <v>518</v>
      </c>
      <c r="G101" s="258" t="s">
        <v>249</v>
      </c>
      <c r="H101" s="259">
        <v>25</v>
      </c>
      <c r="I101" s="260"/>
      <c r="J101" s="261">
        <f>ROUND(I101*H101,2)</f>
        <v>0</v>
      </c>
      <c r="K101" s="257" t="s">
        <v>19</v>
      </c>
      <c r="L101" s="262"/>
      <c r="M101" s="263" t="s">
        <v>19</v>
      </c>
      <c r="N101" s="264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489</v>
      </c>
      <c r="AT101" s="225" t="s">
        <v>362</v>
      </c>
      <c r="AU101" s="225" t="s">
        <v>86</v>
      </c>
      <c r="AY101" s="19" t="s">
        <v>149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490</v>
      </c>
      <c r="BM101" s="225" t="s">
        <v>519</v>
      </c>
    </row>
    <row r="102" s="2" customFormat="1" ht="16.5" customHeight="1">
      <c r="A102" s="40"/>
      <c r="B102" s="41"/>
      <c r="C102" s="214" t="s">
        <v>241</v>
      </c>
      <c r="D102" s="214" t="s">
        <v>152</v>
      </c>
      <c r="E102" s="215" t="s">
        <v>520</v>
      </c>
      <c r="F102" s="216" t="s">
        <v>521</v>
      </c>
      <c r="G102" s="217" t="s">
        <v>249</v>
      </c>
      <c r="H102" s="218">
        <v>25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490</v>
      </c>
      <c r="AT102" s="225" t="s">
        <v>152</v>
      </c>
      <c r="AU102" s="225" t="s">
        <v>86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490</v>
      </c>
      <c r="BM102" s="225" t="s">
        <v>522</v>
      </c>
    </row>
    <row r="103" s="2" customFormat="1" ht="16.5" customHeight="1">
      <c r="A103" s="40"/>
      <c r="B103" s="41"/>
      <c r="C103" s="255" t="s">
        <v>246</v>
      </c>
      <c r="D103" s="255" t="s">
        <v>362</v>
      </c>
      <c r="E103" s="256" t="s">
        <v>523</v>
      </c>
      <c r="F103" s="257" t="s">
        <v>524</v>
      </c>
      <c r="G103" s="258" t="s">
        <v>249</v>
      </c>
      <c r="H103" s="259">
        <v>25</v>
      </c>
      <c r="I103" s="260"/>
      <c r="J103" s="261">
        <f>ROUND(I103*H103,2)</f>
        <v>0</v>
      </c>
      <c r="K103" s="257" t="s">
        <v>19</v>
      </c>
      <c r="L103" s="262"/>
      <c r="M103" s="263" t="s">
        <v>19</v>
      </c>
      <c r="N103" s="264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489</v>
      </c>
      <c r="AT103" s="225" t="s">
        <v>362</v>
      </c>
      <c r="AU103" s="225" t="s">
        <v>86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490</v>
      </c>
      <c r="BM103" s="225" t="s">
        <v>525</v>
      </c>
    </row>
    <row r="104" s="2" customFormat="1" ht="16.5" customHeight="1">
      <c r="A104" s="40"/>
      <c r="B104" s="41"/>
      <c r="C104" s="214" t="s">
        <v>259</v>
      </c>
      <c r="D104" s="214" t="s">
        <v>152</v>
      </c>
      <c r="E104" s="215" t="s">
        <v>526</v>
      </c>
      <c r="F104" s="216" t="s">
        <v>527</v>
      </c>
      <c r="G104" s="217" t="s">
        <v>249</v>
      </c>
      <c r="H104" s="218">
        <v>120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490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490</v>
      </c>
      <c r="BM104" s="225" t="s">
        <v>528</v>
      </c>
    </row>
    <row r="105" s="2" customFormat="1" ht="16.5" customHeight="1">
      <c r="A105" s="40"/>
      <c r="B105" s="41"/>
      <c r="C105" s="255" t="s">
        <v>266</v>
      </c>
      <c r="D105" s="255" t="s">
        <v>362</v>
      </c>
      <c r="E105" s="256" t="s">
        <v>529</v>
      </c>
      <c r="F105" s="257" t="s">
        <v>530</v>
      </c>
      <c r="G105" s="258" t="s">
        <v>249</v>
      </c>
      <c r="H105" s="259">
        <v>120</v>
      </c>
      <c r="I105" s="260"/>
      <c r="J105" s="261">
        <f>ROUND(I105*H105,2)</f>
        <v>0</v>
      </c>
      <c r="K105" s="257" t="s">
        <v>19</v>
      </c>
      <c r="L105" s="262"/>
      <c r="M105" s="263" t="s">
        <v>19</v>
      </c>
      <c r="N105" s="264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489</v>
      </c>
      <c r="AT105" s="225" t="s">
        <v>362</v>
      </c>
      <c r="AU105" s="225" t="s">
        <v>86</v>
      </c>
      <c r="AY105" s="19" t="s">
        <v>149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490</v>
      </c>
      <c r="BM105" s="225" t="s">
        <v>531</v>
      </c>
    </row>
    <row r="106" s="2" customFormat="1" ht="16.5" customHeight="1">
      <c r="A106" s="40"/>
      <c r="B106" s="41"/>
      <c r="C106" s="214" t="s">
        <v>272</v>
      </c>
      <c r="D106" s="214" t="s">
        <v>152</v>
      </c>
      <c r="E106" s="215" t="s">
        <v>532</v>
      </c>
      <c r="F106" s="216" t="s">
        <v>533</v>
      </c>
      <c r="G106" s="217" t="s">
        <v>249</v>
      </c>
      <c r="H106" s="218">
        <v>25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490</v>
      </c>
      <c r="AT106" s="225" t="s">
        <v>152</v>
      </c>
      <c r="AU106" s="225" t="s">
        <v>86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490</v>
      </c>
      <c r="BM106" s="225" t="s">
        <v>534</v>
      </c>
    </row>
    <row r="107" s="2" customFormat="1" ht="16.5" customHeight="1">
      <c r="A107" s="40"/>
      <c r="B107" s="41"/>
      <c r="C107" s="255" t="s">
        <v>8</v>
      </c>
      <c r="D107" s="255" t="s">
        <v>362</v>
      </c>
      <c r="E107" s="256" t="s">
        <v>535</v>
      </c>
      <c r="F107" s="257" t="s">
        <v>536</v>
      </c>
      <c r="G107" s="258" t="s">
        <v>249</v>
      </c>
      <c r="H107" s="259">
        <v>25</v>
      </c>
      <c r="I107" s="260"/>
      <c r="J107" s="261">
        <f>ROUND(I107*H107,2)</f>
        <v>0</v>
      </c>
      <c r="K107" s="257" t="s">
        <v>19</v>
      </c>
      <c r="L107" s="262"/>
      <c r="M107" s="263" t="s">
        <v>19</v>
      </c>
      <c r="N107" s="264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489</v>
      </c>
      <c r="AT107" s="225" t="s">
        <v>362</v>
      </c>
      <c r="AU107" s="225" t="s">
        <v>86</v>
      </c>
      <c r="AY107" s="19" t="s">
        <v>149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490</v>
      </c>
      <c r="BM107" s="225" t="s">
        <v>537</v>
      </c>
    </row>
    <row r="108" s="2" customFormat="1" ht="16.5" customHeight="1">
      <c r="A108" s="40"/>
      <c r="B108" s="41"/>
      <c r="C108" s="214" t="s">
        <v>282</v>
      </c>
      <c r="D108" s="214" t="s">
        <v>152</v>
      </c>
      <c r="E108" s="215" t="s">
        <v>538</v>
      </c>
      <c r="F108" s="216" t="s">
        <v>539</v>
      </c>
      <c r="G108" s="217" t="s">
        <v>249</v>
      </c>
      <c r="H108" s="218">
        <v>60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490</v>
      </c>
      <c r="AT108" s="225" t="s">
        <v>152</v>
      </c>
      <c r="AU108" s="225" t="s">
        <v>86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490</v>
      </c>
      <c r="BM108" s="225" t="s">
        <v>540</v>
      </c>
    </row>
    <row r="109" s="2" customFormat="1" ht="16.5" customHeight="1">
      <c r="A109" s="40"/>
      <c r="B109" s="41"/>
      <c r="C109" s="255" t="s">
        <v>289</v>
      </c>
      <c r="D109" s="255" t="s">
        <v>362</v>
      </c>
      <c r="E109" s="256" t="s">
        <v>541</v>
      </c>
      <c r="F109" s="257" t="s">
        <v>542</v>
      </c>
      <c r="G109" s="258" t="s">
        <v>249</v>
      </c>
      <c r="H109" s="259">
        <v>60</v>
      </c>
      <c r="I109" s="260"/>
      <c r="J109" s="261">
        <f>ROUND(I109*H109,2)</f>
        <v>0</v>
      </c>
      <c r="K109" s="257" t="s">
        <v>19</v>
      </c>
      <c r="L109" s="262"/>
      <c r="M109" s="263" t="s">
        <v>19</v>
      </c>
      <c r="N109" s="264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489</v>
      </c>
      <c r="AT109" s="225" t="s">
        <v>362</v>
      </c>
      <c r="AU109" s="225" t="s">
        <v>86</v>
      </c>
      <c r="AY109" s="19" t="s">
        <v>149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490</v>
      </c>
      <c r="BM109" s="225" t="s">
        <v>543</v>
      </c>
    </row>
    <row r="110" s="2" customFormat="1" ht="16.5" customHeight="1">
      <c r="A110" s="40"/>
      <c r="B110" s="41"/>
      <c r="C110" s="214" t="s">
        <v>298</v>
      </c>
      <c r="D110" s="214" t="s">
        <v>152</v>
      </c>
      <c r="E110" s="215" t="s">
        <v>544</v>
      </c>
      <c r="F110" s="216" t="s">
        <v>545</v>
      </c>
      <c r="G110" s="217" t="s">
        <v>249</v>
      </c>
      <c r="H110" s="218">
        <v>127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490</v>
      </c>
      <c r="AT110" s="225" t="s">
        <v>152</v>
      </c>
      <c r="AU110" s="225" t="s">
        <v>86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490</v>
      </c>
      <c r="BM110" s="225" t="s">
        <v>546</v>
      </c>
    </row>
    <row r="111" s="2" customFormat="1" ht="16.5" customHeight="1">
      <c r="A111" s="40"/>
      <c r="B111" s="41"/>
      <c r="C111" s="255" t="s">
        <v>305</v>
      </c>
      <c r="D111" s="255" t="s">
        <v>362</v>
      </c>
      <c r="E111" s="256" t="s">
        <v>547</v>
      </c>
      <c r="F111" s="257" t="s">
        <v>548</v>
      </c>
      <c r="G111" s="258" t="s">
        <v>249</v>
      </c>
      <c r="H111" s="259">
        <v>127</v>
      </c>
      <c r="I111" s="260"/>
      <c r="J111" s="261">
        <f>ROUND(I111*H111,2)</f>
        <v>0</v>
      </c>
      <c r="K111" s="257" t="s">
        <v>19</v>
      </c>
      <c r="L111" s="262"/>
      <c r="M111" s="263" t="s">
        <v>19</v>
      </c>
      <c r="N111" s="264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489</v>
      </c>
      <c r="AT111" s="225" t="s">
        <v>362</v>
      </c>
      <c r="AU111" s="225" t="s">
        <v>86</v>
      </c>
      <c r="AY111" s="19" t="s">
        <v>149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490</v>
      </c>
      <c r="BM111" s="225" t="s">
        <v>549</v>
      </c>
    </row>
    <row r="112" s="2" customFormat="1" ht="16.5" customHeight="1">
      <c r="A112" s="40"/>
      <c r="B112" s="41"/>
      <c r="C112" s="214" t="s">
        <v>310</v>
      </c>
      <c r="D112" s="214" t="s">
        <v>152</v>
      </c>
      <c r="E112" s="215" t="s">
        <v>550</v>
      </c>
      <c r="F112" s="216" t="s">
        <v>551</v>
      </c>
      <c r="G112" s="217" t="s">
        <v>249</v>
      </c>
      <c r="H112" s="218">
        <v>290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47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490</v>
      </c>
      <c r="AT112" s="225" t="s">
        <v>152</v>
      </c>
      <c r="AU112" s="225" t="s">
        <v>86</v>
      </c>
      <c r="AY112" s="19" t="s">
        <v>149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490</v>
      </c>
      <c r="BM112" s="225" t="s">
        <v>552</v>
      </c>
    </row>
    <row r="113" s="2" customFormat="1" ht="24.15" customHeight="1">
      <c r="A113" s="40"/>
      <c r="B113" s="41"/>
      <c r="C113" s="255" t="s">
        <v>7</v>
      </c>
      <c r="D113" s="255" t="s">
        <v>362</v>
      </c>
      <c r="E113" s="256" t="s">
        <v>553</v>
      </c>
      <c r="F113" s="257" t="s">
        <v>554</v>
      </c>
      <c r="G113" s="258" t="s">
        <v>249</v>
      </c>
      <c r="H113" s="259">
        <v>290</v>
      </c>
      <c r="I113" s="260"/>
      <c r="J113" s="261">
        <f>ROUND(I113*H113,2)</f>
        <v>0</v>
      </c>
      <c r="K113" s="257" t="s">
        <v>19</v>
      </c>
      <c r="L113" s="262"/>
      <c r="M113" s="263" t="s">
        <v>19</v>
      </c>
      <c r="N113" s="264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489</v>
      </c>
      <c r="AT113" s="225" t="s">
        <v>362</v>
      </c>
      <c r="AU113" s="225" t="s">
        <v>86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490</v>
      </c>
      <c r="BM113" s="225" t="s">
        <v>555</v>
      </c>
    </row>
    <row r="114" s="2" customFormat="1" ht="16.5" customHeight="1">
      <c r="A114" s="40"/>
      <c r="B114" s="41"/>
      <c r="C114" s="214" t="s">
        <v>321</v>
      </c>
      <c r="D114" s="214" t="s">
        <v>152</v>
      </c>
      <c r="E114" s="215" t="s">
        <v>556</v>
      </c>
      <c r="F114" s="216" t="s">
        <v>557</v>
      </c>
      <c r="G114" s="217" t="s">
        <v>249</v>
      </c>
      <c r="H114" s="218">
        <v>290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490</v>
      </c>
      <c r="AT114" s="225" t="s">
        <v>152</v>
      </c>
      <c r="AU114" s="225" t="s">
        <v>86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490</v>
      </c>
      <c r="BM114" s="225" t="s">
        <v>558</v>
      </c>
    </row>
    <row r="115" s="2" customFormat="1" ht="24.15" customHeight="1">
      <c r="A115" s="40"/>
      <c r="B115" s="41"/>
      <c r="C115" s="255" t="s">
        <v>331</v>
      </c>
      <c r="D115" s="255" t="s">
        <v>362</v>
      </c>
      <c r="E115" s="256" t="s">
        <v>559</v>
      </c>
      <c r="F115" s="257" t="s">
        <v>560</v>
      </c>
      <c r="G115" s="258" t="s">
        <v>249</v>
      </c>
      <c r="H115" s="259">
        <v>290</v>
      </c>
      <c r="I115" s="260"/>
      <c r="J115" s="261">
        <f>ROUND(I115*H115,2)</f>
        <v>0</v>
      </c>
      <c r="K115" s="257" t="s">
        <v>19</v>
      </c>
      <c r="L115" s="262"/>
      <c r="M115" s="263" t="s">
        <v>19</v>
      </c>
      <c r="N115" s="264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489</v>
      </c>
      <c r="AT115" s="225" t="s">
        <v>362</v>
      </c>
      <c r="AU115" s="225" t="s">
        <v>86</v>
      </c>
      <c r="AY115" s="19" t="s">
        <v>149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490</v>
      </c>
      <c r="BM115" s="225" t="s">
        <v>561</v>
      </c>
    </row>
    <row r="116" s="2" customFormat="1" ht="16.5" customHeight="1">
      <c r="A116" s="40"/>
      <c r="B116" s="41"/>
      <c r="C116" s="214" t="s">
        <v>337</v>
      </c>
      <c r="D116" s="214" t="s">
        <v>152</v>
      </c>
      <c r="E116" s="215" t="s">
        <v>503</v>
      </c>
      <c r="F116" s="216" t="s">
        <v>504</v>
      </c>
      <c r="G116" s="217" t="s">
        <v>403</v>
      </c>
      <c r="H116" s="275"/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490</v>
      </c>
      <c r="AT116" s="225" t="s">
        <v>152</v>
      </c>
      <c r="AU116" s="225" t="s">
        <v>86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490</v>
      </c>
      <c r="BM116" s="225" t="s">
        <v>562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563</v>
      </c>
      <c r="F117" s="212" t="s">
        <v>564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SUM(P118:P174)</f>
        <v>0</v>
      </c>
      <c r="Q117" s="206"/>
      <c r="R117" s="207">
        <f>SUM(R118:R174)</f>
        <v>0</v>
      </c>
      <c r="S117" s="206"/>
      <c r="T117" s="208">
        <f>SUM(T118:T174)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150</v>
      </c>
      <c r="AT117" s="210" t="s">
        <v>75</v>
      </c>
      <c r="AU117" s="210" t="s">
        <v>84</v>
      </c>
      <c r="AY117" s="209" t="s">
        <v>149</v>
      </c>
      <c r="BK117" s="211">
        <f>SUM(BK118:BK174)</f>
        <v>0</v>
      </c>
    </row>
    <row r="118" s="2" customFormat="1" ht="16.5" customHeight="1">
      <c r="A118" s="40"/>
      <c r="B118" s="41"/>
      <c r="C118" s="214" t="s">
        <v>343</v>
      </c>
      <c r="D118" s="214" t="s">
        <v>152</v>
      </c>
      <c r="E118" s="215" t="s">
        <v>565</v>
      </c>
      <c r="F118" s="216" t="s">
        <v>566</v>
      </c>
      <c r="G118" s="217" t="s">
        <v>249</v>
      </c>
      <c r="H118" s="218">
        <v>51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490</v>
      </c>
      <c r="AT118" s="225" t="s">
        <v>152</v>
      </c>
      <c r="AU118" s="225" t="s">
        <v>86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490</v>
      </c>
      <c r="BM118" s="225" t="s">
        <v>567</v>
      </c>
    </row>
    <row r="119" s="2" customFormat="1" ht="16.5" customHeight="1">
      <c r="A119" s="40"/>
      <c r="B119" s="41"/>
      <c r="C119" s="255" t="s">
        <v>349</v>
      </c>
      <c r="D119" s="255" t="s">
        <v>362</v>
      </c>
      <c r="E119" s="256" t="s">
        <v>568</v>
      </c>
      <c r="F119" s="257" t="s">
        <v>566</v>
      </c>
      <c r="G119" s="258" t="s">
        <v>249</v>
      </c>
      <c r="H119" s="259">
        <v>51</v>
      </c>
      <c r="I119" s="260"/>
      <c r="J119" s="261">
        <f>ROUND(I119*H119,2)</f>
        <v>0</v>
      </c>
      <c r="K119" s="257" t="s">
        <v>19</v>
      </c>
      <c r="L119" s="262"/>
      <c r="M119" s="263" t="s">
        <v>19</v>
      </c>
      <c r="N119" s="264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489</v>
      </c>
      <c r="AT119" s="225" t="s">
        <v>362</v>
      </c>
      <c r="AU119" s="225" t="s">
        <v>86</v>
      </c>
      <c r="AY119" s="19" t="s">
        <v>149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490</v>
      </c>
      <c r="BM119" s="225" t="s">
        <v>569</v>
      </c>
    </row>
    <row r="120" s="2" customFormat="1" ht="16.5" customHeight="1">
      <c r="A120" s="40"/>
      <c r="B120" s="41"/>
      <c r="C120" s="214" t="s">
        <v>355</v>
      </c>
      <c r="D120" s="214" t="s">
        <v>152</v>
      </c>
      <c r="E120" s="215" t="s">
        <v>570</v>
      </c>
      <c r="F120" s="216" t="s">
        <v>571</v>
      </c>
      <c r="G120" s="217" t="s">
        <v>249</v>
      </c>
      <c r="H120" s="218">
        <v>51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490</v>
      </c>
      <c r="AT120" s="225" t="s">
        <v>152</v>
      </c>
      <c r="AU120" s="225" t="s">
        <v>86</v>
      </c>
      <c r="AY120" s="19" t="s">
        <v>149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490</v>
      </c>
      <c r="BM120" s="225" t="s">
        <v>572</v>
      </c>
    </row>
    <row r="121" s="2" customFormat="1" ht="16.5" customHeight="1">
      <c r="A121" s="40"/>
      <c r="B121" s="41"/>
      <c r="C121" s="255" t="s">
        <v>361</v>
      </c>
      <c r="D121" s="255" t="s">
        <v>362</v>
      </c>
      <c r="E121" s="256" t="s">
        <v>573</v>
      </c>
      <c r="F121" s="257" t="s">
        <v>571</v>
      </c>
      <c r="G121" s="258" t="s">
        <v>249</v>
      </c>
      <c r="H121" s="259">
        <v>51</v>
      </c>
      <c r="I121" s="260"/>
      <c r="J121" s="261">
        <f>ROUND(I121*H121,2)</f>
        <v>0</v>
      </c>
      <c r="K121" s="257" t="s">
        <v>19</v>
      </c>
      <c r="L121" s="262"/>
      <c r="M121" s="263" t="s">
        <v>19</v>
      </c>
      <c r="N121" s="264" t="s">
        <v>47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489</v>
      </c>
      <c r="AT121" s="225" t="s">
        <v>362</v>
      </c>
      <c r="AU121" s="225" t="s">
        <v>86</v>
      </c>
      <c r="AY121" s="19" t="s">
        <v>149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490</v>
      </c>
      <c r="BM121" s="225" t="s">
        <v>574</v>
      </c>
    </row>
    <row r="122" s="2" customFormat="1" ht="16.5" customHeight="1">
      <c r="A122" s="40"/>
      <c r="B122" s="41"/>
      <c r="C122" s="214" t="s">
        <v>367</v>
      </c>
      <c r="D122" s="214" t="s">
        <v>152</v>
      </c>
      <c r="E122" s="215" t="s">
        <v>575</v>
      </c>
      <c r="F122" s="216" t="s">
        <v>576</v>
      </c>
      <c r="G122" s="217" t="s">
        <v>488</v>
      </c>
      <c r="H122" s="218">
        <v>204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490</v>
      </c>
      <c r="AT122" s="225" t="s">
        <v>152</v>
      </c>
      <c r="AU122" s="225" t="s">
        <v>86</v>
      </c>
      <c r="AY122" s="19" t="s">
        <v>149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490</v>
      </c>
      <c r="BM122" s="225" t="s">
        <v>577</v>
      </c>
    </row>
    <row r="123" s="2" customFormat="1" ht="16.5" customHeight="1">
      <c r="A123" s="40"/>
      <c r="B123" s="41"/>
      <c r="C123" s="255" t="s">
        <v>371</v>
      </c>
      <c r="D123" s="255" t="s">
        <v>362</v>
      </c>
      <c r="E123" s="256" t="s">
        <v>578</v>
      </c>
      <c r="F123" s="257" t="s">
        <v>576</v>
      </c>
      <c r="G123" s="258" t="s">
        <v>488</v>
      </c>
      <c r="H123" s="259">
        <v>204</v>
      </c>
      <c r="I123" s="260"/>
      <c r="J123" s="261">
        <f>ROUND(I123*H123,2)</f>
        <v>0</v>
      </c>
      <c r="K123" s="257" t="s">
        <v>19</v>
      </c>
      <c r="L123" s="262"/>
      <c r="M123" s="263" t="s">
        <v>19</v>
      </c>
      <c r="N123" s="264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489</v>
      </c>
      <c r="AT123" s="225" t="s">
        <v>362</v>
      </c>
      <c r="AU123" s="225" t="s">
        <v>86</v>
      </c>
      <c r="AY123" s="19" t="s">
        <v>149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490</v>
      </c>
      <c r="BM123" s="225" t="s">
        <v>579</v>
      </c>
    </row>
    <row r="124" s="2" customFormat="1" ht="16.5" customHeight="1">
      <c r="A124" s="40"/>
      <c r="B124" s="41"/>
      <c r="C124" s="214" t="s">
        <v>377</v>
      </c>
      <c r="D124" s="214" t="s">
        <v>152</v>
      </c>
      <c r="E124" s="215" t="s">
        <v>580</v>
      </c>
      <c r="F124" s="216" t="s">
        <v>581</v>
      </c>
      <c r="G124" s="217" t="s">
        <v>488</v>
      </c>
      <c r="H124" s="218">
        <v>226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490</v>
      </c>
      <c r="AT124" s="225" t="s">
        <v>152</v>
      </c>
      <c r="AU124" s="225" t="s">
        <v>86</v>
      </c>
      <c r="AY124" s="19" t="s">
        <v>149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490</v>
      </c>
      <c r="BM124" s="225" t="s">
        <v>582</v>
      </c>
    </row>
    <row r="125" s="2" customFormat="1" ht="16.5" customHeight="1">
      <c r="A125" s="40"/>
      <c r="B125" s="41"/>
      <c r="C125" s="255" t="s">
        <v>365</v>
      </c>
      <c r="D125" s="255" t="s">
        <v>362</v>
      </c>
      <c r="E125" s="256" t="s">
        <v>583</v>
      </c>
      <c r="F125" s="257" t="s">
        <v>581</v>
      </c>
      <c r="G125" s="258" t="s">
        <v>488</v>
      </c>
      <c r="H125" s="259">
        <v>226</v>
      </c>
      <c r="I125" s="260"/>
      <c r="J125" s="261">
        <f>ROUND(I125*H125,2)</f>
        <v>0</v>
      </c>
      <c r="K125" s="257" t="s">
        <v>19</v>
      </c>
      <c r="L125" s="262"/>
      <c r="M125" s="263" t="s">
        <v>19</v>
      </c>
      <c r="N125" s="264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489</v>
      </c>
      <c r="AT125" s="225" t="s">
        <v>362</v>
      </c>
      <c r="AU125" s="225" t="s">
        <v>86</v>
      </c>
      <c r="AY125" s="19" t="s">
        <v>149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490</v>
      </c>
      <c r="BM125" s="225" t="s">
        <v>584</v>
      </c>
    </row>
    <row r="126" s="2" customFormat="1" ht="16.5" customHeight="1">
      <c r="A126" s="40"/>
      <c r="B126" s="41"/>
      <c r="C126" s="214" t="s">
        <v>385</v>
      </c>
      <c r="D126" s="214" t="s">
        <v>152</v>
      </c>
      <c r="E126" s="215" t="s">
        <v>585</v>
      </c>
      <c r="F126" s="216" t="s">
        <v>586</v>
      </c>
      <c r="G126" s="217" t="s">
        <v>488</v>
      </c>
      <c r="H126" s="218">
        <v>12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490</v>
      </c>
      <c r="AT126" s="225" t="s">
        <v>152</v>
      </c>
      <c r="AU126" s="225" t="s">
        <v>86</v>
      </c>
      <c r="AY126" s="19" t="s">
        <v>149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490</v>
      </c>
      <c r="BM126" s="225" t="s">
        <v>587</v>
      </c>
    </row>
    <row r="127" s="2" customFormat="1" ht="16.5" customHeight="1">
      <c r="A127" s="40"/>
      <c r="B127" s="41"/>
      <c r="C127" s="255" t="s">
        <v>390</v>
      </c>
      <c r="D127" s="255" t="s">
        <v>362</v>
      </c>
      <c r="E127" s="256" t="s">
        <v>588</v>
      </c>
      <c r="F127" s="257" t="s">
        <v>586</v>
      </c>
      <c r="G127" s="258" t="s">
        <v>488</v>
      </c>
      <c r="H127" s="259">
        <v>12</v>
      </c>
      <c r="I127" s="260"/>
      <c r="J127" s="261">
        <f>ROUND(I127*H127,2)</f>
        <v>0</v>
      </c>
      <c r="K127" s="257" t="s">
        <v>19</v>
      </c>
      <c r="L127" s="262"/>
      <c r="M127" s="263" t="s">
        <v>19</v>
      </c>
      <c r="N127" s="264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489</v>
      </c>
      <c r="AT127" s="225" t="s">
        <v>362</v>
      </c>
      <c r="AU127" s="225" t="s">
        <v>86</v>
      </c>
      <c r="AY127" s="19" t="s">
        <v>149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490</v>
      </c>
      <c r="BM127" s="225" t="s">
        <v>589</v>
      </c>
    </row>
    <row r="128" s="2" customFormat="1" ht="16.5" customHeight="1">
      <c r="A128" s="40"/>
      <c r="B128" s="41"/>
      <c r="C128" s="214" t="s">
        <v>394</v>
      </c>
      <c r="D128" s="214" t="s">
        <v>152</v>
      </c>
      <c r="E128" s="215" t="s">
        <v>590</v>
      </c>
      <c r="F128" s="216" t="s">
        <v>591</v>
      </c>
      <c r="G128" s="217" t="s">
        <v>488</v>
      </c>
      <c r="H128" s="218">
        <v>12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47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490</v>
      </c>
      <c r="AT128" s="225" t="s">
        <v>152</v>
      </c>
      <c r="AU128" s="225" t="s">
        <v>86</v>
      </c>
      <c r="AY128" s="19" t="s">
        <v>149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84</v>
      </c>
      <c r="BK128" s="226">
        <f>ROUND(I128*H128,2)</f>
        <v>0</v>
      </c>
      <c r="BL128" s="19" t="s">
        <v>490</v>
      </c>
      <c r="BM128" s="225" t="s">
        <v>592</v>
      </c>
    </row>
    <row r="129" s="2" customFormat="1" ht="16.5" customHeight="1">
      <c r="A129" s="40"/>
      <c r="B129" s="41"/>
      <c r="C129" s="255" t="s">
        <v>400</v>
      </c>
      <c r="D129" s="255" t="s">
        <v>362</v>
      </c>
      <c r="E129" s="256" t="s">
        <v>593</v>
      </c>
      <c r="F129" s="257" t="s">
        <v>591</v>
      </c>
      <c r="G129" s="258" t="s">
        <v>488</v>
      </c>
      <c r="H129" s="259">
        <v>12</v>
      </c>
      <c r="I129" s="260"/>
      <c r="J129" s="261">
        <f>ROUND(I129*H129,2)</f>
        <v>0</v>
      </c>
      <c r="K129" s="257" t="s">
        <v>19</v>
      </c>
      <c r="L129" s="262"/>
      <c r="M129" s="263" t="s">
        <v>19</v>
      </c>
      <c r="N129" s="264" t="s">
        <v>47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489</v>
      </c>
      <c r="AT129" s="225" t="s">
        <v>362</v>
      </c>
      <c r="AU129" s="225" t="s">
        <v>86</v>
      </c>
      <c r="AY129" s="19" t="s">
        <v>149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490</v>
      </c>
      <c r="BM129" s="225" t="s">
        <v>594</v>
      </c>
    </row>
    <row r="130" s="2" customFormat="1" ht="16.5" customHeight="1">
      <c r="A130" s="40"/>
      <c r="B130" s="41"/>
      <c r="C130" s="214" t="s">
        <v>408</v>
      </c>
      <c r="D130" s="214" t="s">
        <v>152</v>
      </c>
      <c r="E130" s="215" t="s">
        <v>595</v>
      </c>
      <c r="F130" s="216" t="s">
        <v>596</v>
      </c>
      <c r="G130" s="217" t="s">
        <v>488</v>
      </c>
      <c r="H130" s="218">
        <v>7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490</v>
      </c>
      <c r="AT130" s="225" t="s">
        <v>152</v>
      </c>
      <c r="AU130" s="225" t="s">
        <v>86</v>
      </c>
      <c r="AY130" s="19" t="s">
        <v>149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490</v>
      </c>
      <c r="BM130" s="225" t="s">
        <v>597</v>
      </c>
    </row>
    <row r="131" s="2" customFormat="1" ht="16.5" customHeight="1">
      <c r="A131" s="40"/>
      <c r="B131" s="41"/>
      <c r="C131" s="255" t="s">
        <v>453</v>
      </c>
      <c r="D131" s="255" t="s">
        <v>362</v>
      </c>
      <c r="E131" s="256" t="s">
        <v>598</v>
      </c>
      <c r="F131" s="257" t="s">
        <v>596</v>
      </c>
      <c r="G131" s="258" t="s">
        <v>488</v>
      </c>
      <c r="H131" s="259">
        <v>7</v>
      </c>
      <c r="I131" s="260"/>
      <c r="J131" s="261">
        <f>ROUND(I131*H131,2)</f>
        <v>0</v>
      </c>
      <c r="K131" s="257" t="s">
        <v>19</v>
      </c>
      <c r="L131" s="262"/>
      <c r="M131" s="263" t="s">
        <v>19</v>
      </c>
      <c r="N131" s="264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489</v>
      </c>
      <c r="AT131" s="225" t="s">
        <v>362</v>
      </c>
      <c r="AU131" s="225" t="s">
        <v>86</v>
      </c>
      <c r="AY131" s="19" t="s">
        <v>149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84</v>
      </c>
      <c r="BK131" s="226">
        <f>ROUND(I131*H131,2)</f>
        <v>0</v>
      </c>
      <c r="BL131" s="19" t="s">
        <v>490</v>
      </c>
      <c r="BM131" s="225" t="s">
        <v>599</v>
      </c>
    </row>
    <row r="132" s="2" customFormat="1" ht="16.5" customHeight="1">
      <c r="A132" s="40"/>
      <c r="B132" s="41"/>
      <c r="C132" s="214" t="s">
        <v>458</v>
      </c>
      <c r="D132" s="214" t="s">
        <v>152</v>
      </c>
      <c r="E132" s="215" t="s">
        <v>600</v>
      </c>
      <c r="F132" s="216" t="s">
        <v>601</v>
      </c>
      <c r="G132" s="217" t="s">
        <v>488</v>
      </c>
      <c r="H132" s="218">
        <v>7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47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490</v>
      </c>
      <c r="AT132" s="225" t="s">
        <v>152</v>
      </c>
      <c r="AU132" s="225" t="s">
        <v>86</v>
      </c>
      <c r="AY132" s="19" t="s">
        <v>149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84</v>
      </c>
      <c r="BK132" s="226">
        <f>ROUND(I132*H132,2)</f>
        <v>0</v>
      </c>
      <c r="BL132" s="19" t="s">
        <v>490</v>
      </c>
      <c r="BM132" s="225" t="s">
        <v>602</v>
      </c>
    </row>
    <row r="133" s="2" customFormat="1" ht="16.5" customHeight="1">
      <c r="A133" s="40"/>
      <c r="B133" s="41"/>
      <c r="C133" s="255" t="s">
        <v>463</v>
      </c>
      <c r="D133" s="255" t="s">
        <v>362</v>
      </c>
      <c r="E133" s="256" t="s">
        <v>603</v>
      </c>
      <c r="F133" s="257" t="s">
        <v>601</v>
      </c>
      <c r="G133" s="258" t="s">
        <v>488</v>
      </c>
      <c r="H133" s="259">
        <v>7</v>
      </c>
      <c r="I133" s="260"/>
      <c r="J133" s="261">
        <f>ROUND(I133*H133,2)</f>
        <v>0</v>
      </c>
      <c r="K133" s="257" t="s">
        <v>19</v>
      </c>
      <c r="L133" s="262"/>
      <c r="M133" s="263" t="s">
        <v>19</v>
      </c>
      <c r="N133" s="264" t="s">
        <v>47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489</v>
      </c>
      <c r="AT133" s="225" t="s">
        <v>362</v>
      </c>
      <c r="AU133" s="225" t="s">
        <v>86</v>
      </c>
      <c r="AY133" s="19" t="s">
        <v>149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490</v>
      </c>
      <c r="BM133" s="225" t="s">
        <v>604</v>
      </c>
    </row>
    <row r="134" s="2" customFormat="1" ht="16.5" customHeight="1">
      <c r="A134" s="40"/>
      <c r="B134" s="41"/>
      <c r="C134" s="214" t="s">
        <v>468</v>
      </c>
      <c r="D134" s="214" t="s">
        <v>152</v>
      </c>
      <c r="E134" s="215" t="s">
        <v>605</v>
      </c>
      <c r="F134" s="216" t="s">
        <v>606</v>
      </c>
      <c r="G134" s="217" t="s">
        <v>488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47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490</v>
      </c>
      <c r="AT134" s="225" t="s">
        <v>152</v>
      </c>
      <c r="AU134" s="225" t="s">
        <v>86</v>
      </c>
      <c r="AY134" s="19" t="s">
        <v>149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84</v>
      </c>
      <c r="BK134" s="226">
        <f>ROUND(I134*H134,2)</f>
        <v>0</v>
      </c>
      <c r="BL134" s="19" t="s">
        <v>490</v>
      </c>
      <c r="BM134" s="225" t="s">
        <v>607</v>
      </c>
    </row>
    <row r="135" s="2" customFormat="1" ht="16.5" customHeight="1">
      <c r="A135" s="40"/>
      <c r="B135" s="41"/>
      <c r="C135" s="255" t="s">
        <v>608</v>
      </c>
      <c r="D135" s="255" t="s">
        <v>362</v>
      </c>
      <c r="E135" s="256" t="s">
        <v>609</v>
      </c>
      <c r="F135" s="257" t="s">
        <v>606</v>
      </c>
      <c r="G135" s="258" t="s">
        <v>488</v>
      </c>
      <c r="H135" s="259">
        <v>1</v>
      </c>
      <c r="I135" s="260"/>
      <c r="J135" s="261">
        <f>ROUND(I135*H135,2)</f>
        <v>0</v>
      </c>
      <c r="K135" s="257" t="s">
        <v>19</v>
      </c>
      <c r="L135" s="262"/>
      <c r="M135" s="263" t="s">
        <v>19</v>
      </c>
      <c r="N135" s="264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489</v>
      </c>
      <c r="AT135" s="225" t="s">
        <v>362</v>
      </c>
      <c r="AU135" s="225" t="s">
        <v>86</v>
      </c>
      <c r="AY135" s="19" t="s">
        <v>149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490</v>
      </c>
      <c r="BM135" s="225" t="s">
        <v>610</v>
      </c>
    </row>
    <row r="136" s="2" customFormat="1" ht="16.5" customHeight="1">
      <c r="A136" s="40"/>
      <c r="B136" s="41"/>
      <c r="C136" s="214" t="s">
        <v>611</v>
      </c>
      <c r="D136" s="214" t="s">
        <v>152</v>
      </c>
      <c r="E136" s="215" t="s">
        <v>612</v>
      </c>
      <c r="F136" s="216" t="s">
        <v>613</v>
      </c>
      <c r="G136" s="217" t="s">
        <v>488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47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490</v>
      </c>
      <c r="AT136" s="225" t="s">
        <v>152</v>
      </c>
      <c r="AU136" s="225" t="s">
        <v>86</v>
      </c>
      <c r="AY136" s="19" t="s">
        <v>149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84</v>
      </c>
      <c r="BK136" s="226">
        <f>ROUND(I136*H136,2)</f>
        <v>0</v>
      </c>
      <c r="BL136" s="19" t="s">
        <v>490</v>
      </c>
      <c r="BM136" s="225" t="s">
        <v>614</v>
      </c>
    </row>
    <row r="137" s="2" customFormat="1" ht="16.5" customHeight="1">
      <c r="A137" s="40"/>
      <c r="B137" s="41"/>
      <c r="C137" s="255" t="s">
        <v>615</v>
      </c>
      <c r="D137" s="255" t="s">
        <v>362</v>
      </c>
      <c r="E137" s="256" t="s">
        <v>616</v>
      </c>
      <c r="F137" s="257" t="s">
        <v>613</v>
      </c>
      <c r="G137" s="258" t="s">
        <v>488</v>
      </c>
      <c r="H137" s="259">
        <v>1</v>
      </c>
      <c r="I137" s="260"/>
      <c r="J137" s="261">
        <f>ROUND(I137*H137,2)</f>
        <v>0</v>
      </c>
      <c r="K137" s="257" t="s">
        <v>19</v>
      </c>
      <c r="L137" s="262"/>
      <c r="M137" s="263" t="s">
        <v>19</v>
      </c>
      <c r="N137" s="264" t="s">
        <v>47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489</v>
      </c>
      <c r="AT137" s="225" t="s">
        <v>362</v>
      </c>
      <c r="AU137" s="225" t="s">
        <v>86</v>
      </c>
      <c r="AY137" s="19" t="s">
        <v>149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84</v>
      </c>
      <c r="BK137" s="226">
        <f>ROUND(I137*H137,2)</f>
        <v>0</v>
      </c>
      <c r="BL137" s="19" t="s">
        <v>490</v>
      </c>
      <c r="BM137" s="225" t="s">
        <v>617</v>
      </c>
    </row>
    <row r="138" s="2" customFormat="1" ht="16.5" customHeight="1">
      <c r="A138" s="40"/>
      <c r="B138" s="41"/>
      <c r="C138" s="214" t="s">
        <v>618</v>
      </c>
      <c r="D138" s="214" t="s">
        <v>152</v>
      </c>
      <c r="E138" s="215" t="s">
        <v>619</v>
      </c>
      <c r="F138" s="216" t="s">
        <v>620</v>
      </c>
      <c r="G138" s="217" t="s">
        <v>488</v>
      </c>
      <c r="H138" s="218">
        <v>3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490</v>
      </c>
      <c r="AT138" s="225" t="s">
        <v>152</v>
      </c>
      <c r="AU138" s="225" t="s">
        <v>86</v>
      </c>
      <c r="AY138" s="19" t="s">
        <v>149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490</v>
      </c>
      <c r="BM138" s="225" t="s">
        <v>621</v>
      </c>
    </row>
    <row r="139" s="2" customFormat="1" ht="16.5" customHeight="1">
      <c r="A139" s="40"/>
      <c r="B139" s="41"/>
      <c r="C139" s="255" t="s">
        <v>622</v>
      </c>
      <c r="D139" s="255" t="s">
        <v>362</v>
      </c>
      <c r="E139" s="256" t="s">
        <v>623</v>
      </c>
      <c r="F139" s="257" t="s">
        <v>620</v>
      </c>
      <c r="G139" s="258" t="s">
        <v>488</v>
      </c>
      <c r="H139" s="259">
        <v>3</v>
      </c>
      <c r="I139" s="260"/>
      <c r="J139" s="261">
        <f>ROUND(I139*H139,2)</f>
        <v>0</v>
      </c>
      <c r="K139" s="257" t="s">
        <v>19</v>
      </c>
      <c r="L139" s="262"/>
      <c r="M139" s="263" t="s">
        <v>19</v>
      </c>
      <c r="N139" s="264" t="s">
        <v>47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489</v>
      </c>
      <c r="AT139" s="225" t="s">
        <v>362</v>
      </c>
      <c r="AU139" s="225" t="s">
        <v>86</v>
      </c>
      <c r="AY139" s="19" t="s">
        <v>149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84</v>
      </c>
      <c r="BK139" s="226">
        <f>ROUND(I139*H139,2)</f>
        <v>0</v>
      </c>
      <c r="BL139" s="19" t="s">
        <v>490</v>
      </c>
      <c r="BM139" s="225" t="s">
        <v>624</v>
      </c>
    </row>
    <row r="140" s="2" customFormat="1" ht="16.5" customHeight="1">
      <c r="A140" s="40"/>
      <c r="B140" s="41"/>
      <c r="C140" s="214" t="s">
        <v>625</v>
      </c>
      <c r="D140" s="214" t="s">
        <v>152</v>
      </c>
      <c r="E140" s="215" t="s">
        <v>626</v>
      </c>
      <c r="F140" s="216" t="s">
        <v>627</v>
      </c>
      <c r="G140" s="217" t="s">
        <v>488</v>
      </c>
      <c r="H140" s="218">
        <v>16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47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490</v>
      </c>
      <c r="AT140" s="225" t="s">
        <v>152</v>
      </c>
      <c r="AU140" s="225" t="s">
        <v>86</v>
      </c>
      <c r="AY140" s="19" t="s">
        <v>149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84</v>
      </c>
      <c r="BK140" s="226">
        <f>ROUND(I140*H140,2)</f>
        <v>0</v>
      </c>
      <c r="BL140" s="19" t="s">
        <v>490</v>
      </c>
      <c r="BM140" s="225" t="s">
        <v>628</v>
      </c>
    </row>
    <row r="141" s="2" customFormat="1" ht="16.5" customHeight="1">
      <c r="A141" s="40"/>
      <c r="B141" s="41"/>
      <c r="C141" s="255" t="s">
        <v>629</v>
      </c>
      <c r="D141" s="255" t="s">
        <v>362</v>
      </c>
      <c r="E141" s="256" t="s">
        <v>630</v>
      </c>
      <c r="F141" s="257" t="s">
        <v>627</v>
      </c>
      <c r="G141" s="258" t="s">
        <v>488</v>
      </c>
      <c r="H141" s="259">
        <v>16</v>
      </c>
      <c r="I141" s="260"/>
      <c r="J141" s="261">
        <f>ROUND(I141*H141,2)</f>
        <v>0</v>
      </c>
      <c r="K141" s="257" t="s">
        <v>19</v>
      </c>
      <c r="L141" s="262"/>
      <c r="M141" s="263" t="s">
        <v>19</v>
      </c>
      <c r="N141" s="264" t="s">
        <v>47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489</v>
      </c>
      <c r="AT141" s="225" t="s">
        <v>362</v>
      </c>
      <c r="AU141" s="225" t="s">
        <v>86</v>
      </c>
      <c r="AY141" s="19" t="s">
        <v>149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84</v>
      </c>
      <c r="BK141" s="226">
        <f>ROUND(I141*H141,2)</f>
        <v>0</v>
      </c>
      <c r="BL141" s="19" t="s">
        <v>490</v>
      </c>
      <c r="BM141" s="225" t="s">
        <v>631</v>
      </c>
    </row>
    <row r="142" s="2" customFormat="1" ht="16.5" customHeight="1">
      <c r="A142" s="40"/>
      <c r="B142" s="41"/>
      <c r="C142" s="214" t="s">
        <v>632</v>
      </c>
      <c r="D142" s="214" t="s">
        <v>152</v>
      </c>
      <c r="E142" s="215" t="s">
        <v>633</v>
      </c>
      <c r="F142" s="216" t="s">
        <v>634</v>
      </c>
      <c r="G142" s="217" t="s">
        <v>488</v>
      </c>
      <c r="H142" s="218">
        <v>3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490</v>
      </c>
      <c r="AT142" s="225" t="s">
        <v>152</v>
      </c>
      <c r="AU142" s="225" t="s">
        <v>86</v>
      </c>
      <c r="AY142" s="19" t="s">
        <v>149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84</v>
      </c>
      <c r="BK142" s="226">
        <f>ROUND(I142*H142,2)</f>
        <v>0</v>
      </c>
      <c r="BL142" s="19" t="s">
        <v>490</v>
      </c>
      <c r="BM142" s="225" t="s">
        <v>635</v>
      </c>
    </row>
    <row r="143" s="2" customFormat="1" ht="16.5" customHeight="1">
      <c r="A143" s="40"/>
      <c r="B143" s="41"/>
      <c r="C143" s="255" t="s">
        <v>636</v>
      </c>
      <c r="D143" s="255" t="s">
        <v>362</v>
      </c>
      <c r="E143" s="256" t="s">
        <v>637</v>
      </c>
      <c r="F143" s="257" t="s">
        <v>634</v>
      </c>
      <c r="G143" s="258" t="s">
        <v>488</v>
      </c>
      <c r="H143" s="259">
        <v>3</v>
      </c>
      <c r="I143" s="260"/>
      <c r="J143" s="261">
        <f>ROUND(I143*H143,2)</f>
        <v>0</v>
      </c>
      <c r="K143" s="257" t="s">
        <v>19</v>
      </c>
      <c r="L143" s="262"/>
      <c r="M143" s="263" t="s">
        <v>19</v>
      </c>
      <c r="N143" s="264" t="s">
        <v>47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489</v>
      </c>
      <c r="AT143" s="225" t="s">
        <v>362</v>
      </c>
      <c r="AU143" s="225" t="s">
        <v>86</v>
      </c>
      <c r="AY143" s="19" t="s">
        <v>149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84</v>
      </c>
      <c r="BK143" s="226">
        <f>ROUND(I143*H143,2)</f>
        <v>0</v>
      </c>
      <c r="BL143" s="19" t="s">
        <v>490</v>
      </c>
      <c r="BM143" s="225" t="s">
        <v>638</v>
      </c>
    </row>
    <row r="144" s="2" customFormat="1" ht="16.5" customHeight="1">
      <c r="A144" s="40"/>
      <c r="B144" s="41"/>
      <c r="C144" s="214" t="s">
        <v>639</v>
      </c>
      <c r="D144" s="214" t="s">
        <v>152</v>
      </c>
      <c r="E144" s="215" t="s">
        <v>640</v>
      </c>
      <c r="F144" s="216" t="s">
        <v>641</v>
      </c>
      <c r="G144" s="217" t="s">
        <v>488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490</v>
      </c>
      <c r="AT144" s="225" t="s">
        <v>152</v>
      </c>
      <c r="AU144" s="225" t="s">
        <v>86</v>
      </c>
      <c r="AY144" s="19" t="s">
        <v>149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490</v>
      </c>
      <c r="BM144" s="225" t="s">
        <v>642</v>
      </c>
    </row>
    <row r="145" s="2" customFormat="1" ht="16.5" customHeight="1">
      <c r="A145" s="40"/>
      <c r="B145" s="41"/>
      <c r="C145" s="255" t="s">
        <v>643</v>
      </c>
      <c r="D145" s="255" t="s">
        <v>362</v>
      </c>
      <c r="E145" s="256" t="s">
        <v>644</v>
      </c>
      <c r="F145" s="257" t="s">
        <v>641</v>
      </c>
      <c r="G145" s="258" t="s">
        <v>488</v>
      </c>
      <c r="H145" s="259">
        <v>1</v>
      </c>
      <c r="I145" s="260"/>
      <c r="J145" s="261">
        <f>ROUND(I145*H145,2)</f>
        <v>0</v>
      </c>
      <c r="K145" s="257" t="s">
        <v>19</v>
      </c>
      <c r="L145" s="262"/>
      <c r="M145" s="263" t="s">
        <v>19</v>
      </c>
      <c r="N145" s="264" t="s">
        <v>47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489</v>
      </c>
      <c r="AT145" s="225" t="s">
        <v>362</v>
      </c>
      <c r="AU145" s="225" t="s">
        <v>86</v>
      </c>
      <c r="AY145" s="19" t="s">
        <v>149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490</v>
      </c>
      <c r="BM145" s="225" t="s">
        <v>645</v>
      </c>
    </row>
    <row r="146" s="2" customFormat="1" ht="16.5" customHeight="1">
      <c r="A146" s="40"/>
      <c r="B146" s="41"/>
      <c r="C146" s="214" t="s">
        <v>646</v>
      </c>
      <c r="D146" s="214" t="s">
        <v>152</v>
      </c>
      <c r="E146" s="215" t="s">
        <v>647</v>
      </c>
      <c r="F146" s="216" t="s">
        <v>648</v>
      </c>
      <c r="G146" s="217" t="s">
        <v>488</v>
      </c>
      <c r="H146" s="218">
        <v>22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490</v>
      </c>
      <c r="AT146" s="225" t="s">
        <v>152</v>
      </c>
      <c r="AU146" s="225" t="s">
        <v>86</v>
      </c>
      <c r="AY146" s="19" t="s">
        <v>149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84</v>
      </c>
      <c r="BK146" s="226">
        <f>ROUND(I146*H146,2)</f>
        <v>0</v>
      </c>
      <c r="BL146" s="19" t="s">
        <v>490</v>
      </c>
      <c r="BM146" s="225" t="s">
        <v>649</v>
      </c>
    </row>
    <row r="147" s="2" customFormat="1" ht="16.5" customHeight="1">
      <c r="A147" s="40"/>
      <c r="B147" s="41"/>
      <c r="C147" s="255" t="s">
        <v>650</v>
      </c>
      <c r="D147" s="255" t="s">
        <v>362</v>
      </c>
      <c r="E147" s="256" t="s">
        <v>651</v>
      </c>
      <c r="F147" s="257" t="s">
        <v>648</v>
      </c>
      <c r="G147" s="258" t="s">
        <v>488</v>
      </c>
      <c r="H147" s="259">
        <v>22</v>
      </c>
      <c r="I147" s="260"/>
      <c r="J147" s="261">
        <f>ROUND(I147*H147,2)</f>
        <v>0</v>
      </c>
      <c r="K147" s="257" t="s">
        <v>19</v>
      </c>
      <c r="L147" s="262"/>
      <c r="M147" s="263" t="s">
        <v>19</v>
      </c>
      <c r="N147" s="264" t="s">
        <v>47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489</v>
      </c>
      <c r="AT147" s="225" t="s">
        <v>362</v>
      </c>
      <c r="AU147" s="225" t="s">
        <v>86</v>
      </c>
      <c r="AY147" s="19" t="s">
        <v>149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84</v>
      </c>
      <c r="BK147" s="226">
        <f>ROUND(I147*H147,2)</f>
        <v>0</v>
      </c>
      <c r="BL147" s="19" t="s">
        <v>490</v>
      </c>
      <c r="BM147" s="225" t="s">
        <v>652</v>
      </c>
    </row>
    <row r="148" s="2" customFormat="1" ht="16.5" customHeight="1">
      <c r="A148" s="40"/>
      <c r="B148" s="41"/>
      <c r="C148" s="214" t="s">
        <v>653</v>
      </c>
      <c r="D148" s="214" t="s">
        <v>152</v>
      </c>
      <c r="E148" s="215" t="s">
        <v>654</v>
      </c>
      <c r="F148" s="216" t="s">
        <v>655</v>
      </c>
      <c r="G148" s="217" t="s">
        <v>488</v>
      </c>
      <c r="H148" s="218">
        <v>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47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490</v>
      </c>
      <c r="AT148" s="225" t="s">
        <v>152</v>
      </c>
      <c r="AU148" s="225" t="s">
        <v>86</v>
      </c>
      <c r="AY148" s="19" t="s">
        <v>149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84</v>
      </c>
      <c r="BK148" s="226">
        <f>ROUND(I148*H148,2)</f>
        <v>0</v>
      </c>
      <c r="BL148" s="19" t="s">
        <v>490</v>
      </c>
      <c r="BM148" s="225" t="s">
        <v>656</v>
      </c>
    </row>
    <row r="149" s="2" customFormat="1" ht="16.5" customHeight="1">
      <c r="A149" s="40"/>
      <c r="B149" s="41"/>
      <c r="C149" s="255" t="s">
        <v>657</v>
      </c>
      <c r="D149" s="255" t="s">
        <v>362</v>
      </c>
      <c r="E149" s="256" t="s">
        <v>658</v>
      </c>
      <c r="F149" s="257" t="s">
        <v>655</v>
      </c>
      <c r="G149" s="258" t="s">
        <v>488</v>
      </c>
      <c r="H149" s="259">
        <v>4</v>
      </c>
      <c r="I149" s="260"/>
      <c r="J149" s="261">
        <f>ROUND(I149*H149,2)</f>
        <v>0</v>
      </c>
      <c r="K149" s="257" t="s">
        <v>19</v>
      </c>
      <c r="L149" s="262"/>
      <c r="M149" s="263" t="s">
        <v>19</v>
      </c>
      <c r="N149" s="264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489</v>
      </c>
      <c r="AT149" s="225" t="s">
        <v>362</v>
      </c>
      <c r="AU149" s="225" t="s">
        <v>86</v>
      </c>
      <c r="AY149" s="19" t="s">
        <v>149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490</v>
      </c>
      <c r="BM149" s="225" t="s">
        <v>659</v>
      </c>
    </row>
    <row r="150" s="2" customFormat="1" ht="16.5" customHeight="1">
      <c r="A150" s="40"/>
      <c r="B150" s="41"/>
      <c r="C150" s="214" t="s">
        <v>660</v>
      </c>
      <c r="D150" s="214" t="s">
        <v>152</v>
      </c>
      <c r="E150" s="215" t="s">
        <v>661</v>
      </c>
      <c r="F150" s="216" t="s">
        <v>662</v>
      </c>
      <c r="G150" s="217" t="s">
        <v>488</v>
      </c>
      <c r="H150" s="218">
        <v>20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490</v>
      </c>
      <c r="AT150" s="225" t="s">
        <v>152</v>
      </c>
      <c r="AU150" s="225" t="s">
        <v>86</v>
      </c>
      <c r="AY150" s="19" t="s">
        <v>149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84</v>
      </c>
      <c r="BK150" s="226">
        <f>ROUND(I150*H150,2)</f>
        <v>0</v>
      </c>
      <c r="BL150" s="19" t="s">
        <v>490</v>
      </c>
      <c r="BM150" s="225" t="s">
        <v>663</v>
      </c>
    </row>
    <row r="151" s="2" customFormat="1" ht="16.5" customHeight="1">
      <c r="A151" s="40"/>
      <c r="B151" s="41"/>
      <c r="C151" s="255" t="s">
        <v>664</v>
      </c>
      <c r="D151" s="255" t="s">
        <v>362</v>
      </c>
      <c r="E151" s="256" t="s">
        <v>665</v>
      </c>
      <c r="F151" s="257" t="s">
        <v>662</v>
      </c>
      <c r="G151" s="258" t="s">
        <v>488</v>
      </c>
      <c r="H151" s="259">
        <v>20</v>
      </c>
      <c r="I151" s="260"/>
      <c r="J151" s="261">
        <f>ROUND(I151*H151,2)</f>
        <v>0</v>
      </c>
      <c r="K151" s="257" t="s">
        <v>19</v>
      </c>
      <c r="L151" s="262"/>
      <c r="M151" s="263" t="s">
        <v>19</v>
      </c>
      <c r="N151" s="264" t="s">
        <v>47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489</v>
      </c>
      <c r="AT151" s="225" t="s">
        <v>362</v>
      </c>
      <c r="AU151" s="225" t="s">
        <v>86</v>
      </c>
      <c r="AY151" s="19" t="s">
        <v>149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84</v>
      </c>
      <c r="BK151" s="226">
        <f>ROUND(I151*H151,2)</f>
        <v>0</v>
      </c>
      <c r="BL151" s="19" t="s">
        <v>490</v>
      </c>
      <c r="BM151" s="225" t="s">
        <v>666</v>
      </c>
    </row>
    <row r="152" s="2" customFormat="1" ht="16.5" customHeight="1">
      <c r="A152" s="40"/>
      <c r="B152" s="41"/>
      <c r="C152" s="214" t="s">
        <v>667</v>
      </c>
      <c r="D152" s="214" t="s">
        <v>152</v>
      </c>
      <c r="E152" s="215" t="s">
        <v>668</v>
      </c>
      <c r="F152" s="216" t="s">
        <v>669</v>
      </c>
      <c r="G152" s="217" t="s">
        <v>488</v>
      </c>
      <c r="H152" s="218">
        <v>15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490</v>
      </c>
      <c r="AT152" s="225" t="s">
        <v>152</v>
      </c>
      <c r="AU152" s="225" t="s">
        <v>86</v>
      </c>
      <c r="AY152" s="19" t="s">
        <v>149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490</v>
      </c>
      <c r="BM152" s="225" t="s">
        <v>670</v>
      </c>
    </row>
    <row r="153" s="2" customFormat="1" ht="16.5" customHeight="1">
      <c r="A153" s="40"/>
      <c r="B153" s="41"/>
      <c r="C153" s="255" t="s">
        <v>671</v>
      </c>
      <c r="D153" s="255" t="s">
        <v>362</v>
      </c>
      <c r="E153" s="256" t="s">
        <v>672</v>
      </c>
      <c r="F153" s="257" t="s">
        <v>669</v>
      </c>
      <c r="G153" s="258" t="s">
        <v>488</v>
      </c>
      <c r="H153" s="259">
        <v>15</v>
      </c>
      <c r="I153" s="260"/>
      <c r="J153" s="261">
        <f>ROUND(I153*H153,2)</f>
        <v>0</v>
      </c>
      <c r="K153" s="257" t="s">
        <v>19</v>
      </c>
      <c r="L153" s="262"/>
      <c r="M153" s="263" t="s">
        <v>19</v>
      </c>
      <c r="N153" s="264" t="s">
        <v>47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489</v>
      </c>
      <c r="AT153" s="225" t="s">
        <v>362</v>
      </c>
      <c r="AU153" s="225" t="s">
        <v>86</v>
      </c>
      <c r="AY153" s="19" t="s">
        <v>149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84</v>
      </c>
      <c r="BK153" s="226">
        <f>ROUND(I153*H153,2)</f>
        <v>0</v>
      </c>
      <c r="BL153" s="19" t="s">
        <v>490</v>
      </c>
      <c r="BM153" s="225" t="s">
        <v>673</v>
      </c>
    </row>
    <row r="154" s="2" customFormat="1" ht="16.5" customHeight="1">
      <c r="A154" s="40"/>
      <c r="B154" s="41"/>
      <c r="C154" s="214" t="s">
        <v>674</v>
      </c>
      <c r="D154" s="214" t="s">
        <v>152</v>
      </c>
      <c r="E154" s="215" t="s">
        <v>675</v>
      </c>
      <c r="F154" s="216" t="s">
        <v>676</v>
      </c>
      <c r="G154" s="217" t="s">
        <v>488</v>
      </c>
      <c r="H154" s="218">
        <v>15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490</v>
      </c>
      <c r="AT154" s="225" t="s">
        <v>152</v>
      </c>
      <c r="AU154" s="225" t="s">
        <v>86</v>
      </c>
      <c r="AY154" s="19" t="s">
        <v>149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490</v>
      </c>
      <c r="BM154" s="225" t="s">
        <v>677</v>
      </c>
    </row>
    <row r="155" s="2" customFormat="1" ht="16.5" customHeight="1">
      <c r="A155" s="40"/>
      <c r="B155" s="41"/>
      <c r="C155" s="255" t="s">
        <v>678</v>
      </c>
      <c r="D155" s="255" t="s">
        <v>362</v>
      </c>
      <c r="E155" s="256" t="s">
        <v>679</v>
      </c>
      <c r="F155" s="257" t="s">
        <v>676</v>
      </c>
      <c r="G155" s="258" t="s">
        <v>488</v>
      </c>
      <c r="H155" s="259">
        <v>15</v>
      </c>
      <c r="I155" s="260"/>
      <c r="J155" s="261">
        <f>ROUND(I155*H155,2)</f>
        <v>0</v>
      </c>
      <c r="K155" s="257" t="s">
        <v>19</v>
      </c>
      <c r="L155" s="262"/>
      <c r="M155" s="263" t="s">
        <v>19</v>
      </c>
      <c r="N155" s="264" t="s">
        <v>47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489</v>
      </c>
      <c r="AT155" s="225" t="s">
        <v>362</v>
      </c>
      <c r="AU155" s="225" t="s">
        <v>86</v>
      </c>
      <c r="AY155" s="19" t="s">
        <v>149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84</v>
      </c>
      <c r="BK155" s="226">
        <f>ROUND(I155*H155,2)</f>
        <v>0</v>
      </c>
      <c r="BL155" s="19" t="s">
        <v>490</v>
      </c>
      <c r="BM155" s="225" t="s">
        <v>680</v>
      </c>
    </row>
    <row r="156" s="2" customFormat="1" ht="16.5" customHeight="1">
      <c r="A156" s="40"/>
      <c r="B156" s="41"/>
      <c r="C156" s="214" t="s">
        <v>681</v>
      </c>
      <c r="D156" s="214" t="s">
        <v>152</v>
      </c>
      <c r="E156" s="215" t="s">
        <v>682</v>
      </c>
      <c r="F156" s="216" t="s">
        <v>683</v>
      </c>
      <c r="G156" s="217" t="s">
        <v>488</v>
      </c>
      <c r="H156" s="218">
        <v>60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47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490</v>
      </c>
      <c r="AT156" s="225" t="s">
        <v>152</v>
      </c>
      <c r="AU156" s="225" t="s">
        <v>86</v>
      </c>
      <c r="AY156" s="19" t="s">
        <v>149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490</v>
      </c>
      <c r="BM156" s="225" t="s">
        <v>684</v>
      </c>
    </row>
    <row r="157" s="2" customFormat="1" ht="16.5" customHeight="1">
      <c r="A157" s="40"/>
      <c r="B157" s="41"/>
      <c r="C157" s="255" t="s">
        <v>490</v>
      </c>
      <c r="D157" s="255" t="s">
        <v>362</v>
      </c>
      <c r="E157" s="256" t="s">
        <v>685</v>
      </c>
      <c r="F157" s="257" t="s">
        <v>683</v>
      </c>
      <c r="G157" s="258" t="s">
        <v>488</v>
      </c>
      <c r="H157" s="259">
        <v>60</v>
      </c>
      <c r="I157" s="260"/>
      <c r="J157" s="261">
        <f>ROUND(I157*H157,2)</f>
        <v>0</v>
      </c>
      <c r="K157" s="257" t="s">
        <v>19</v>
      </c>
      <c r="L157" s="262"/>
      <c r="M157" s="263" t="s">
        <v>19</v>
      </c>
      <c r="N157" s="264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489</v>
      </c>
      <c r="AT157" s="225" t="s">
        <v>362</v>
      </c>
      <c r="AU157" s="225" t="s">
        <v>86</v>
      </c>
      <c r="AY157" s="19" t="s">
        <v>149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84</v>
      </c>
      <c r="BK157" s="226">
        <f>ROUND(I157*H157,2)</f>
        <v>0</v>
      </c>
      <c r="BL157" s="19" t="s">
        <v>490</v>
      </c>
      <c r="BM157" s="225" t="s">
        <v>686</v>
      </c>
    </row>
    <row r="158" s="2" customFormat="1" ht="16.5" customHeight="1">
      <c r="A158" s="40"/>
      <c r="B158" s="41"/>
      <c r="C158" s="214" t="s">
        <v>687</v>
      </c>
      <c r="D158" s="214" t="s">
        <v>152</v>
      </c>
      <c r="E158" s="215" t="s">
        <v>661</v>
      </c>
      <c r="F158" s="216" t="s">
        <v>662</v>
      </c>
      <c r="G158" s="217" t="s">
        <v>488</v>
      </c>
      <c r="H158" s="218">
        <v>60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47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490</v>
      </c>
      <c r="AT158" s="225" t="s">
        <v>152</v>
      </c>
      <c r="AU158" s="225" t="s">
        <v>86</v>
      </c>
      <c r="AY158" s="19" t="s">
        <v>149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84</v>
      </c>
      <c r="BK158" s="226">
        <f>ROUND(I158*H158,2)</f>
        <v>0</v>
      </c>
      <c r="BL158" s="19" t="s">
        <v>490</v>
      </c>
      <c r="BM158" s="225" t="s">
        <v>688</v>
      </c>
    </row>
    <row r="159" s="2" customFormat="1" ht="16.5" customHeight="1">
      <c r="A159" s="40"/>
      <c r="B159" s="41"/>
      <c r="C159" s="255" t="s">
        <v>689</v>
      </c>
      <c r="D159" s="255" t="s">
        <v>362</v>
      </c>
      <c r="E159" s="256" t="s">
        <v>665</v>
      </c>
      <c r="F159" s="257" t="s">
        <v>662</v>
      </c>
      <c r="G159" s="258" t="s">
        <v>488</v>
      </c>
      <c r="H159" s="259">
        <v>60</v>
      </c>
      <c r="I159" s="260"/>
      <c r="J159" s="261">
        <f>ROUND(I159*H159,2)</f>
        <v>0</v>
      </c>
      <c r="K159" s="257" t="s">
        <v>19</v>
      </c>
      <c r="L159" s="262"/>
      <c r="M159" s="263" t="s">
        <v>19</v>
      </c>
      <c r="N159" s="264" t="s">
        <v>47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489</v>
      </c>
      <c r="AT159" s="225" t="s">
        <v>362</v>
      </c>
      <c r="AU159" s="225" t="s">
        <v>86</v>
      </c>
      <c r="AY159" s="19" t="s">
        <v>149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84</v>
      </c>
      <c r="BK159" s="226">
        <f>ROUND(I159*H159,2)</f>
        <v>0</v>
      </c>
      <c r="BL159" s="19" t="s">
        <v>490</v>
      </c>
      <c r="BM159" s="225" t="s">
        <v>690</v>
      </c>
    </row>
    <row r="160" s="2" customFormat="1" ht="16.5" customHeight="1">
      <c r="A160" s="40"/>
      <c r="B160" s="41"/>
      <c r="C160" s="214" t="s">
        <v>691</v>
      </c>
      <c r="D160" s="214" t="s">
        <v>152</v>
      </c>
      <c r="E160" s="215" t="s">
        <v>692</v>
      </c>
      <c r="F160" s="216" t="s">
        <v>693</v>
      </c>
      <c r="G160" s="217" t="s">
        <v>488</v>
      </c>
      <c r="H160" s="218">
        <v>15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490</v>
      </c>
      <c r="AT160" s="225" t="s">
        <v>152</v>
      </c>
      <c r="AU160" s="225" t="s">
        <v>86</v>
      </c>
      <c r="AY160" s="19" t="s">
        <v>149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84</v>
      </c>
      <c r="BK160" s="226">
        <f>ROUND(I160*H160,2)</f>
        <v>0</v>
      </c>
      <c r="BL160" s="19" t="s">
        <v>490</v>
      </c>
      <c r="BM160" s="225" t="s">
        <v>694</v>
      </c>
    </row>
    <row r="161" s="2" customFormat="1" ht="16.5" customHeight="1">
      <c r="A161" s="40"/>
      <c r="B161" s="41"/>
      <c r="C161" s="255" t="s">
        <v>695</v>
      </c>
      <c r="D161" s="255" t="s">
        <v>362</v>
      </c>
      <c r="E161" s="256" t="s">
        <v>696</v>
      </c>
      <c r="F161" s="257" t="s">
        <v>693</v>
      </c>
      <c r="G161" s="258" t="s">
        <v>488</v>
      </c>
      <c r="H161" s="259">
        <v>15</v>
      </c>
      <c r="I161" s="260"/>
      <c r="J161" s="261">
        <f>ROUND(I161*H161,2)</f>
        <v>0</v>
      </c>
      <c r="K161" s="257" t="s">
        <v>19</v>
      </c>
      <c r="L161" s="262"/>
      <c r="M161" s="263" t="s">
        <v>19</v>
      </c>
      <c r="N161" s="264" t="s">
        <v>47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489</v>
      </c>
      <c r="AT161" s="225" t="s">
        <v>362</v>
      </c>
      <c r="AU161" s="225" t="s">
        <v>86</v>
      </c>
      <c r="AY161" s="19" t="s">
        <v>149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84</v>
      </c>
      <c r="BK161" s="226">
        <f>ROUND(I161*H161,2)</f>
        <v>0</v>
      </c>
      <c r="BL161" s="19" t="s">
        <v>490</v>
      </c>
      <c r="BM161" s="225" t="s">
        <v>697</v>
      </c>
    </row>
    <row r="162" s="2" customFormat="1" ht="16.5" customHeight="1">
      <c r="A162" s="40"/>
      <c r="B162" s="41"/>
      <c r="C162" s="214" t="s">
        <v>698</v>
      </c>
      <c r="D162" s="214" t="s">
        <v>152</v>
      </c>
      <c r="E162" s="215" t="s">
        <v>699</v>
      </c>
      <c r="F162" s="216" t="s">
        <v>700</v>
      </c>
      <c r="G162" s="217" t="s">
        <v>488</v>
      </c>
      <c r="H162" s="218">
        <v>3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47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490</v>
      </c>
      <c r="AT162" s="225" t="s">
        <v>152</v>
      </c>
      <c r="AU162" s="225" t="s">
        <v>86</v>
      </c>
      <c r="AY162" s="19" t="s">
        <v>149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84</v>
      </c>
      <c r="BK162" s="226">
        <f>ROUND(I162*H162,2)</f>
        <v>0</v>
      </c>
      <c r="BL162" s="19" t="s">
        <v>490</v>
      </c>
      <c r="BM162" s="225" t="s">
        <v>701</v>
      </c>
    </row>
    <row r="163" s="2" customFormat="1" ht="16.5" customHeight="1">
      <c r="A163" s="40"/>
      <c r="B163" s="41"/>
      <c r="C163" s="255" t="s">
        <v>702</v>
      </c>
      <c r="D163" s="255" t="s">
        <v>362</v>
      </c>
      <c r="E163" s="256" t="s">
        <v>703</v>
      </c>
      <c r="F163" s="257" t="s">
        <v>704</v>
      </c>
      <c r="G163" s="258" t="s">
        <v>488</v>
      </c>
      <c r="H163" s="259">
        <v>3</v>
      </c>
      <c r="I163" s="260"/>
      <c r="J163" s="261">
        <f>ROUND(I163*H163,2)</f>
        <v>0</v>
      </c>
      <c r="K163" s="257" t="s">
        <v>19</v>
      </c>
      <c r="L163" s="262"/>
      <c r="M163" s="263" t="s">
        <v>19</v>
      </c>
      <c r="N163" s="264" t="s">
        <v>47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489</v>
      </c>
      <c r="AT163" s="225" t="s">
        <v>362</v>
      </c>
      <c r="AU163" s="225" t="s">
        <v>86</v>
      </c>
      <c r="AY163" s="19" t="s">
        <v>149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490</v>
      </c>
      <c r="BM163" s="225" t="s">
        <v>705</v>
      </c>
    </row>
    <row r="164" s="2" customFormat="1" ht="16.5" customHeight="1">
      <c r="A164" s="40"/>
      <c r="B164" s="41"/>
      <c r="C164" s="214" t="s">
        <v>706</v>
      </c>
      <c r="D164" s="214" t="s">
        <v>152</v>
      </c>
      <c r="E164" s="215" t="s">
        <v>707</v>
      </c>
      <c r="F164" s="216" t="s">
        <v>708</v>
      </c>
      <c r="G164" s="217" t="s">
        <v>488</v>
      </c>
      <c r="H164" s="218">
        <v>12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490</v>
      </c>
      <c r="AT164" s="225" t="s">
        <v>152</v>
      </c>
      <c r="AU164" s="225" t="s">
        <v>86</v>
      </c>
      <c r="AY164" s="19" t="s">
        <v>149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490</v>
      </c>
      <c r="BM164" s="225" t="s">
        <v>709</v>
      </c>
    </row>
    <row r="165" s="2" customFormat="1" ht="16.5" customHeight="1">
      <c r="A165" s="40"/>
      <c r="B165" s="41"/>
      <c r="C165" s="255" t="s">
        <v>710</v>
      </c>
      <c r="D165" s="255" t="s">
        <v>362</v>
      </c>
      <c r="E165" s="256" t="s">
        <v>711</v>
      </c>
      <c r="F165" s="257" t="s">
        <v>712</v>
      </c>
      <c r="G165" s="258" t="s">
        <v>488</v>
      </c>
      <c r="H165" s="259">
        <v>12</v>
      </c>
      <c r="I165" s="260"/>
      <c r="J165" s="261">
        <f>ROUND(I165*H165,2)</f>
        <v>0</v>
      </c>
      <c r="K165" s="257" t="s">
        <v>19</v>
      </c>
      <c r="L165" s="262"/>
      <c r="M165" s="263" t="s">
        <v>19</v>
      </c>
      <c r="N165" s="264" t="s">
        <v>47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489</v>
      </c>
      <c r="AT165" s="225" t="s">
        <v>362</v>
      </c>
      <c r="AU165" s="225" t="s">
        <v>86</v>
      </c>
      <c r="AY165" s="19" t="s">
        <v>149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84</v>
      </c>
      <c r="BK165" s="226">
        <f>ROUND(I165*H165,2)</f>
        <v>0</v>
      </c>
      <c r="BL165" s="19" t="s">
        <v>490</v>
      </c>
      <c r="BM165" s="225" t="s">
        <v>713</v>
      </c>
    </row>
    <row r="166" s="2" customFormat="1" ht="16.5" customHeight="1">
      <c r="A166" s="40"/>
      <c r="B166" s="41"/>
      <c r="C166" s="214" t="s">
        <v>714</v>
      </c>
      <c r="D166" s="214" t="s">
        <v>152</v>
      </c>
      <c r="E166" s="215" t="s">
        <v>715</v>
      </c>
      <c r="F166" s="216" t="s">
        <v>716</v>
      </c>
      <c r="G166" s="217" t="s">
        <v>249</v>
      </c>
      <c r="H166" s="218">
        <v>13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47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490</v>
      </c>
      <c r="AT166" s="225" t="s">
        <v>152</v>
      </c>
      <c r="AU166" s="225" t="s">
        <v>86</v>
      </c>
      <c r="AY166" s="19" t="s">
        <v>149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84</v>
      </c>
      <c r="BK166" s="226">
        <f>ROUND(I166*H166,2)</f>
        <v>0</v>
      </c>
      <c r="BL166" s="19" t="s">
        <v>490</v>
      </c>
      <c r="BM166" s="225" t="s">
        <v>717</v>
      </c>
    </row>
    <row r="167" s="2" customFormat="1" ht="16.5" customHeight="1">
      <c r="A167" s="40"/>
      <c r="B167" s="41"/>
      <c r="C167" s="255" t="s">
        <v>718</v>
      </c>
      <c r="D167" s="255" t="s">
        <v>362</v>
      </c>
      <c r="E167" s="256" t="s">
        <v>719</v>
      </c>
      <c r="F167" s="257" t="s">
        <v>716</v>
      </c>
      <c r="G167" s="258" t="s">
        <v>249</v>
      </c>
      <c r="H167" s="259">
        <v>13</v>
      </c>
      <c r="I167" s="260"/>
      <c r="J167" s="261">
        <f>ROUND(I167*H167,2)</f>
        <v>0</v>
      </c>
      <c r="K167" s="257" t="s">
        <v>19</v>
      </c>
      <c r="L167" s="262"/>
      <c r="M167" s="263" t="s">
        <v>19</v>
      </c>
      <c r="N167" s="264" t="s">
        <v>47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489</v>
      </c>
      <c r="AT167" s="225" t="s">
        <v>362</v>
      </c>
      <c r="AU167" s="225" t="s">
        <v>86</v>
      </c>
      <c r="AY167" s="19" t="s">
        <v>149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84</v>
      </c>
      <c r="BK167" s="226">
        <f>ROUND(I167*H167,2)</f>
        <v>0</v>
      </c>
      <c r="BL167" s="19" t="s">
        <v>490</v>
      </c>
      <c r="BM167" s="225" t="s">
        <v>720</v>
      </c>
    </row>
    <row r="168" s="2" customFormat="1" ht="16.5" customHeight="1">
      <c r="A168" s="40"/>
      <c r="B168" s="41"/>
      <c r="C168" s="214" t="s">
        <v>721</v>
      </c>
      <c r="D168" s="214" t="s">
        <v>152</v>
      </c>
      <c r="E168" s="215" t="s">
        <v>722</v>
      </c>
      <c r="F168" s="216" t="s">
        <v>723</v>
      </c>
      <c r="G168" s="217" t="s">
        <v>249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490</v>
      </c>
      <c r="AT168" s="225" t="s">
        <v>152</v>
      </c>
      <c r="AU168" s="225" t="s">
        <v>86</v>
      </c>
      <c r="AY168" s="19" t="s">
        <v>149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84</v>
      </c>
      <c r="BK168" s="226">
        <f>ROUND(I168*H168,2)</f>
        <v>0</v>
      </c>
      <c r="BL168" s="19" t="s">
        <v>490</v>
      </c>
      <c r="BM168" s="225" t="s">
        <v>724</v>
      </c>
    </row>
    <row r="169" s="2" customFormat="1" ht="16.5" customHeight="1">
      <c r="A169" s="40"/>
      <c r="B169" s="41"/>
      <c r="C169" s="255" t="s">
        <v>725</v>
      </c>
      <c r="D169" s="255" t="s">
        <v>362</v>
      </c>
      <c r="E169" s="256" t="s">
        <v>726</v>
      </c>
      <c r="F169" s="257" t="s">
        <v>723</v>
      </c>
      <c r="G169" s="258" t="s">
        <v>249</v>
      </c>
      <c r="H169" s="259">
        <v>6</v>
      </c>
      <c r="I169" s="260"/>
      <c r="J169" s="261">
        <f>ROUND(I169*H169,2)</f>
        <v>0</v>
      </c>
      <c r="K169" s="257" t="s">
        <v>19</v>
      </c>
      <c r="L169" s="262"/>
      <c r="M169" s="263" t="s">
        <v>19</v>
      </c>
      <c r="N169" s="264" t="s">
        <v>47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489</v>
      </c>
      <c r="AT169" s="225" t="s">
        <v>362</v>
      </c>
      <c r="AU169" s="225" t="s">
        <v>86</v>
      </c>
      <c r="AY169" s="19" t="s">
        <v>149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84</v>
      </c>
      <c r="BK169" s="226">
        <f>ROUND(I169*H169,2)</f>
        <v>0</v>
      </c>
      <c r="BL169" s="19" t="s">
        <v>490</v>
      </c>
      <c r="BM169" s="225" t="s">
        <v>727</v>
      </c>
    </row>
    <row r="170" s="2" customFormat="1" ht="16.5" customHeight="1">
      <c r="A170" s="40"/>
      <c r="B170" s="41"/>
      <c r="C170" s="214" t="s">
        <v>728</v>
      </c>
      <c r="D170" s="214" t="s">
        <v>152</v>
      </c>
      <c r="E170" s="215" t="s">
        <v>729</v>
      </c>
      <c r="F170" s="216" t="s">
        <v>730</v>
      </c>
      <c r="G170" s="217" t="s">
        <v>249</v>
      </c>
      <c r="H170" s="218">
        <v>18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47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490</v>
      </c>
      <c r="AT170" s="225" t="s">
        <v>152</v>
      </c>
      <c r="AU170" s="225" t="s">
        <v>86</v>
      </c>
      <c r="AY170" s="19" t="s">
        <v>149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84</v>
      </c>
      <c r="BK170" s="226">
        <f>ROUND(I170*H170,2)</f>
        <v>0</v>
      </c>
      <c r="BL170" s="19" t="s">
        <v>490</v>
      </c>
      <c r="BM170" s="225" t="s">
        <v>731</v>
      </c>
    </row>
    <row r="171" s="2" customFormat="1" ht="16.5" customHeight="1">
      <c r="A171" s="40"/>
      <c r="B171" s="41"/>
      <c r="C171" s="255" t="s">
        <v>732</v>
      </c>
      <c r="D171" s="255" t="s">
        <v>362</v>
      </c>
      <c r="E171" s="256" t="s">
        <v>733</v>
      </c>
      <c r="F171" s="257" t="s">
        <v>730</v>
      </c>
      <c r="G171" s="258" t="s">
        <v>249</v>
      </c>
      <c r="H171" s="259">
        <v>18</v>
      </c>
      <c r="I171" s="260"/>
      <c r="J171" s="261">
        <f>ROUND(I171*H171,2)</f>
        <v>0</v>
      </c>
      <c r="K171" s="257" t="s">
        <v>19</v>
      </c>
      <c r="L171" s="262"/>
      <c r="M171" s="263" t="s">
        <v>19</v>
      </c>
      <c r="N171" s="264" t="s">
        <v>47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489</v>
      </c>
      <c r="AT171" s="225" t="s">
        <v>362</v>
      </c>
      <c r="AU171" s="225" t="s">
        <v>86</v>
      </c>
      <c r="AY171" s="19" t="s">
        <v>149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84</v>
      </c>
      <c r="BK171" s="226">
        <f>ROUND(I171*H171,2)</f>
        <v>0</v>
      </c>
      <c r="BL171" s="19" t="s">
        <v>490</v>
      </c>
      <c r="BM171" s="225" t="s">
        <v>734</v>
      </c>
    </row>
    <row r="172" s="2" customFormat="1" ht="24.15" customHeight="1">
      <c r="A172" s="40"/>
      <c r="B172" s="41"/>
      <c r="C172" s="214" t="s">
        <v>735</v>
      </c>
      <c r="D172" s="214" t="s">
        <v>152</v>
      </c>
      <c r="E172" s="215" t="s">
        <v>736</v>
      </c>
      <c r="F172" s="216" t="s">
        <v>737</v>
      </c>
      <c r="G172" s="217" t="s">
        <v>262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490</v>
      </c>
      <c r="AT172" s="225" t="s">
        <v>152</v>
      </c>
      <c r="AU172" s="225" t="s">
        <v>86</v>
      </c>
      <c r="AY172" s="19" t="s">
        <v>149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84</v>
      </c>
      <c r="BK172" s="226">
        <f>ROUND(I172*H172,2)</f>
        <v>0</v>
      </c>
      <c r="BL172" s="19" t="s">
        <v>490</v>
      </c>
      <c r="BM172" s="225" t="s">
        <v>738</v>
      </c>
    </row>
    <row r="173" s="2" customFormat="1" ht="24.15" customHeight="1">
      <c r="A173" s="40"/>
      <c r="B173" s="41"/>
      <c r="C173" s="255" t="s">
        <v>739</v>
      </c>
      <c r="D173" s="255" t="s">
        <v>362</v>
      </c>
      <c r="E173" s="256" t="s">
        <v>740</v>
      </c>
      <c r="F173" s="257" t="s">
        <v>737</v>
      </c>
      <c r="G173" s="258" t="s">
        <v>262</v>
      </c>
      <c r="H173" s="259">
        <v>1</v>
      </c>
      <c r="I173" s="260"/>
      <c r="J173" s="261">
        <f>ROUND(I173*H173,2)</f>
        <v>0</v>
      </c>
      <c r="K173" s="257" t="s">
        <v>19</v>
      </c>
      <c r="L173" s="262"/>
      <c r="M173" s="263" t="s">
        <v>19</v>
      </c>
      <c r="N173" s="264" t="s">
        <v>47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489</v>
      </c>
      <c r="AT173" s="225" t="s">
        <v>362</v>
      </c>
      <c r="AU173" s="225" t="s">
        <v>86</v>
      </c>
      <c r="AY173" s="19" t="s">
        <v>149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84</v>
      </c>
      <c r="BK173" s="226">
        <f>ROUND(I173*H173,2)</f>
        <v>0</v>
      </c>
      <c r="BL173" s="19" t="s">
        <v>490</v>
      </c>
      <c r="BM173" s="225" t="s">
        <v>741</v>
      </c>
    </row>
    <row r="174" s="2" customFormat="1" ht="16.5" customHeight="1">
      <c r="A174" s="40"/>
      <c r="B174" s="41"/>
      <c r="C174" s="214" t="s">
        <v>742</v>
      </c>
      <c r="D174" s="214" t="s">
        <v>152</v>
      </c>
      <c r="E174" s="215" t="s">
        <v>503</v>
      </c>
      <c r="F174" s="216" t="s">
        <v>504</v>
      </c>
      <c r="G174" s="217" t="s">
        <v>403</v>
      </c>
      <c r="H174" s="275"/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47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490</v>
      </c>
      <c r="AT174" s="225" t="s">
        <v>152</v>
      </c>
      <c r="AU174" s="225" t="s">
        <v>86</v>
      </c>
      <c r="AY174" s="19" t="s">
        <v>149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84</v>
      </c>
      <c r="BK174" s="226">
        <f>ROUND(I174*H174,2)</f>
        <v>0</v>
      </c>
      <c r="BL174" s="19" t="s">
        <v>490</v>
      </c>
      <c r="BM174" s="225" t="s">
        <v>743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744</v>
      </c>
      <c r="F175" s="212" t="s">
        <v>745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SUM(P176:P203)</f>
        <v>0</v>
      </c>
      <c r="Q175" s="206"/>
      <c r="R175" s="207">
        <f>SUM(R176:R203)</f>
        <v>0</v>
      </c>
      <c r="S175" s="206"/>
      <c r="T175" s="208">
        <f>SUM(T176:T203)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150</v>
      </c>
      <c r="AT175" s="210" t="s">
        <v>75</v>
      </c>
      <c r="AU175" s="210" t="s">
        <v>84</v>
      </c>
      <c r="AY175" s="209" t="s">
        <v>149</v>
      </c>
      <c r="BK175" s="211">
        <f>SUM(BK176:BK203)</f>
        <v>0</v>
      </c>
    </row>
    <row r="176" s="2" customFormat="1" ht="16.5" customHeight="1">
      <c r="A176" s="40"/>
      <c r="B176" s="41"/>
      <c r="C176" s="214" t="s">
        <v>746</v>
      </c>
      <c r="D176" s="214" t="s">
        <v>152</v>
      </c>
      <c r="E176" s="215" t="s">
        <v>747</v>
      </c>
      <c r="F176" s="216" t="s">
        <v>748</v>
      </c>
      <c r="G176" s="217" t="s">
        <v>749</v>
      </c>
      <c r="H176" s="218">
        <v>10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47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490</v>
      </c>
      <c r="AT176" s="225" t="s">
        <v>152</v>
      </c>
      <c r="AU176" s="225" t="s">
        <v>86</v>
      </c>
      <c r="AY176" s="19" t="s">
        <v>149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84</v>
      </c>
      <c r="BK176" s="226">
        <f>ROUND(I176*H176,2)</f>
        <v>0</v>
      </c>
      <c r="BL176" s="19" t="s">
        <v>490</v>
      </c>
      <c r="BM176" s="225" t="s">
        <v>750</v>
      </c>
    </row>
    <row r="177" s="2" customFormat="1" ht="16.5" customHeight="1">
      <c r="A177" s="40"/>
      <c r="B177" s="41"/>
      <c r="C177" s="255" t="s">
        <v>751</v>
      </c>
      <c r="D177" s="255" t="s">
        <v>362</v>
      </c>
      <c r="E177" s="256" t="s">
        <v>752</v>
      </c>
      <c r="F177" s="257" t="s">
        <v>748</v>
      </c>
      <c r="G177" s="258" t="s">
        <v>749</v>
      </c>
      <c r="H177" s="259">
        <v>10</v>
      </c>
      <c r="I177" s="260"/>
      <c r="J177" s="261">
        <f>ROUND(I177*H177,2)</f>
        <v>0</v>
      </c>
      <c r="K177" s="257" t="s">
        <v>19</v>
      </c>
      <c r="L177" s="262"/>
      <c r="M177" s="263" t="s">
        <v>19</v>
      </c>
      <c r="N177" s="264" t="s">
        <v>47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489</v>
      </c>
      <c r="AT177" s="225" t="s">
        <v>362</v>
      </c>
      <c r="AU177" s="225" t="s">
        <v>86</v>
      </c>
      <c r="AY177" s="19" t="s">
        <v>149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84</v>
      </c>
      <c r="BK177" s="226">
        <f>ROUND(I177*H177,2)</f>
        <v>0</v>
      </c>
      <c r="BL177" s="19" t="s">
        <v>490</v>
      </c>
      <c r="BM177" s="225" t="s">
        <v>753</v>
      </c>
    </row>
    <row r="178" s="2" customFormat="1" ht="16.5" customHeight="1">
      <c r="A178" s="40"/>
      <c r="B178" s="41"/>
      <c r="C178" s="214" t="s">
        <v>754</v>
      </c>
      <c r="D178" s="214" t="s">
        <v>152</v>
      </c>
      <c r="E178" s="215" t="s">
        <v>755</v>
      </c>
      <c r="F178" s="216" t="s">
        <v>756</v>
      </c>
      <c r="G178" s="217" t="s">
        <v>262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47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490</v>
      </c>
      <c r="AT178" s="225" t="s">
        <v>152</v>
      </c>
      <c r="AU178" s="225" t="s">
        <v>86</v>
      </c>
      <c r="AY178" s="19" t="s">
        <v>149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84</v>
      </c>
      <c r="BK178" s="226">
        <f>ROUND(I178*H178,2)</f>
        <v>0</v>
      </c>
      <c r="BL178" s="19" t="s">
        <v>490</v>
      </c>
      <c r="BM178" s="225" t="s">
        <v>757</v>
      </c>
    </row>
    <row r="179" s="2" customFormat="1" ht="16.5" customHeight="1">
      <c r="A179" s="40"/>
      <c r="B179" s="41"/>
      <c r="C179" s="255" t="s">
        <v>758</v>
      </c>
      <c r="D179" s="255" t="s">
        <v>362</v>
      </c>
      <c r="E179" s="256" t="s">
        <v>759</v>
      </c>
      <c r="F179" s="257" t="s">
        <v>756</v>
      </c>
      <c r="G179" s="258" t="s">
        <v>262</v>
      </c>
      <c r="H179" s="259">
        <v>1</v>
      </c>
      <c r="I179" s="260"/>
      <c r="J179" s="261">
        <f>ROUND(I179*H179,2)</f>
        <v>0</v>
      </c>
      <c r="K179" s="257" t="s">
        <v>19</v>
      </c>
      <c r="L179" s="262"/>
      <c r="M179" s="263" t="s">
        <v>19</v>
      </c>
      <c r="N179" s="264" t="s">
        <v>47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489</v>
      </c>
      <c r="AT179" s="225" t="s">
        <v>362</v>
      </c>
      <c r="AU179" s="225" t="s">
        <v>86</v>
      </c>
      <c r="AY179" s="19" t="s">
        <v>149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490</v>
      </c>
      <c r="BM179" s="225" t="s">
        <v>760</v>
      </c>
    </row>
    <row r="180" s="2" customFormat="1" ht="16.5" customHeight="1">
      <c r="A180" s="40"/>
      <c r="B180" s="41"/>
      <c r="C180" s="214" t="s">
        <v>761</v>
      </c>
      <c r="D180" s="214" t="s">
        <v>152</v>
      </c>
      <c r="E180" s="215" t="s">
        <v>762</v>
      </c>
      <c r="F180" s="216" t="s">
        <v>763</v>
      </c>
      <c r="G180" s="217" t="s">
        <v>262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47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490</v>
      </c>
      <c r="AT180" s="225" t="s">
        <v>152</v>
      </c>
      <c r="AU180" s="225" t="s">
        <v>86</v>
      </c>
      <c r="AY180" s="19" t="s">
        <v>149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84</v>
      </c>
      <c r="BK180" s="226">
        <f>ROUND(I180*H180,2)</f>
        <v>0</v>
      </c>
      <c r="BL180" s="19" t="s">
        <v>490</v>
      </c>
      <c r="BM180" s="225" t="s">
        <v>764</v>
      </c>
    </row>
    <row r="181" s="2" customFormat="1" ht="16.5" customHeight="1">
      <c r="A181" s="40"/>
      <c r="B181" s="41"/>
      <c r="C181" s="255" t="s">
        <v>765</v>
      </c>
      <c r="D181" s="255" t="s">
        <v>362</v>
      </c>
      <c r="E181" s="256" t="s">
        <v>766</v>
      </c>
      <c r="F181" s="257" t="s">
        <v>763</v>
      </c>
      <c r="G181" s="258" t="s">
        <v>262</v>
      </c>
      <c r="H181" s="259">
        <v>1</v>
      </c>
      <c r="I181" s="260"/>
      <c r="J181" s="261">
        <f>ROUND(I181*H181,2)</f>
        <v>0</v>
      </c>
      <c r="K181" s="257" t="s">
        <v>19</v>
      </c>
      <c r="L181" s="262"/>
      <c r="M181" s="263" t="s">
        <v>19</v>
      </c>
      <c r="N181" s="264" t="s">
        <v>47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489</v>
      </c>
      <c r="AT181" s="225" t="s">
        <v>362</v>
      </c>
      <c r="AU181" s="225" t="s">
        <v>86</v>
      </c>
      <c r="AY181" s="19" t="s">
        <v>149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84</v>
      </c>
      <c r="BK181" s="226">
        <f>ROUND(I181*H181,2)</f>
        <v>0</v>
      </c>
      <c r="BL181" s="19" t="s">
        <v>490</v>
      </c>
      <c r="BM181" s="225" t="s">
        <v>767</v>
      </c>
    </row>
    <row r="182" s="2" customFormat="1" ht="16.5" customHeight="1">
      <c r="A182" s="40"/>
      <c r="B182" s="41"/>
      <c r="C182" s="214" t="s">
        <v>768</v>
      </c>
      <c r="D182" s="214" t="s">
        <v>152</v>
      </c>
      <c r="E182" s="215" t="s">
        <v>769</v>
      </c>
      <c r="F182" s="216" t="s">
        <v>770</v>
      </c>
      <c r="G182" s="217" t="s">
        <v>488</v>
      </c>
      <c r="H182" s="218">
        <v>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47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490</v>
      </c>
      <c r="AT182" s="225" t="s">
        <v>152</v>
      </c>
      <c r="AU182" s="225" t="s">
        <v>86</v>
      </c>
      <c r="AY182" s="19" t="s">
        <v>149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84</v>
      </c>
      <c r="BK182" s="226">
        <f>ROUND(I182*H182,2)</f>
        <v>0</v>
      </c>
      <c r="BL182" s="19" t="s">
        <v>490</v>
      </c>
      <c r="BM182" s="225" t="s">
        <v>771</v>
      </c>
    </row>
    <row r="183" s="2" customFormat="1" ht="16.5" customHeight="1">
      <c r="A183" s="40"/>
      <c r="B183" s="41"/>
      <c r="C183" s="255" t="s">
        <v>772</v>
      </c>
      <c r="D183" s="255" t="s">
        <v>362</v>
      </c>
      <c r="E183" s="256" t="s">
        <v>773</v>
      </c>
      <c r="F183" s="257" t="s">
        <v>770</v>
      </c>
      <c r="G183" s="258" t="s">
        <v>488</v>
      </c>
      <c r="H183" s="259">
        <v>5</v>
      </c>
      <c r="I183" s="260"/>
      <c r="J183" s="261">
        <f>ROUND(I183*H183,2)</f>
        <v>0</v>
      </c>
      <c r="K183" s="257" t="s">
        <v>19</v>
      </c>
      <c r="L183" s="262"/>
      <c r="M183" s="263" t="s">
        <v>19</v>
      </c>
      <c r="N183" s="264" t="s">
        <v>47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489</v>
      </c>
      <c r="AT183" s="225" t="s">
        <v>362</v>
      </c>
      <c r="AU183" s="225" t="s">
        <v>86</v>
      </c>
      <c r="AY183" s="19" t="s">
        <v>149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84</v>
      </c>
      <c r="BK183" s="226">
        <f>ROUND(I183*H183,2)</f>
        <v>0</v>
      </c>
      <c r="BL183" s="19" t="s">
        <v>490</v>
      </c>
      <c r="BM183" s="225" t="s">
        <v>774</v>
      </c>
    </row>
    <row r="184" s="2" customFormat="1" ht="16.5" customHeight="1">
      <c r="A184" s="40"/>
      <c r="B184" s="41"/>
      <c r="C184" s="214" t="s">
        <v>775</v>
      </c>
      <c r="D184" s="214" t="s">
        <v>152</v>
      </c>
      <c r="E184" s="215" t="s">
        <v>776</v>
      </c>
      <c r="F184" s="216" t="s">
        <v>777</v>
      </c>
      <c r="G184" s="217" t="s">
        <v>262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47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490</v>
      </c>
      <c r="AT184" s="225" t="s">
        <v>152</v>
      </c>
      <c r="AU184" s="225" t="s">
        <v>86</v>
      </c>
      <c r="AY184" s="19" t="s">
        <v>149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84</v>
      </c>
      <c r="BK184" s="226">
        <f>ROUND(I184*H184,2)</f>
        <v>0</v>
      </c>
      <c r="BL184" s="19" t="s">
        <v>490</v>
      </c>
      <c r="BM184" s="225" t="s">
        <v>778</v>
      </c>
    </row>
    <row r="185" s="2" customFormat="1" ht="16.5" customHeight="1">
      <c r="A185" s="40"/>
      <c r="B185" s="41"/>
      <c r="C185" s="255" t="s">
        <v>779</v>
      </c>
      <c r="D185" s="255" t="s">
        <v>362</v>
      </c>
      <c r="E185" s="256" t="s">
        <v>780</v>
      </c>
      <c r="F185" s="257" t="s">
        <v>777</v>
      </c>
      <c r="G185" s="258" t="s">
        <v>262</v>
      </c>
      <c r="H185" s="259">
        <v>1</v>
      </c>
      <c r="I185" s="260"/>
      <c r="J185" s="261">
        <f>ROUND(I185*H185,2)</f>
        <v>0</v>
      </c>
      <c r="K185" s="257" t="s">
        <v>19</v>
      </c>
      <c r="L185" s="262"/>
      <c r="M185" s="263" t="s">
        <v>19</v>
      </c>
      <c r="N185" s="264" t="s">
        <v>47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489</v>
      </c>
      <c r="AT185" s="225" t="s">
        <v>362</v>
      </c>
      <c r="AU185" s="225" t="s">
        <v>86</v>
      </c>
      <c r="AY185" s="19" t="s">
        <v>149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84</v>
      </c>
      <c r="BK185" s="226">
        <f>ROUND(I185*H185,2)</f>
        <v>0</v>
      </c>
      <c r="BL185" s="19" t="s">
        <v>490</v>
      </c>
      <c r="BM185" s="225" t="s">
        <v>781</v>
      </c>
    </row>
    <row r="186" s="2" customFormat="1" ht="16.5" customHeight="1">
      <c r="A186" s="40"/>
      <c r="B186" s="41"/>
      <c r="C186" s="214" t="s">
        <v>782</v>
      </c>
      <c r="D186" s="214" t="s">
        <v>152</v>
      </c>
      <c r="E186" s="215" t="s">
        <v>783</v>
      </c>
      <c r="F186" s="216" t="s">
        <v>784</v>
      </c>
      <c r="G186" s="217" t="s">
        <v>488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47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490</v>
      </c>
      <c r="AT186" s="225" t="s">
        <v>152</v>
      </c>
      <c r="AU186" s="225" t="s">
        <v>86</v>
      </c>
      <c r="AY186" s="19" t="s">
        <v>149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84</v>
      </c>
      <c r="BK186" s="226">
        <f>ROUND(I186*H186,2)</f>
        <v>0</v>
      </c>
      <c r="BL186" s="19" t="s">
        <v>490</v>
      </c>
      <c r="BM186" s="225" t="s">
        <v>785</v>
      </c>
    </row>
    <row r="187" s="2" customFormat="1" ht="16.5" customHeight="1">
      <c r="A187" s="40"/>
      <c r="B187" s="41"/>
      <c r="C187" s="214" t="s">
        <v>786</v>
      </c>
      <c r="D187" s="214" t="s">
        <v>152</v>
      </c>
      <c r="E187" s="215" t="s">
        <v>787</v>
      </c>
      <c r="F187" s="216" t="s">
        <v>788</v>
      </c>
      <c r="G187" s="217" t="s">
        <v>488</v>
      </c>
      <c r="H187" s="218">
        <v>81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47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490</v>
      </c>
      <c r="AT187" s="225" t="s">
        <v>152</v>
      </c>
      <c r="AU187" s="225" t="s">
        <v>86</v>
      </c>
      <c r="AY187" s="19" t="s">
        <v>149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84</v>
      </c>
      <c r="BK187" s="226">
        <f>ROUND(I187*H187,2)</f>
        <v>0</v>
      </c>
      <c r="BL187" s="19" t="s">
        <v>490</v>
      </c>
      <c r="BM187" s="225" t="s">
        <v>789</v>
      </c>
    </row>
    <row r="188" s="2" customFormat="1" ht="16.5" customHeight="1">
      <c r="A188" s="40"/>
      <c r="B188" s="41"/>
      <c r="C188" s="214" t="s">
        <v>790</v>
      </c>
      <c r="D188" s="214" t="s">
        <v>152</v>
      </c>
      <c r="E188" s="215" t="s">
        <v>791</v>
      </c>
      <c r="F188" s="216" t="s">
        <v>792</v>
      </c>
      <c r="G188" s="217" t="s">
        <v>488</v>
      </c>
      <c r="H188" s="218">
        <v>10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47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490</v>
      </c>
      <c r="AT188" s="225" t="s">
        <v>152</v>
      </c>
      <c r="AU188" s="225" t="s">
        <v>86</v>
      </c>
      <c r="AY188" s="19" t="s">
        <v>149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84</v>
      </c>
      <c r="BK188" s="226">
        <f>ROUND(I188*H188,2)</f>
        <v>0</v>
      </c>
      <c r="BL188" s="19" t="s">
        <v>490</v>
      </c>
      <c r="BM188" s="225" t="s">
        <v>793</v>
      </c>
    </row>
    <row r="189" s="2" customFormat="1" ht="16.5" customHeight="1">
      <c r="A189" s="40"/>
      <c r="B189" s="41"/>
      <c r="C189" s="214" t="s">
        <v>794</v>
      </c>
      <c r="D189" s="214" t="s">
        <v>152</v>
      </c>
      <c r="E189" s="215" t="s">
        <v>795</v>
      </c>
      <c r="F189" s="216" t="s">
        <v>796</v>
      </c>
      <c r="G189" s="217" t="s">
        <v>488</v>
      </c>
      <c r="H189" s="218">
        <v>75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490</v>
      </c>
      <c r="AT189" s="225" t="s">
        <v>152</v>
      </c>
      <c r="AU189" s="225" t="s">
        <v>86</v>
      </c>
      <c r="AY189" s="19" t="s">
        <v>149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84</v>
      </c>
      <c r="BK189" s="226">
        <f>ROUND(I189*H189,2)</f>
        <v>0</v>
      </c>
      <c r="BL189" s="19" t="s">
        <v>490</v>
      </c>
      <c r="BM189" s="225" t="s">
        <v>797</v>
      </c>
    </row>
    <row r="190" s="2" customFormat="1" ht="16.5" customHeight="1">
      <c r="A190" s="40"/>
      <c r="B190" s="41"/>
      <c r="C190" s="214" t="s">
        <v>798</v>
      </c>
      <c r="D190" s="214" t="s">
        <v>152</v>
      </c>
      <c r="E190" s="215" t="s">
        <v>799</v>
      </c>
      <c r="F190" s="216" t="s">
        <v>800</v>
      </c>
      <c r="G190" s="217" t="s">
        <v>488</v>
      </c>
      <c r="H190" s="218">
        <v>10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47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490</v>
      </c>
      <c r="AT190" s="225" t="s">
        <v>152</v>
      </c>
      <c r="AU190" s="225" t="s">
        <v>86</v>
      </c>
      <c r="AY190" s="19" t="s">
        <v>149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84</v>
      </c>
      <c r="BK190" s="226">
        <f>ROUND(I190*H190,2)</f>
        <v>0</v>
      </c>
      <c r="BL190" s="19" t="s">
        <v>490</v>
      </c>
      <c r="BM190" s="225" t="s">
        <v>801</v>
      </c>
    </row>
    <row r="191" s="2" customFormat="1" ht="16.5" customHeight="1">
      <c r="A191" s="40"/>
      <c r="B191" s="41"/>
      <c r="C191" s="214" t="s">
        <v>802</v>
      </c>
      <c r="D191" s="214" t="s">
        <v>152</v>
      </c>
      <c r="E191" s="215" t="s">
        <v>803</v>
      </c>
      <c r="F191" s="216" t="s">
        <v>804</v>
      </c>
      <c r="G191" s="217" t="s">
        <v>488</v>
      </c>
      <c r="H191" s="218">
        <v>2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47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490</v>
      </c>
      <c r="AT191" s="225" t="s">
        <v>152</v>
      </c>
      <c r="AU191" s="225" t="s">
        <v>86</v>
      </c>
      <c r="AY191" s="19" t="s">
        <v>149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84</v>
      </c>
      <c r="BK191" s="226">
        <f>ROUND(I191*H191,2)</f>
        <v>0</v>
      </c>
      <c r="BL191" s="19" t="s">
        <v>490</v>
      </c>
      <c r="BM191" s="225" t="s">
        <v>805</v>
      </c>
    </row>
    <row r="192" s="2" customFormat="1" ht="16.5" customHeight="1">
      <c r="A192" s="40"/>
      <c r="B192" s="41"/>
      <c r="C192" s="214" t="s">
        <v>806</v>
      </c>
      <c r="D192" s="214" t="s">
        <v>152</v>
      </c>
      <c r="E192" s="215" t="s">
        <v>807</v>
      </c>
      <c r="F192" s="216" t="s">
        <v>808</v>
      </c>
      <c r="G192" s="217" t="s">
        <v>488</v>
      </c>
      <c r="H192" s="218">
        <v>10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47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490</v>
      </c>
      <c r="AT192" s="225" t="s">
        <v>152</v>
      </c>
      <c r="AU192" s="225" t="s">
        <v>86</v>
      </c>
      <c r="AY192" s="19" t="s">
        <v>149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84</v>
      </c>
      <c r="BK192" s="226">
        <f>ROUND(I192*H192,2)</f>
        <v>0</v>
      </c>
      <c r="BL192" s="19" t="s">
        <v>490</v>
      </c>
      <c r="BM192" s="225" t="s">
        <v>809</v>
      </c>
    </row>
    <row r="193" s="2" customFormat="1" ht="24.15" customHeight="1">
      <c r="A193" s="40"/>
      <c r="B193" s="41"/>
      <c r="C193" s="214" t="s">
        <v>810</v>
      </c>
      <c r="D193" s="214" t="s">
        <v>152</v>
      </c>
      <c r="E193" s="215" t="s">
        <v>811</v>
      </c>
      <c r="F193" s="216" t="s">
        <v>812</v>
      </c>
      <c r="G193" s="217" t="s">
        <v>488</v>
      </c>
      <c r="H193" s="218">
        <v>7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490</v>
      </c>
      <c r="AT193" s="225" t="s">
        <v>152</v>
      </c>
      <c r="AU193" s="225" t="s">
        <v>86</v>
      </c>
      <c r="AY193" s="19" t="s">
        <v>149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84</v>
      </c>
      <c r="BK193" s="226">
        <f>ROUND(I193*H193,2)</f>
        <v>0</v>
      </c>
      <c r="BL193" s="19" t="s">
        <v>490</v>
      </c>
      <c r="BM193" s="225" t="s">
        <v>813</v>
      </c>
    </row>
    <row r="194" s="2" customFormat="1" ht="24.15" customHeight="1">
      <c r="A194" s="40"/>
      <c r="B194" s="41"/>
      <c r="C194" s="255" t="s">
        <v>814</v>
      </c>
      <c r="D194" s="255" t="s">
        <v>362</v>
      </c>
      <c r="E194" s="256" t="s">
        <v>815</v>
      </c>
      <c r="F194" s="257" t="s">
        <v>812</v>
      </c>
      <c r="G194" s="258" t="s">
        <v>488</v>
      </c>
      <c r="H194" s="259">
        <v>7</v>
      </c>
      <c r="I194" s="260"/>
      <c r="J194" s="261">
        <f>ROUND(I194*H194,2)</f>
        <v>0</v>
      </c>
      <c r="K194" s="257" t="s">
        <v>19</v>
      </c>
      <c r="L194" s="262"/>
      <c r="M194" s="263" t="s">
        <v>19</v>
      </c>
      <c r="N194" s="264" t="s">
        <v>47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489</v>
      </c>
      <c r="AT194" s="225" t="s">
        <v>362</v>
      </c>
      <c r="AU194" s="225" t="s">
        <v>86</v>
      </c>
      <c r="AY194" s="19" t="s">
        <v>149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84</v>
      </c>
      <c r="BK194" s="226">
        <f>ROUND(I194*H194,2)</f>
        <v>0</v>
      </c>
      <c r="BL194" s="19" t="s">
        <v>490</v>
      </c>
      <c r="BM194" s="225" t="s">
        <v>816</v>
      </c>
    </row>
    <row r="195" s="2" customFormat="1" ht="16.5" customHeight="1">
      <c r="A195" s="40"/>
      <c r="B195" s="41"/>
      <c r="C195" s="214" t="s">
        <v>817</v>
      </c>
      <c r="D195" s="214" t="s">
        <v>152</v>
      </c>
      <c r="E195" s="215" t="s">
        <v>818</v>
      </c>
      <c r="F195" s="216" t="s">
        <v>819</v>
      </c>
      <c r="G195" s="217" t="s">
        <v>488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47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490</v>
      </c>
      <c r="AT195" s="225" t="s">
        <v>152</v>
      </c>
      <c r="AU195" s="225" t="s">
        <v>86</v>
      </c>
      <c r="AY195" s="19" t="s">
        <v>149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84</v>
      </c>
      <c r="BK195" s="226">
        <f>ROUND(I195*H195,2)</f>
        <v>0</v>
      </c>
      <c r="BL195" s="19" t="s">
        <v>490</v>
      </c>
      <c r="BM195" s="225" t="s">
        <v>820</v>
      </c>
    </row>
    <row r="196" s="2" customFormat="1" ht="16.5" customHeight="1">
      <c r="A196" s="40"/>
      <c r="B196" s="41"/>
      <c r="C196" s="255" t="s">
        <v>821</v>
      </c>
      <c r="D196" s="255" t="s">
        <v>362</v>
      </c>
      <c r="E196" s="256" t="s">
        <v>822</v>
      </c>
      <c r="F196" s="257" t="s">
        <v>819</v>
      </c>
      <c r="G196" s="258" t="s">
        <v>488</v>
      </c>
      <c r="H196" s="259">
        <v>1</v>
      </c>
      <c r="I196" s="260"/>
      <c r="J196" s="261">
        <f>ROUND(I196*H196,2)</f>
        <v>0</v>
      </c>
      <c r="K196" s="257" t="s">
        <v>19</v>
      </c>
      <c r="L196" s="262"/>
      <c r="M196" s="263" t="s">
        <v>19</v>
      </c>
      <c r="N196" s="264" t="s">
        <v>47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489</v>
      </c>
      <c r="AT196" s="225" t="s">
        <v>362</v>
      </c>
      <c r="AU196" s="225" t="s">
        <v>86</v>
      </c>
      <c r="AY196" s="19" t="s">
        <v>149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84</v>
      </c>
      <c r="BK196" s="226">
        <f>ROUND(I196*H196,2)</f>
        <v>0</v>
      </c>
      <c r="BL196" s="19" t="s">
        <v>490</v>
      </c>
      <c r="BM196" s="225" t="s">
        <v>823</v>
      </c>
    </row>
    <row r="197" s="2" customFormat="1" ht="16.5" customHeight="1">
      <c r="A197" s="40"/>
      <c r="B197" s="41"/>
      <c r="C197" s="214" t="s">
        <v>824</v>
      </c>
      <c r="D197" s="214" t="s">
        <v>152</v>
      </c>
      <c r="E197" s="215" t="s">
        <v>825</v>
      </c>
      <c r="F197" s="216" t="s">
        <v>826</v>
      </c>
      <c r="G197" s="217" t="s">
        <v>488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47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490</v>
      </c>
      <c r="AT197" s="225" t="s">
        <v>152</v>
      </c>
      <c r="AU197" s="225" t="s">
        <v>86</v>
      </c>
      <c r="AY197" s="19" t="s">
        <v>149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84</v>
      </c>
      <c r="BK197" s="226">
        <f>ROUND(I197*H197,2)</f>
        <v>0</v>
      </c>
      <c r="BL197" s="19" t="s">
        <v>490</v>
      </c>
      <c r="BM197" s="225" t="s">
        <v>827</v>
      </c>
    </row>
    <row r="198" s="2" customFormat="1" ht="16.5" customHeight="1">
      <c r="A198" s="40"/>
      <c r="B198" s="41"/>
      <c r="C198" s="255" t="s">
        <v>828</v>
      </c>
      <c r="D198" s="255" t="s">
        <v>362</v>
      </c>
      <c r="E198" s="256" t="s">
        <v>829</v>
      </c>
      <c r="F198" s="257" t="s">
        <v>826</v>
      </c>
      <c r="G198" s="258" t="s">
        <v>488</v>
      </c>
      <c r="H198" s="259">
        <v>1</v>
      </c>
      <c r="I198" s="260"/>
      <c r="J198" s="261">
        <f>ROUND(I198*H198,2)</f>
        <v>0</v>
      </c>
      <c r="K198" s="257" t="s">
        <v>19</v>
      </c>
      <c r="L198" s="262"/>
      <c r="M198" s="263" t="s">
        <v>19</v>
      </c>
      <c r="N198" s="264" t="s">
        <v>47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489</v>
      </c>
      <c r="AT198" s="225" t="s">
        <v>362</v>
      </c>
      <c r="AU198" s="225" t="s">
        <v>86</v>
      </c>
      <c r="AY198" s="19" t="s">
        <v>149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84</v>
      </c>
      <c r="BK198" s="226">
        <f>ROUND(I198*H198,2)</f>
        <v>0</v>
      </c>
      <c r="BL198" s="19" t="s">
        <v>490</v>
      </c>
      <c r="BM198" s="225" t="s">
        <v>830</v>
      </c>
    </row>
    <row r="199" s="2" customFormat="1" ht="16.5" customHeight="1">
      <c r="A199" s="40"/>
      <c r="B199" s="41"/>
      <c r="C199" s="214" t="s">
        <v>831</v>
      </c>
      <c r="D199" s="214" t="s">
        <v>152</v>
      </c>
      <c r="E199" s="215" t="s">
        <v>832</v>
      </c>
      <c r="F199" s="216" t="s">
        <v>833</v>
      </c>
      <c r="G199" s="217" t="s">
        <v>488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47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490</v>
      </c>
      <c r="AT199" s="225" t="s">
        <v>152</v>
      </c>
      <c r="AU199" s="225" t="s">
        <v>86</v>
      </c>
      <c r="AY199" s="19" t="s">
        <v>149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84</v>
      </c>
      <c r="BK199" s="226">
        <f>ROUND(I199*H199,2)</f>
        <v>0</v>
      </c>
      <c r="BL199" s="19" t="s">
        <v>490</v>
      </c>
      <c r="BM199" s="225" t="s">
        <v>834</v>
      </c>
    </row>
    <row r="200" s="2" customFormat="1" ht="16.5" customHeight="1">
      <c r="A200" s="40"/>
      <c r="B200" s="41"/>
      <c r="C200" s="255" t="s">
        <v>835</v>
      </c>
      <c r="D200" s="255" t="s">
        <v>362</v>
      </c>
      <c r="E200" s="256" t="s">
        <v>836</v>
      </c>
      <c r="F200" s="257" t="s">
        <v>819</v>
      </c>
      <c r="G200" s="258" t="s">
        <v>488</v>
      </c>
      <c r="H200" s="259">
        <v>2</v>
      </c>
      <c r="I200" s="260"/>
      <c r="J200" s="261">
        <f>ROUND(I200*H200,2)</f>
        <v>0</v>
      </c>
      <c r="K200" s="257" t="s">
        <v>19</v>
      </c>
      <c r="L200" s="262"/>
      <c r="M200" s="263" t="s">
        <v>19</v>
      </c>
      <c r="N200" s="264" t="s">
        <v>47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489</v>
      </c>
      <c r="AT200" s="225" t="s">
        <v>362</v>
      </c>
      <c r="AU200" s="225" t="s">
        <v>86</v>
      </c>
      <c r="AY200" s="19" t="s">
        <v>149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84</v>
      </c>
      <c r="BK200" s="226">
        <f>ROUND(I200*H200,2)</f>
        <v>0</v>
      </c>
      <c r="BL200" s="19" t="s">
        <v>490</v>
      </c>
      <c r="BM200" s="225" t="s">
        <v>837</v>
      </c>
    </row>
    <row r="201" s="2" customFormat="1" ht="16.5" customHeight="1">
      <c r="A201" s="40"/>
      <c r="B201" s="41"/>
      <c r="C201" s="214" t="s">
        <v>838</v>
      </c>
      <c r="D201" s="214" t="s">
        <v>152</v>
      </c>
      <c r="E201" s="215" t="s">
        <v>839</v>
      </c>
      <c r="F201" s="216" t="s">
        <v>840</v>
      </c>
      <c r="G201" s="217" t="s">
        <v>488</v>
      </c>
      <c r="H201" s="218">
        <v>1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47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490</v>
      </c>
      <c r="AT201" s="225" t="s">
        <v>152</v>
      </c>
      <c r="AU201" s="225" t="s">
        <v>86</v>
      </c>
      <c r="AY201" s="19" t="s">
        <v>149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84</v>
      </c>
      <c r="BK201" s="226">
        <f>ROUND(I201*H201,2)</f>
        <v>0</v>
      </c>
      <c r="BL201" s="19" t="s">
        <v>490</v>
      </c>
      <c r="BM201" s="225" t="s">
        <v>841</v>
      </c>
    </row>
    <row r="202" s="2" customFormat="1" ht="16.5" customHeight="1">
      <c r="A202" s="40"/>
      <c r="B202" s="41"/>
      <c r="C202" s="255" t="s">
        <v>842</v>
      </c>
      <c r="D202" s="255" t="s">
        <v>362</v>
      </c>
      <c r="E202" s="256" t="s">
        <v>843</v>
      </c>
      <c r="F202" s="257" t="s">
        <v>826</v>
      </c>
      <c r="G202" s="258" t="s">
        <v>488</v>
      </c>
      <c r="H202" s="259">
        <v>1</v>
      </c>
      <c r="I202" s="260"/>
      <c r="J202" s="261">
        <f>ROUND(I202*H202,2)</f>
        <v>0</v>
      </c>
      <c r="K202" s="257" t="s">
        <v>19</v>
      </c>
      <c r="L202" s="262"/>
      <c r="M202" s="263" t="s">
        <v>19</v>
      </c>
      <c r="N202" s="264" t="s">
        <v>47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489</v>
      </c>
      <c r="AT202" s="225" t="s">
        <v>362</v>
      </c>
      <c r="AU202" s="225" t="s">
        <v>86</v>
      </c>
      <c r="AY202" s="19" t="s">
        <v>149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84</v>
      </c>
      <c r="BK202" s="226">
        <f>ROUND(I202*H202,2)</f>
        <v>0</v>
      </c>
      <c r="BL202" s="19" t="s">
        <v>490</v>
      </c>
      <c r="BM202" s="225" t="s">
        <v>844</v>
      </c>
    </row>
    <row r="203" s="2" customFormat="1" ht="16.5" customHeight="1">
      <c r="A203" s="40"/>
      <c r="B203" s="41"/>
      <c r="C203" s="214" t="s">
        <v>845</v>
      </c>
      <c r="D203" s="214" t="s">
        <v>152</v>
      </c>
      <c r="E203" s="215" t="s">
        <v>503</v>
      </c>
      <c r="F203" s="216" t="s">
        <v>504</v>
      </c>
      <c r="G203" s="217" t="s">
        <v>403</v>
      </c>
      <c r="H203" s="275"/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47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490</v>
      </c>
      <c r="AT203" s="225" t="s">
        <v>152</v>
      </c>
      <c r="AU203" s="225" t="s">
        <v>86</v>
      </c>
      <c r="AY203" s="19" t="s">
        <v>149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84</v>
      </c>
      <c r="BK203" s="226">
        <f>ROUND(I203*H203,2)</f>
        <v>0</v>
      </c>
      <c r="BL203" s="19" t="s">
        <v>490</v>
      </c>
      <c r="BM203" s="225" t="s">
        <v>846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847</v>
      </c>
      <c r="F204" s="212" t="s">
        <v>848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SUM(P205:P207)</f>
        <v>0</v>
      </c>
      <c r="Q204" s="206"/>
      <c r="R204" s="207">
        <f>SUM(R205:R207)</f>
        <v>0</v>
      </c>
      <c r="S204" s="206"/>
      <c r="T204" s="208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150</v>
      </c>
      <c r="AT204" s="210" t="s">
        <v>75</v>
      </c>
      <c r="AU204" s="210" t="s">
        <v>84</v>
      </c>
      <c r="AY204" s="209" t="s">
        <v>149</v>
      </c>
      <c r="BK204" s="211">
        <f>SUM(BK205:BK207)</f>
        <v>0</v>
      </c>
    </row>
    <row r="205" s="2" customFormat="1" ht="16.5" customHeight="1">
      <c r="A205" s="40"/>
      <c r="B205" s="41"/>
      <c r="C205" s="214" t="s">
        <v>849</v>
      </c>
      <c r="D205" s="214" t="s">
        <v>152</v>
      </c>
      <c r="E205" s="215" t="s">
        <v>850</v>
      </c>
      <c r="F205" s="216" t="s">
        <v>851</v>
      </c>
      <c r="G205" s="217" t="s">
        <v>262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47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490</v>
      </c>
      <c r="AT205" s="225" t="s">
        <v>152</v>
      </c>
      <c r="AU205" s="225" t="s">
        <v>86</v>
      </c>
      <c r="AY205" s="19" t="s">
        <v>149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84</v>
      </c>
      <c r="BK205" s="226">
        <f>ROUND(I205*H205,2)</f>
        <v>0</v>
      </c>
      <c r="BL205" s="19" t="s">
        <v>490</v>
      </c>
      <c r="BM205" s="225" t="s">
        <v>852</v>
      </c>
    </row>
    <row r="206" s="2" customFormat="1" ht="16.5" customHeight="1">
      <c r="A206" s="40"/>
      <c r="B206" s="41"/>
      <c r="C206" s="214" t="s">
        <v>853</v>
      </c>
      <c r="D206" s="214" t="s">
        <v>152</v>
      </c>
      <c r="E206" s="215" t="s">
        <v>854</v>
      </c>
      <c r="F206" s="216" t="s">
        <v>855</v>
      </c>
      <c r="G206" s="217" t="s">
        <v>856</v>
      </c>
      <c r="H206" s="218">
        <v>8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47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490</v>
      </c>
      <c r="AT206" s="225" t="s">
        <v>152</v>
      </c>
      <c r="AU206" s="225" t="s">
        <v>86</v>
      </c>
      <c r="AY206" s="19" t="s">
        <v>149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84</v>
      </c>
      <c r="BK206" s="226">
        <f>ROUND(I206*H206,2)</f>
        <v>0</v>
      </c>
      <c r="BL206" s="19" t="s">
        <v>490</v>
      </c>
      <c r="BM206" s="225" t="s">
        <v>857</v>
      </c>
    </row>
    <row r="207" s="2" customFormat="1" ht="16.5" customHeight="1">
      <c r="A207" s="40"/>
      <c r="B207" s="41"/>
      <c r="C207" s="214" t="s">
        <v>858</v>
      </c>
      <c r="D207" s="214" t="s">
        <v>152</v>
      </c>
      <c r="E207" s="215" t="s">
        <v>503</v>
      </c>
      <c r="F207" s="216" t="s">
        <v>504</v>
      </c>
      <c r="G207" s="217" t="s">
        <v>403</v>
      </c>
      <c r="H207" s="275"/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47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490</v>
      </c>
      <c r="AT207" s="225" t="s">
        <v>152</v>
      </c>
      <c r="AU207" s="225" t="s">
        <v>86</v>
      </c>
      <c r="AY207" s="19" t="s">
        <v>149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84</v>
      </c>
      <c r="BK207" s="226">
        <f>ROUND(I207*H207,2)</f>
        <v>0</v>
      </c>
      <c r="BL207" s="19" t="s">
        <v>490</v>
      </c>
      <c r="BM207" s="225" t="s">
        <v>859</v>
      </c>
    </row>
    <row r="208" s="12" customFormat="1" ht="22.8" customHeight="1">
      <c r="A208" s="12"/>
      <c r="B208" s="198"/>
      <c r="C208" s="199"/>
      <c r="D208" s="200" t="s">
        <v>75</v>
      </c>
      <c r="E208" s="212" t="s">
        <v>860</v>
      </c>
      <c r="F208" s="212" t="s">
        <v>861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SUM(P209:P234)</f>
        <v>0</v>
      </c>
      <c r="Q208" s="206"/>
      <c r="R208" s="207">
        <f>SUM(R209:R234)</f>
        <v>0</v>
      </c>
      <c r="S208" s="206"/>
      <c r="T208" s="208">
        <f>SUM(T209:T234)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150</v>
      </c>
      <c r="AT208" s="210" t="s">
        <v>75</v>
      </c>
      <c r="AU208" s="210" t="s">
        <v>84</v>
      </c>
      <c r="AY208" s="209" t="s">
        <v>149</v>
      </c>
      <c r="BK208" s="211">
        <f>SUM(BK209:BK234)</f>
        <v>0</v>
      </c>
    </row>
    <row r="209" s="2" customFormat="1" ht="16.5" customHeight="1">
      <c r="A209" s="40"/>
      <c r="B209" s="41"/>
      <c r="C209" s="214" t="s">
        <v>862</v>
      </c>
      <c r="D209" s="214" t="s">
        <v>152</v>
      </c>
      <c r="E209" s="215" t="s">
        <v>863</v>
      </c>
      <c r="F209" s="216" t="s">
        <v>864</v>
      </c>
      <c r="G209" s="217" t="s">
        <v>488</v>
      </c>
      <c r="H209" s="218">
        <v>3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47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490</v>
      </c>
      <c r="AT209" s="225" t="s">
        <v>152</v>
      </c>
      <c r="AU209" s="225" t="s">
        <v>86</v>
      </c>
      <c r="AY209" s="19" t="s">
        <v>149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84</v>
      </c>
      <c r="BK209" s="226">
        <f>ROUND(I209*H209,2)</f>
        <v>0</v>
      </c>
      <c r="BL209" s="19" t="s">
        <v>490</v>
      </c>
      <c r="BM209" s="225" t="s">
        <v>865</v>
      </c>
    </row>
    <row r="210" s="2" customFormat="1" ht="16.5" customHeight="1">
      <c r="A210" s="40"/>
      <c r="B210" s="41"/>
      <c r="C210" s="214" t="s">
        <v>866</v>
      </c>
      <c r="D210" s="214" t="s">
        <v>152</v>
      </c>
      <c r="E210" s="215" t="s">
        <v>867</v>
      </c>
      <c r="F210" s="216" t="s">
        <v>868</v>
      </c>
      <c r="G210" s="217" t="s">
        <v>488</v>
      </c>
      <c r="H210" s="218">
        <v>3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47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490</v>
      </c>
      <c r="AT210" s="225" t="s">
        <v>152</v>
      </c>
      <c r="AU210" s="225" t="s">
        <v>86</v>
      </c>
      <c r="AY210" s="19" t="s">
        <v>149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84</v>
      </c>
      <c r="BK210" s="226">
        <f>ROUND(I210*H210,2)</f>
        <v>0</v>
      </c>
      <c r="BL210" s="19" t="s">
        <v>490</v>
      </c>
      <c r="BM210" s="225" t="s">
        <v>869</v>
      </c>
    </row>
    <row r="211" s="2" customFormat="1" ht="16.5" customHeight="1">
      <c r="A211" s="40"/>
      <c r="B211" s="41"/>
      <c r="C211" s="214" t="s">
        <v>870</v>
      </c>
      <c r="D211" s="214" t="s">
        <v>152</v>
      </c>
      <c r="E211" s="215" t="s">
        <v>871</v>
      </c>
      <c r="F211" s="216" t="s">
        <v>872</v>
      </c>
      <c r="G211" s="217" t="s">
        <v>488</v>
      </c>
      <c r="H211" s="218">
        <v>5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47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490</v>
      </c>
      <c r="AT211" s="225" t="s">
        <v>152</v>
      </c>
      <c r="AU211" s="225" t="s">
        <v>86</v>
      </c>
      <c r="AY211" s="19" t="s">
        <v>149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84</v>
      </c>
      <c r="BK211" s="226">
        <f>ROUND(I211*H211,2)</f>
        <v>0</v>
      </c>
      <c r="BL211" s="19" t="s">
        <v>490</v>
      </c>
      <c r="BM211" s="225" t="s">
        <v>873</v>
      </c>
    </row>
    <row r="212" s="2" customFormat="1" ht="21.75" customHeight="1">
      <c r="A212" s="40"/>
      <c r="B212" s="41"/>
      <c r="C212" s="214" t="s">
        <v>874</v>
      </c>
      <c r="D212" s="214" t="s">
        <v>152</v>
      </c>
      <c r="E212" s="215" t="s">
        <v>875</v>
      </c>
      <c r="F212" s="216" t="s">
        <v>876</v>
      </c>
      <c r="G212" s="217" t="s">
        <v>488</v>
      </c>
      <c r="H212" s="218">
        <v>3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47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490</v>
      </c>
      <c r="AT212" s="225" t="s">
        <v>152</v>
      </c>
      <c r="AU212" s="225" t="s">
        <v>86</v>
      </c>
      <c r="AY212" s="19" t="s">
        <v>149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84</v>
      </c>
      <c r="BK212" s="226">
        <f>ROUND(I212*H212,2)</f>
        <v>0</v>
      </c>
      <c r="BL212" s="19" t="s">
        <v>490</v>
      </c>
      <c r="BM212" s="225" t="s">
        <v>877</v>
      </c>
    </row>
    <row r="213" s="2" customFormat="1" ht="16.5" customHeight="1">
      <c r="A213" s="40"/>
      <c r="B213" s="41"/>
      <c r="C213" s="214" t="s">
        <v>878</v>
      </c>
      <c r="D213" s="214" t="s">
        <v>152</v>
      </c>
      <c r="E213" s="215" t="s">
        <v>879</v>
      </c>
      <c r="F213" s="216" t="s">
        <v>880</v>
      </c>
      <c r="G213" s="217" t="s">
        <v>167</v>
      </c>
      <c r="H213" s="218">
        <v>10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47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490</v>
      </c>
      <c r="AT213" s="225" t="s">
        <v>152</v>
      </c>
      <c r="AU213" s="225" t="s">
        <v>86</v>
      </c>
      <c r="AY213" s="19" t="s">
        <v>149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84</v>
      </c>
      <c r="BK213" s="226">
        <f>ROUND(I213*H213,2)</f>
        <v>0</v>
      </c>
      <c r="BL213" s="19" t="s">
        <v>490</v>
      </c>
      <c r="BM213" s="225" t="s">
        <v>881</v>
      </c>
    </row>
    <row r="214" s="2" customFormat="1" ht="16.5" customHeight="1">
      <c r="A214" s="40"/>
      <c r="B214" s="41"/>
      <c r="C214" s="214" t="s">
        <v>882</v>
      </c>
      <c r="D214" s="214" t="s">
        <v>152</v>
      </c>
      <c r="E214" s="215" t="s">
        <v>883</v>
      </c>
      <c r="F214" s="216" t="s">
        <v>884</v>
      </c>
      <c r="G214" s="217" t="s">
        <v>885</v>
      </c>
      <c r="H214" s="218">
        <v>20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47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490</v>
      </c>
      <c r="AT214" s="225" t="s">
        <v>152</v>
      </c>
      <c r="AU214" s="225" t="s">
        <v>86</v>
      </c>
      <c r="AY214" s="19" t="s">
        <v>149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84</v>
      </c>
      <c r="BK214" s="226">
        <f>ROUND(I214*H214,2)</f>
        <v>0</v>
      </c>
      <c r="BL214" s="19" t="s">
        <v>490</v>
      </c>
      <c r="BM214" s="225" t="s">
        <v>886</v>
      </c>
    </row>
    <row r="215" s="2" customFormat="1" ht="16.5" customHeight="1">
      <c r="A215" s="40"/>
      <c r="B215" s="41"/>
      <c r="C215" s="214" t="s">
        <v>887</v>
      </c>
      <c r="D215" s="214" t="s">
        <v>152</v>
      </c>
      <c r="E215" s="215" t="s">
        <v>888</v>
      </c>
      <c r="F215" s="216" t="s">
        <v>889</v>
      </c>
      <c r="G215" s="217" t="s">
        <v>269</v>
      </c>
      <c r="H215" s="218">
        <v>0.40000000000000002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47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490</v>
      </c>
      <c r="AT215" s="225" t="s">
        <v>152</v>
      </c>
      <c r="AU215" s="225" t="s">
        <v>86</v>
      </c>
      <c r="AY215" s="19" t="s">
        <v>149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84</v>
      </c>
      <c r="BK215" s="226">
        <f>ROUND(I215*H215,2)</f>
        <v>0</v>
      </c>
      <c r="BL215" s="19" t="s">
        <v>490</v>
      </c>
      <c r="BM215" s="225" t="s">
        <v>890</v>
      </c>
    </row>
    <row r="216" s="2" customFormat="1" ht="16.5" customHeight="1">
      <c r="A216" s="40"/>
      <c r="B216" s="41"/>
      <c r="C216" s="214" t="s">
        <v>891</v>
      </c>
      <c r="D216" s="214" t="s">
        <v>152</v>
      </c>
      <c r="E216" s="215" t="s">
        <v>892</v>
      </c>
      <c r="F216" s="216" t="s">
        <v>893</v>
      </c>
      <c r="G216" s="217" t="s">
        <v>269</v>
      </c>
      <c r="H216" s="218">
        <v>2.5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47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490</v>
      </c>
      <c r="AT216" s="225" t="s">
        <v>152</v>
      </c>
      <c r="AU216" s="225" t="s">
        <v>86</v>
      </c>
      <c r="AY216" s="19" t="s">
        <v>149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84</v>
      </c>
      <c r="BK216" s="226">
        <f>ROUND(I216*H216,2)</f>
        <v>0</v>
      </c>
      <c r="BL216" s="19" t="s">
        <v>490</v>
      </c>
      <c r="BM216" s="225" t="s">
        <v>894</v>
      </c>
    </row>
    <row r="217" s="2" customFormat="1" ht="16.5" customHeight="1">
      <c r="A217" s="40"/>
      <c r="B217" s="41"/>
      <c r="C217" s="214" t="s">
        <v>895</v>
      </c>
      <c r="D217" s="214" t="s">
        <v>152</v>
      </c>
      <c r="E217" s="215" t="s">
        <v>896</v>
      </c>
      <c r="F217" s="216" t="s">
        <v>897</v>
      </c>
      <c r="G217" s="217" t="s">
        <v>898</v>
      </c>
      <c r="H217" s="218">
        <v>0.40000000000000002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47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490</v>
      </c>
      <c r="AT217" s="225" t="s">
        <v>152</v>
      </c>
      <c r="AU217" s="225" t="s">
        <v>86</v>
      </c>
      <c r="AY217" s="19" t="s">
        <v>149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84</v>
      </c>
      <c r="BK217" s="226">
        <f>ROUND(I217*H217,2)</f>
        <v>0</v>
      </c>
      <c r="BL217" s="19" t="s">
        <v>490</v>
      </c>
      <c r="BM217" s="225" t="s">
        <v>899</v>
      </c>
    </row>
    <row r="218" s="2" customFormat="1" ht="16.5" customHeight="1">
      <c r="A218" s="40"/>
      <c r="B218" s="41"/>
      <c r="C218" s="214" t="s">
        <v>900</v>
      </c>
      <c r="D218" s="214" t="s">
        <v>152</v>
      </c>
      <c r="E218" s="215" t="s">
        <v>901</v>
      </c>
      <c r="F218" s="216" t="s">
        <v>902</v>
      </c>
      <c r="G218" s="217" t="s">
        <v>885</v>
      </c>
      <c r="H218" s="218">
        <v>5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47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490</v>
      </c>
      <c r="AT218" s="225" t="s">
        <v>152</v>
      </c>
      <c r="AU218" s="225" t="s">
        <v>86</v>
      </c>
      <c r="AY218" s="19" t="s">
        <v>149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84</v>
      </c>
      <c r="BK218" s="226">
        <f>ROUND(I218*H218,2)</f>
        <v>0</v>
      </c>
      <c r="BL218" s="19" t="s">
        <v>490</v>
      </c>
      <c r="BM218" s="225" t="s">
        <v>903</v>
      </c>
    </row>
    <row r="219" s="2" customFormat="1" ht="16.5" customHeight="1">
      <c r="A219" s="40"/>
      <c r="B219" s="41"/>
      <c r="C219" s="214" t="s">
        <v>904</v>
      </c>
      <c r="D219" s="214" t="s">
        <v>152</v>
      </c>
      <c r="E219" s="215" t="s">
        <v>905</v>
      </c>
      <c r="F219" s="216" t="s">
        <v>906</v>
      </c>
      <c r="G219" s="217" t="s">
        <v>269</v>
      </c>
      <c r="H219" s="218">
        <v>0.40000000000000002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47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490</v>
      </c>
      <c r="AT219" s="225" t="s">
        <v>152</v>
      </c>
      <c r="AU219" s="225" t="s">
        <v>86</v>
      </c>
      <c r="AY219" s="19" t="s">
        <v>149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84</v>
      </c>
      <c r="BK219" s="226">
        <f>ROUND(I219*H219,2)</f>
        <v>0</v>
      </c>
      <c r="BL219" s="19" t="s">
        <v>490</v>
      </c>
      <c r="BM219" s="225" t="s">
        <v>907</v>
      </c>
    </row>
    <row r="220" s="2" customFormat="1" ht="16.5" customHeight="1">
      <c r="A220" s="40"/>
      <c r="B220" s="41"/>
      <c r="C220" s="214" t="s">
        <v>908</v>
      </c>
      <c r="D220" s="214" t="s">
        <v>152</v>
      </c>
      <c r="E220" s="215" t="s">
        <v>909</v>
      </c>
      <c r="F220" s="216" t="s">
        <v>910</v>
      </c>
      <c r="G220" s="217" t="s">
        <v>167</v>
      </c>
      <c r="H220" s="218">
        <v>300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47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490</v>
      </c>
      <c r="AT220" s="225" t="s">
        <v>152</v>
      </c>
      <c r="AU220" s="225" t="s">
        <v>86</v>
      </c>
      <c r="AY220" s="19" t="s">
        <v>149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84</v>
      </c>
      <c r="BK220" s="226">
        <f>ROUND(I220*H220,2)</f>
        <v>0</v>
      </c>
      <c r="BL220" s="19" t="s">
        <v>490</v>
      </c>
      <c r="BM220" s="225" t="s">
        <v>911</v>
      </c>
    </row>
    <row r="221" s="2" customFormat="1" ht="16.5" customHeight="1">
      <c r="A221" s="40"/>
      <c r="B221" s="41"/>
      <c r="C221" s="214" t="s">
        <v>912</v>
      </c>
      <c r="D221" s="214" t="s">
        <v>152</v>
      </c>
      <c r="E221" s="215" t="s">
        <v>913</v>
      </c>
      <c r="F221" s="216" t="s">
        <v>914</v>
      </c>
      <c r="G221" s="217" t="s">
        <v>488</v>
      </c>
      <c r="H221" s="218">
        <v>28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47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490</v>
      </c>
      <c r="AT221" s="225" t="s">
        <v>152</v>
      </c>
      <c r="AU221" s="225" t="s">
        <v>86</v>
      </c>
      <c r="AY221" s="19" t="s">
        <v>149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84</v>
      </c>
      <c r="BK221" s="226">
        <f>ROUND(I221*H221,2)</f>
        <v>0</v>
      </c>
      <c r="BL221" s="19" t="s">
        <v>490</v>
      </c>
      <c r="BM221" s="225" t="s">
        <v>915</v>
      </c>
    </row>
    <row r="222" s="2" customFormat="1" ht="16.5" customHeight="1">
      <c r="A222" s="40"/>
      <c r="B222" s="41"/>
      <c r="C222" s="214" t="s">
        <v>916</v>
      </c>
      <c r="D222" s="214" t="s">
        <v>152</v>
      </c>
      <c r="E222" s="215" t="s">
        <v>917</v>
      </c>
      <c r="F222" s="216" t="s">
        <v>918</v>
      </c>
      <c r="G222" s="217" t="s">
        <v>488</v>
      </c>
      <c r="H222" s="218">
        <v>14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47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490</v>
      </c>
      <c r="AT222" s="225" t="s">
        <v>152</v>
      </c>
      <c r="AU222" s="225" t="s">
        <v>86</v>
      </c>
      <c r="AY222" s="19" t="s">
        <v>149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84</v>
      </c>
      <c r="BK222" s="226">
        <f>ROUND(I222*H222,2)</f>
        <v>0</v>
      </c>
      <c r="BL222" s="19" t="s">
        <v>490</v>
      </c>
      <c r="BM222" s="225" t="s">
        <v>919</v>
      </c>
    </row>
    <row r="223" s="2" customFormat="1" ht="16.5" customHeight="1">
      <c r="A223" s="40"/>
      <c r="B223" s="41"/>
      <c r="C223" s="214" t="s">
        <v>920</v>
      </c>
      <c r="D223" s="214" t="s">
        <v>152</v>
      </c>
      <c r="E223" s="215" t="s">
        <v>921</v>
      </c>
      <c r="F223" s="216" t="s">
        <v>922</v>
      </c>
      <c r="G223" s="217" t="s">
        <v>249</v>
      </c>
      <c r="H223" s="218">
        <v>3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47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490</v>
      </c>
      <c r="AT223" s="225" t="s">
        <v>152</v>
      </c>
      <c r="AU223" s="225" t="s">
        <v>86</v>
      </c>
      <c r="AY223" s="19" t="s">
        <v>149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84</v>
      </c>
      <c r="BK223" s="226">
        <f>ROUND(I223*H223,2)</f>
        <v>0</v>
      </c>
      <c r="BL223" s="19" t="s">
        <v>490</v>
      </c>
      <c r="BM223" s="225" t="s">
        <v>923</v>
      </c>
    </row>
    <row r="224" s="2" customFormat="1" ht="16.5" customHeight="1">
      <c r="A224" s="40"/>
      <c r="B224" s="41"/>
      <c r="C224" s="214" t="s">
        <v>924</v>
      </c>
      <c r="D224" s="214" t="s">
        <v>152</v>
      </c>
      <c r="E224" s="215" t="s">
        <v>925</v>
      </c>
      <c r="F224" s="216" t="s">
        <v>926</v>
      </c>
      <c r="G224" s="217" t="s">
        <v>488</v>
      </c>
      <c r="H224" s="218">
        <v>28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47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490</v>
      </c>
      <c r="AT224" s="225" t="s">
        <v>152</v>
      </c>
      <c r="AU224" s="225" t="s">
        <v>86</v>
      </c>
      <c r="AY224" s="19" t="s">
        <v>149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84</v>
      </c>
      <c r="BK224" s="226">
        <f>ROUND(I224*H224,2)</f>
        <v>0</v>
      </c>
      <c r="BL224" s="19" t="s">
        <v>490</v>
      </c>
      <c r="BM224" s="225" t="s">
        <v>927</v>
      </c>
    </row>
    <row r="225" s="2" customFormat="1" ht="16.5" customHeight="1">
      <c r="A225" s="40"/>
      <c r="B225" s="41"/>
      <c r="C225" s="214" t="s">
        <v>928</v>
      </c>
      <c r="D225" s="214" t="s">
        <v>152</v>
      </c>
      <c r="E225" s="215" t="s">
        <v>929</v>
      </c>
      <c r="F225" s="216" t="s">
        <v>930</v>
      </c>
      <c r="G225" s="217" t="s">
        <v>488</v>
      </c>
      <c r="H225" s="218">
        <v>14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47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490</v>
      </c>
      <c r="AT225" s="225" t="s">
        <v>152</v>
      </c>
      <c r="AU225" s="225" t="s">
        <v>86</v>
      </c>
      <c r="AY225" s="19" t="s">
        <v>149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84</v>
      </c>
      <c r="BK225" s="226">
        <f>ROUND(I225*H225,2)</f>
        <v>0</v>
      </c>
      <c r="BL225" s="19" t="s">
        <v>490</v>
      </c>
      <c r="BM225" s="225" t="s">
        <v>931</v>
      </c>
    </row>
    <row r="226" s="2" customFormat="1" ht="16.5" customHeight="1">
      <c r="A226" s="40"/>
      <c r="B226" s="41"/>
      <c r="C226" s="214" t="s">
        <v>932</v>
      </c>
      <c r="D226" s="214" t="s">
        <v>152</v>
      </c>
      <c r="E226" s="215" t="s">
        <v>933</v>
      </c>
      <c r="F226" s="216" t="s">
        <v>934</v>
      </c>
      <c r="G226" s="217" t="s">
        <v>167</v>
      </c>
      <c r="H226" s="218">
        <v>10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47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490</v>
      </c>
      <c r="AT226" s="225" t="s">
        <v>152</v>
      </c>
      <c r="AU226" s="225" t="s">
        <v>86</v>
      </c>
      <c r="AY226" s="19" t="s">
        <v>149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84</v>
      </c>
      <c r="BK226" s="226">
        <f>ROUND(I226*H226,2)</f>
        <v>0</v>
      </c>
      <c r="BL226" s="19" t="s">
        <v>490</v>
      </c>
      <c r="BM226" s="225" t="s">
        <v>935</v>
      </c>
    </row>
    <row r="227" s="2" customFormat="1" ht="16.5" customHeight="1">
      <c r="A227" s="40"/>
      <c r="B227" s="41"/>
      <c r="C227" s="214" t="s">
        <v>936</v>
      </c>
      <c r="D227" s="214" t="s">
        <v>152</v>
      </c>
      <c r="E227" s="215" t="s">
        <v>937</v>
      </c>
      <c r="F227" s="216" t="s">
        <v>938</v>
      </c>
      <c r="G227" s="217" t="s">
        <v>885</v>
      </c>
      <c r="H227" s="218">
        <v>30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47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490</v>
      </c>
      <c r="AT227" s="225" t="s">
        <v>152</v>
      </c>
      <c r="AU227" s="225" t="s">
        <v>86</v>
      </c>
      <c r="AY227" s="19" t="s">
        <v>149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84</v>
      </c>
      <c r="BK227" s="226">
        <f>ROUND(I227*H227,2)</f>
        <v>0</v>
      </c>
      <c r="BL227" s="19" t="s">
        <v>490</v>
      </c>
      <c r="BM227" s="225" t="s">
        <v>939</v>
      </c>
    </row>
    <row r="228" s="2" customFormat="1" ht="16.5" customHeight="1">
      <c r="A228" s="40"/>
      <c r="B228" s="41"/>
      <c r="C228" s="214" t="s">
        <v>940</v>
      </c>
      <c r="D228" s="214" t="s">
        <v>152</v>
      </c>
      <c r="E228" s="215" t="s">
        <v>941</v>
      </c>
      <c r="F228" s="216" t="s">
        <v>942</v>
      </c>
      <c r="G228" s="217" t="s">
        <v>269</v>
      </c>
      <c r="H228" s="218">
        <v>1.05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47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490</v>
      </c>
      <c r="AT228" s="225" t="s">
        <v>152</v>
      </c>
      <c r="AU228" s="225" t="s">
        <v>86</v>
      </c>
      <c r="AY228" s="19" t="s">
        <v>149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84</v>
      </c>
      <c r="BK228" s="226">
        <f>ROUND(I228*H228,2)</f>
        <v>0</v>
      </c>
      <c r="BL228" s="19" t="s">
        <v>490</v>
      </c>
      <c r="BM228" s="225" t="s">
        <v>943</v>
      </c>
    </row>
    <row r="229" s="2" customFormat="1" ht="16.5" customHeight="1">
      <c r="A229" s="40"/>
      <c r="B229" s="41"/>
      <c r="C229" s="214" t="s">
        <v>944</v>
      </c>
      <c r="D229" s="214" t="s">
        <v>152</v>
      </c>
      <c r="E229" s="215" t="s">
        <v>945</v>
      </c>
      <c r="F229" s="216" t="s">
        <v>946</v>
      </c>
      <c r="G229" s="217" t="s">
        <v>269</v>
      </c>
      <c r="H229" s="218">
        <v>5.25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47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490</v>
      </c>
      <c r="AT229" s="225" t="s">
        <v>152</v>
      </c>
      <c r="AU229" s="225" t="s">
        <v>86</v>
      </c>
      <c r="AY229" s="19" t="s">
        <v>149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84</v>
      </c>
      <c r="BK229" s="226">
        <f>ROUND(I229*H229,2)</f>
        <v>0</v>
      </c>
      <c r="BL229" s="19" t="s">
        <v>490</v>
      </c>
      <c r="BM229" s="225" t="s">
        <v>947</v>
      </c>
    </row>
    <row r="230" s="2" customFormat="1" ht="16.5" customHeight="1">
      <c r="A230" s="40"/>
      <c r="B230" s="41"/>
      <c r="C230" s="214" t="s">
        <v>948</v>
      </c>
      <c r="D230" s="214" t="s">
        <v>152</v>
      </c>
      <c r="E230" s="215" t="s">
        <v>949</v>
      </c>
      <c r="F230" s="216" t="s">
        <v>950</v>
      </c>
      <c r="G230" s="217" t="s">
        <v>898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47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490</v>
      </c>
      <c r="AT230" s="225" t="s">
        <v>152</v>
      </c>
      <c r="AU230" s="225" t="s">
        <v>86</v>
      </c>
      <c r="AY230" s="19" t="s">
        <v>149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84</v>
      </c>
      <c r="BK230" s="226">
        <f>ROUND(I230*H230,2)</f>
        <v>0</v>
      </c>
      <c r="BL230" s="19" t="s">
        <v>490</v>
      </c>
      <c r="BM230" s="225" t="s">
        <v>951</v>
      </c>
    </row>
    <row r="231" s="2" customFormat="1" ht="16.5" customHeight="1">
      <c r="A231" s="40"/>
      <c r="B231" s="41"/>
      <c r="C231" s="214" t="s">
        <v>952</v>
      </c>
      <c r="D231" s="214" t="s">
        <v>152</v>
      </c>
      <c r="E231" s="215" t="s">
        <v>953</v>
      </c>
      <c r="F231" s="216" t="s">
        <v>954</v>
      </c>
      <c r="G231" s="217" t="s">
        <v>885</v>
      </c>
      <c r="H231" s="218">
        <v>10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47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490</v>
      </c>
      <c r="AT231" s="225" t="s">
        <v>152</v>
      </c>
      <c r="AU231" s="225" t="s">
        <v>86</v>
      </c>
      <c r="AY231" s="19" t="s">
        <v>149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84</v>
      </c>
      <c r="BK231" s="226">
        <f>ROUND(I231*H231,2)</f>
        <v>0</v>
      </c>
      <c r="BL231" s="19" t="s">
        <v>490</v>
      </c>
      <c r="BM231" s="225" t="s">
        <v>955</v>
      </c>
    </row>
    <row r="232" s="2" customFormat="1" ht="16.5" customHeight="1">
      <c r="A232" s="40"/>
      <c r="B232" s="41"/>
      <c r="C232" s="214" t="s">
        <v>956</v>
      </c>
      <c r="D232" s="214" t="s">
        <v>152</v>
      </c>
      <c r="E232" s="215" t="s">
        <v>957</v>
      </c>
      <c r="F232" s="216" t="s">
        <v>958</v>
      </c>
      <c r="G232" s="217" t="s">
        <v>269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47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490</v>
      </c>
      <c r="AT232" s="225" t="s">
        <v>152</v>
      </c>
      <c r="AU232" s="225" t="s">
        <v>86</v>
      </c>
      <c r="AY232" s="19" t="s">
        <v>149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84</v>
      </c>
      <c r="BK232" s="226">
        <f>ROUND(I232*H232,2)</f>
        <v>0</v>
      </c>
      <c r="BL232" s="19" t="s">
        <v>490</v>
      </c>
      <c r="BM232" s="225" t="s">
        <v>959</v>
      </c>
    </row>
    <row r="233" s="2" customFormat="1" ht="16.5" customHeight="1">
      <c r="A233" s="40"/>
      <c r="B233" s="41"/>
      <c r="C233" s="214" t="s">
        <v>960</v>
      </c>
      <c r="D233" s="214" t="s">
        <v>152</v>
      </c>
      <c r="E233" s="215" t="s">
        <v>961</v>
      </c>
      <c r="F233" s="216" t="s">
        <v>962</v>
      </c>
      <c r="G233" s="217" t="s">
        <v>167</v>
      </c>
      <c r="H233" s="218">
        <v>1800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47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490</v>
      </c>
      <c r="AT233" s="225" t="s">
        <v>152</v>
      </c>
      <c r="AU233" s="225" t="s">
        <v>86</v>
      </c>
      <c r="AY233" s="19" t="s">
        <v>149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84</v>
      </c>
      <c r="BK233" s="226">
        <f>ROUND(I233*H233,2)</f>
        <v>0</v>
      </c>
      <c r="BL233" s="19" t="s">
        <v>490</v>
      </c>
      <c r="BM233" s="225" t="s">
        <v>963</v>
      </c>
    </row>
    <row r="234" s="2" customFormat="1" ht="16.5" customHeight="1">
      <c r="A234" s="40"/>
      <c r="B234" s="41"/>
      <c r="C234" s="214" t="s">
        <v>964</v>
      </c>
      <c r="D234" s="214" t="s">
        <v>152</v>
      </c>
      <c r="E234" s="215" t="s">
        <v>503</v>
      </c>
      <c r="F234" s="216" t="s">
        <v>504</v>
      </c>
      <c r="G234" s="217" t="s">
        <v>403</v>
      </c>
      <c r="H234" s="275"/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47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490</v>
      </c>
      <c r="AT234" s="225" t="s">
        <v>152</v>
      </c>
      <c r="AU234" s="225" t="s">
        <v>86</v>
      </c>
      <c r="AY234" s="19" t="s">
        <v>149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84</v>
      </c>
      <c r="BK234" s="226">
        <f>ROUND(I234*H234,2)</f>
        <v>0</v>
      </c>
      <c r="BL234" s="19" t="s">
        <v>490</v>
      </c>
      <c r="BM234" s="225" t="s">
        <v>965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966</v>
      </c>
      <c r="F235" s="212" t="s">
        <v>967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SUM(P236:P237)</f>
        <v>0</v>
      </c>
      <c r="Q235" s="206"/>
      <c r="R235" s="207">
        <f>SUM(R236:R237)</f>
        <v>0</v>
      </c>
      <c r="S235" s="206"/>
      <c r="T235" s="208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150</v>
      </c>
      <c r="AT235" s="210" t="s">
        <v>75</v>
      </c>
      <c r="AU235" s="210" t="s">
        <v>84</v>
      </c>
      <c r="AY235" s="209" t="s">
        <v>149</v>
      </c>
      <c r="BK235" s="211">
        <f>SUM(BK236:BK237)</f>
        <v>0</v>
      </c>
    </row>
    <row r="236" s="2" customFormat="1" ht="16.5" customHeight="1">
      <c r="A236" s="40"/>
      <c r="B236" s="41"/>
      <c r="C236" s="255" t="s">
        <v>968</v>
      </c>
      <c r="D236" s="255" t="s">
        <v>362</v>
      </c>
      <c r="E236" s="256" t="s">
        <v>969</v>
      </c>
      <c r="F236" s="257" t="s">
        <v>970</v>
      </c>
      <c r="G236" s="258" t="s">
        <v>262</v>
      </c>
      <c r="H236" s="259">
        <v>1</v>
      </c>
      <c r="I236" s="260"/>
      <c r="J236" s="261">
        <f>ROUND(I236*H236,2)</f>
        <v>0</v>
      </c>
      <c r="K236" s="257" t="s">
        <v>19</v>
      </c>
      <c r="L236" s="262"/>
      <c r="M236" s="263" t="s">
        <v>19</v>
      </c>
      <c r="N236" s="264" t="s">
        <v>47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489</v>
      </c>
      <c r="AT236" s="225" t="s">
        <v>362</v>
      </c>
      <c r="AU236" s="225" t="s">
        <v>86</v>
      </c>
      <c r="AY236" s="19" t="s">
        <v>149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84</v>
      </c>
      <c r="BK236" s="226">
        <f>ROUND(I236*H236,2)</f>
        <v>0</v>
      </c>
      <c r="BL236" s="19" t="s">
        <v>490</v>
      </c>
      <c r="BM236" s="225" t="s">
        <v>971</v>
      </c>
    </row>
    <row r="237" s="2" customFormat="1" ht="16.5" customHeight="1">
      <c r="A237" s="40"/>
      <c r="B237" s="41"/>
      <c r="C237" s="214" t="s">
        <v>972</v>
      </c>
      <c r="D237" s="214" t="s">
        <v>152</v>
      </c>
      <c r="E237" s="215" t="s">
        <v>503</v>
      </c>
      <c r="F237" s="216" t="s">
        <v>504</v>
      </c>
      <c r="G237" s="217" t="s">
        <v>403</v>
      </c>
      <c r="H237" s="275"/>
      <c r="I237" s="219"/>
      <c r="J237" s="220">
        <f>ROUND(I237*H237,2)</f>
        <v>0</v>
      </c>
      <c r="K237" s="216" t="s">
        <v>19</v>
      </c>
      <c r="L237" s="46"/>
      <c r="M237" s="291" t="s">
        <v>19</v>
      </c>
      <c r="N237" s="292" t="s">
        <v>47</v>
      </c>
      <c r="O237" s="289"/>
      <c r="P237" s="293">
        <f>O237*H237</f>
        <v>0</v>
      </c>
      <c r="Q237" s="293">
        <v>0</v>
      </c>
      <c r="R237" s="293">
        <f>Q237*H237</f>
        <v>0</v>
      </c>
      <c r="S237" s="293">
        <v>0</v>
      </c>
      <c r="T237" s="29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490</v>
      </c>
      <c r="AT237" s="225" t="s">
        <v>152</v>
      </c>
      <c r="AU237" s="225" t="s">
        <v>86</v>
      </c>
      <c r="AY237" s="19" t="s">
        <v>149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84</v>
      </c>
      <c r="BK237" s="226">
        <f>ROUND(I237*H237,2)</f>
        <v>0</v>
      </c>
      <c r="BL237" s="19" t="s">
        <v>490</v>
      </c>
      <c r="BM237" s="225" t="s">
        <v>973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M+z4XGw3ezVZoJzjlOJDzjspC0j0DVdsVs/wccOF/mMySd5x6M5CmMwWpEWCOMfnTfOVEt8fyqww6q2cav2zkw==" hashValue="IIub2wLELFdDCflbFuTXIQ04UzzgwuVzl5HYmn9Qlylap3EnASH4SfWIZ7CMVbBSfg5LiSZTKAUC5o+tgJ2q0Q==" algorithmName="SHA-512" password="CC35"/>
  <autoFilter ref="C87:K2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974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21. 3. 2022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474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975</v>
      </c>
      <c r="F24" s="40"/>
      <c r="G24" s="40"/>
      <c r="H24" s="40"/>
      <c r="I24" s="144" t="s">
        <v>29</v>
      </c>
      <c r="J24" s="135" t="s">
        <v>474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ROUND((SUM(BE85:BE120)),  2)</f>
        <v>0</v>
      </c>
      <c r="G33" s="40"/>
      <c r="H33" s="40"/>
      <c r="I33" s="159">
        <v>0.20999999999999999</v>
      </c>
      <c r="J33" s="158">
        <f>ROUND(((SUM(BE85:BE120))*I33),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ROUND((SUM(BF85:BF120)),  2)</f>
        <v>0</v>
      </c>
      <c r="G34" s="40"/>
      <c r="H34" s="40"/>
      <c r="I34" s="159">
        <v>0.14999999999999999</v>
      </c>
      <c r="J34" s="158">
        <f>ROUND(((SUM(BF85:BF120))*I34),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ROUND((SUM(BG85:BG120)),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ROUND((SUM(BH85:BH120)),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ROUND((SUM(BI85:BI120)),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KKN a.s.-Objekt B-4.np-infekční lůžkové oddělení a lékařské pokoje KLIMATIZACE - I.a II.etapa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MaR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21. 3. 2022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KKN a.s.,nem.Karlovy Vary</v>
      </c>
      <c r="G54" s="42"/>
      <c r="H54" s="42"/>
      <c r="I54" s="34" t="s">
        <v>32</v>
      </c>
      <c r="J54" s="38" t="str">
        <f>E21</f>
        <v>Jan Sobotka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Petr Matoušek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476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976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977</v>
      </c>
      <c r="E62" s="184"/>
      <c r="F62" s="184"/>
      <c r="G62" s="184"/>
      <c r="H62" s="184"/>
      <c r="I62" s="184"/>
      <c r="J62" s="185">
        <f>J91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978</v>
      </c>
      <c r="E63" s="184"/>
      <c r="F63" s="184"/>
      <c r="G63" s="184"/>
      <c r="H63" s="184"/>
      <c r="I63" s="184"/>
      <c r="J63" s="185">
        <f>J96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979</v>
      </c>
      <c r="E64" s="184"/>
      <c r="F64" s="184"/>
      <c r="G64" s="184"/>
      <c r="H64" s="184"/>
      <c r="I64" s="184"/>
      <c r="J64" s="185">
        <f>J99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980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134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KKN a.s.-Objekt B-4.np-infekční lůžkové oddělení a lékařské pokoje KLIMATIZACE - I.a II.etapa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117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03 - MaR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Karlovy Vary</v>
      </c>
      <c r="G79" s="42"/>
      <c r="H79" s="42"/>
      <c r="I79" s="34" t="s">
        <v>23</v>
      </c>
      <c r="J79" s="74" t="str">
        <f>IF(J12="","",J12)</f>
        <v>21. 3. 2022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KKN a.s.,nem.Karlovy Vary</v>
      </c>
      <c r="G81" s="42"/>
      <c r="H81" s="42"/>
      <c r="I81" s="34" t="s">
        <v>32</v>
      </c>
      <c r="J81" s="38" t="str">
        <f>E21</f>
        <v>Jan Sobotka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Petr Matoušek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135</v>
      </c>
      <c r="D84" s="190" t="s">
        <v>61</v>
      </c>
      <c r="E84" s="190" t="s">
        <v>57</v>
      </c>
      <c r="F84" s="190" t="s">
        <v>58</v>
      </c>
      <c r="G84" s="190" t="s">
        <v>136</v>
      </c>
      <c r="H84" s="190" t="s">
        <v>137</v>
      </c>
      <c r="I84" s="190" t="s">
        <v>138</v>
      </c>
      <c r="J84" s="190" t="s">
        <v>121</v>
      </c>
      <c r="K84" s="191" t="s">
        <v>139</v>
      </c>
      <c r="L84" s="192"/>
      <c r="M84" s="94" t="s">
        <v>19</v>
      </c>
      <c r="N84" s="95" t="s">
        <v>46</v>
      </c>
      <c r="O84" s="95" t="s">
        <v>140</v>
      </c>
      <c r="P84" s="95" t="s">
        <v>141</v>
      </c>
      <c r="Q84" s="95" t="s">
        <v>142</v>
      </c>
      <c r="R84" s="95" t="s">
        <v>143</v>
      </c>
      <c r="S84" s="95" t="s">
        <v>144</v>
      </c>
      <c r="T84" s="96" t="s">
        <v>145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146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0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122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75</v>
      </c>
      <c r="E86" s="201" t="s">
        <v>362</v>
      </c>
      <c r="F86" s="201" t="s">
        <v>362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P87+P91+P96+P99+P112</f>
        <v>0</v>
      </c>
      <c r="Q86" s="206"/>
      <c r="R86" s="207">
        <f>R87+R91+R96+R99+R112</f>
        <v>0</v>
      </c>
      <c r="S86" s="206"/>
      <c r="T86" s="208">
        <f>T87+T91+T96+T99+T112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150</v>
      </c>
      <c r="AT86" s="210" t="s">
        <v>75</v>
      </c>
      <c r="AU86" s="210" t="s">
        <v>76</v>
      </c>
      <c r="AY86" s="209" t="s">
        <v>149</v>
      </c>
      <c r="BK86" s="211">
        <f>BK87+BK91+BK96+BK99+BK112</f>
        <v>0</v>
      </c>
    </row>
    <row r="87" s="12" customFormat="1" ht="22.8" customHeight="1">
      <c r="A87" s="12"/>
      <c r="B87" s="198"/>
      <c r="C87" s="199"/>
      <c r="D87" s="200" t="s">
        <v>75</v>
      </c>
      <c r="E87" s="212" t="s">
        <v>981</v>
      </c>
      <c r="F87" s="212" t="s">
        <v>982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SUM(P88:P90)</f>
        <v>0</v>
      </c>
      <c r="Q87" s="206"/>
      <c r="R87" s="207">
        <f>SUM(R88:R90)</f>
        <v>0</v>
      </c>
      <c r="S87" s="206"/>
      <c r="T87" s="208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150</v>
      </c>
      <c r="AT87" s="210" t="s">
        <v>75</v>
      </c>
      <c r="AU87" s="210" t="s">
        <v>84</v>
      </c>
      <c r="AY87" s="209" t="s">
        <v>149</v>
      </c>
      <c r="BK87" s="211">
        <f>SUM(BK88:BK90)</f>
        <v>0</v>
      </c>
    </row>
    <row r="88" s="2" customFormat="1" ht="16.5" customHeight="1">
      <c r="A88" s="40"/>
      <c r="B88" s="41"/>
      <c r="C88" s="255" t="s">
        <v>84</v>
      </c>
      <c r="D88" s="255" t="s">
        <v>362</v>
      </c>
      <c r="E88" s="256" t="s">
        <v>983</v>
      </c>
      <c r="F88" s="257" t="s">
        <v>984</v>
      </c>
      <c r="G88" s="258" t="s">
        <v>488</v>
      </c>
      <c r="H88" s="259">
        <v>1</v>
      </c>
      <c r="I88" s="260"/>
      <c r="J88" s="261">
        <f>ROUND(I88*H88,2)</f>
        <v>0</v>
      </c>
      <c r="K88" s="257" t="s">
        <v>19</v>
      </c>
      <c r="L88" s="262"/>
      <c r="M88" s="263" t="s">
        <v>19</v>
      </c>
      <c r="N88" s="264" t="s">
        <v>47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489</v>
      </c>
      <c r="AT88" s="225" t="s">
        <v>362</v>
      </c>
      <c r="AU88" s="225" t="s">
        <v>86</v>
      </c>
      <c r="AY88" s="19" t="s">
        <v>149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84</v>
      </c>
      <c r="BK88" s="226">
        <f>ROUND(I88*H88,2)</f>
        <v>0</v>
      </c>
      <c r="BL88" s="19" t="s">
        <v>490</v>
      </c>
      <c r="BM88" s="225" t="s">
        <v>985</v>
      </c>
    </row>
    <row r="89" s="2" customFormat="1" ht="16.5" customHeight="1">
      <c r="A89" s="40"/>
      <c r="B89" s="41"/>
      <c r="C89" s="255" t="s">
        <v>86</v>
      </c>
      <c r="D89" s="255" t="s">
        <v>362</v>
      </c>
      <c r="E89" s="256" t="s">
        <v>986</v>
      </c>
      <c r="F89" s="257" t="s">
        <v>987</v>
      </c>
      <c r="G89" s="258" t="s">
        <v>488</v>
      </c>
      <c r="H89" s="259">
        <v>3</v>
      </c>
      <c r="I89" s="260"/>
      <c r="J89" s="261">
        <f>ROUND(I89*H89,2)</f>
        <v>0</v>
      </c>
      <c r="K89" s="257" t="s">
        <v>19</v>
      </c>
      <c r="L89" s="262"/>
      <c r="M89" s="263" t="s">
        <v>19</v>
      </c>
      <c r="N89" s="264" t="s">
        <v>47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489</v>
      </c>
      <c r="AT89" s="225" t="s">
        <v>362</v>
      </c>
      <c r="AU89" s="225" t="s">
        <v>86</v>
      </c>
      <c r="AY89" s="19" t="s">
        <v>149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84</v>
      </c>
      <c r="BK89" s="226">
        <f>ROUND(I89*H89,2)</f>
        <v>0</v>
      </c>
      <c r="BL89" s="19" t="s">
        <v>490</v>
      </c>
      <c r="BM89" s="225" t="s">
        <v>988</v>
      </c>
    </row>
    <row r="90" s="2" customFormat="1" ht="16.5" customHeight="1">
      <c r="A90" s="40"/>
      <c r="B90" s="41"/>
      <c r="C90" s="255" t="s">
        <v>150</v>
      </c>
      <c r="D90" s="255" t="s">
        <v>362</v>
      </c>
      <c r="E90" s="256" t="s">
        <v>989</v>
      </c>
      <c r="F90" s="257" t="s">
        <v>990</v>
      </c>
      <c r="G90" s="258" t="s">
        <v>488</v>
      </c>
      <c r="H90" s="259">
        <v>28</v>
      </c>
      <c r="I90" s="260"/>
      <c r="J90" s="261">
        <f>ROUND(I90*H90,2)</f>
        <v>0</v>
      </c>
      <c r="K90" s="257" t="s">
        <v>19</v>
      </c>
      <c r="L90" s="262"/>
      <c r="M90" s="263" t="s">
        <v>19</v>
      </c>
      <c r="N90" s="264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489</v>
      </c>
      <c r="AT90" s="225" t="s">
        <v>362</v>
      </c>
      <c r="AU90" s="225" t="s">
        <v>86</v>
      </c>
      <c r="AY90" s="19" t="s">
        <v>149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84</v>
      </c>
      <c r="BK90" s="226">
        <f>ROUND(I90*H90,2)</f>
        <v>0</v>
      </c>
      <c r="BL90" s="19" t="s">
        <v>490</v>
      </c>
      <c r="BM90" s="225" t="s">
        <v>991</v>
      </c>
    </row>
    <row r="91" s="12" customFormat="1" ht="22.8" customHeight="1">
      <c r="A91" s="12"/>
      <c r="B91" s="198"/>
      <c r="C91" s="199"/>
      <c r="D91" s="200" t="s">
        <v>75</v>
      </c>
      <c r="E91" s="212" t="s">
        <v>992</v>
      </c>
      <c r="F91" s="212" t="s">
        <v>993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SUM(P92:P95)</f>
        <v>0</v>
      </c>
      <c r="Q91" s="206"/>
      <c r="R91" s="207">
        <f>SUM(R92:R95)</f>
        <v>0</v>
      </c>
      <c r="S91" s="206"/>
      <c r="T91" s="208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84</v>
      </c>
      <c r="AY91" s="209" t="s">
        <v>149</v>
      </c>
      <c r="BK91" s="211">
        <f>SUM(BK92:BK95)</f>
        <v>0</v>
      </c>
    </row>
    <row r="92" s="2" customFormat="1" ht="16.5" customHeight="1">
      <c r="A92" s="40"/>
      <c r="B92" s="41"/>
      <c r="C92" s="214" t="s">
        <v>157</v>
      </c>
      <c r="D92" s="214" t="s">
        <v>152</v>
      </c>
      <c r="E92" s="215" t="s">
        <v>994</v>
      </c>
      <c r="F92" s="216" t="s">
        <v>995</v>
      </c>
      <c r="G92" s="217" t="s">
        <v>488</v>
      </c>
      <c r="H92" s="218">
        <v>8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490</v>
      </c>
      <c r="AT92" s="225" t="s">
        <v>152</v>
      </c>
      <c r="AU92" s="225" t="s">
        <v>86</v>
      </c>
      <c r="AY92" s="19" t="s">
        <v>149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490</v>
      </c>
      <c r="BM92" s="225" t="s">
        <v>996</v>
      </c>
    </row>
    <row r="93" s="2" customFormat="1" ht="16.5" customHeight="1">
      <c r="A93" s="40"/>
      <c r="B93" s="41"/>
      <c r="C93" s="255" t="s">
        <v>182</v>
      </c>
      <c r="D93" s="255" t="s">
        <v>362</v>
      </c>
      <c r="E93" s="256" t="s">
        <v>997</v>
      </c>
      <c r="F93" s="257" t="s">
        <v>998</v>
      </c>
      <c r="G93" s="258" t="s">
        <v>488</v>
      </c>
      <c r="H93" s="259">
        <v>8</v>
      </c>
      <c r="I93" s="260"/>
      <c r="J93" s="261">
        <f>ROUND(I93*H93,2)</f>
        <v>0</v>
      </c>
      <c r="K93" s="257" t="s">
        <v>19</v>
      </c>
      <c r="L93" s="262"/>
      <c r="M93" s="263" t="s">
        <v>19</v>
      </c>
      <c r="N93" s="264" t="s">
        <v>47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489</v>
      </c>
      <c r="AT93" s="225" t="s">
        <v>362</v>
      </c>
      <c r="AU93" s="225" t="s">
        <v>86</v>
      </c>
      <c r="AY93" s="19" t="s">
        <v>149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84</v>
      </c>
      <c r="BK93" s="226">
        <f>ROUND(I93*H93,2)</f>
        <v>0</v>
      </c>
      <c r="BL93" s="19" t="s">
        <v>490</v>
      </c>
      <c r="BM93" s="225" t="s">
        <v>999</v>
      </c>
    </row>
    <row r="94" s="2" customFormat="1" ht="24.15" customHeight="1">
      <c r="A94" s="40"/>
      <c r="B94" s="41"/>
      <c r="C94" s="214" t="s">
        <v>163</v>
      </c>
      <c r="D94" s="214" t="s">
        <v>152</v>
      </c>
      <c r="E94" s="215" t="s">
        <v>1000</v>
      </c>
      <c r="F94" s="216" t="s">
        <v>1001</v>
      </c>
      <c r="G94" s="217" t="s">
        <v>488</v>
      </c>
      <c r="H94" s="218">
        <v>8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490</v>
      </c>
      <c r="AT94" s="225" t="s">
        <v>152</v>
      </c>
      <c r="AU94" s="225" t="s">
        <v>86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490</v>
      </c>
      <c r="BM94" s="225" t="s">
        <v>1002</v>
      </c>
    </row>
    <row r="95" s="2" customFormat="1" ht="24.15" customHeight="1">
      <c r="A95" s="40"/>
      <c r="B95" s="41"/>
      <c r="C95" s="255" t="s">
        <v>193</v>
      </c>
      <c r="D95" s="255" t="s">
        <v>362</v>
      </c>
      <c r="E95" s="256" t="s">
        <v>1003</v>
      </c>
      <c r="F95" s="257" t="s">
        <v>1004</v>
      </c>
      <c r="G95" s="258" t="s">
        <v>488</v>
      </c>
      <c r="H95" s="259">
        <v>8</v>
      </c>
      <c r="I95" s="260"/>
      <c r="J95" s="261">
        <f>ROUND(I95*H95,2)</f>
        <v>0</v>
      </c>
      <c r="K95" s="257" t="s">
        <v>19</v>
      </c>
      <c r="L95" s="262"/>
      <c r="M95" s="263" t="s">
        <v>19</v>
      </c>
      <c r="N95" s="264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489</v>
      </c>
      <c r="AT95" s="225" t="s">
        <v>362</v>
      </c>
      <c r="AU95" s="225" t="s">
        <v>86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490</v>
      </c>
      <c r="BM95" s="225" t="s">
        <v>1005</v>
      </c>
    </row>
    <row r="96" s="12" customFormat="1" ht="22.8" customHeight="1">
      <c r="A96" s="12"/>
      <c r="B96" s="198"/>
      <c r="C96" s="199"/>
      <c r="D96" s="200" t="s">
        <v>75</v>
      </c>
      <c r="E96" s="212" t="s">
        <v>1006</v>
      </c>
      <c r="F96" s="212" t="s">
        <v>1007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150</v>
      </c>
      <c r="AT96" s="210" t="s">
        <v>75</v>
      </c>
      <c r="AU96" s="210" t="s">
        <v>84</v>
      </c>
      <c r="AY96" s="209" t="s">
        <v>149</v>
      </c>
      <c r="BK96" s="211">
        <f>SUM(BK97:BK98)</f>
        <v>0</v>
      </c>
    </row>
    <row r="97" s="2" customFormat="1" ht="16.5" customHeight="1">
      <c r="A97" s="40"/>
      <c r="B97" s="41"/>
      <c r="C97" s="214" t="s">
        <v>198</v>
      </c>
      <c r="D97" s="214" t="s">
        <v>152</v>
      </c>
      <c r="E97" s="215" t="s">
        <v>1008</v>
      </c>
      <c r="F97" s="216" t="s">
        <v>1009</v>
      </c>
      <c r="G97" s="217" t="s">
        <v>488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490</v>
      </c>
      <c r="AT97" s="225" t="s">
        <v>152</v>
      </c>
      <c r="AU97" s="225" t="s">
        <v>86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490</v>
      </c>
      <c r="BM97" s="225" t="s">
        <v>1010</v>
      </c>
    </row>
    <row r="98" s="2" customFormat="1" ht="16.5" customHeight="1">
      <c r="A98" s="40"/>
      <c r="B98" s="41"/>
      <c r="C98" s="255" t="s">
        <v>175</v>
      </c>
      <c r="D98" s="255" t="s">
        <v>362</v>
      </c>
      <c r="E98" s="256" t="s">
        <v>1011</v>
      </c>
      <c r="F98" s="257" t="s">
        <v>1012</v>
      </c>
      <c r="G98" s="258" t="s">
        <v>488</v>
      </c>
      <c r="H98" s="259">
        <v>1</v>
      </c>
      <c r="I98" s="260"/>
      <c r="J98" s="261">
        <f>ROUND(I98*H98,2)</f>
        <v>0</v>
      </c>
      <c r="K98" s="257" t="s">
        <v>19</v>
      </c>
      <c r="L98" s="262"/>
      <c r="M98" s="263" t="s">
        <v>19</v>
      </c>
      <c r="N98" s="264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489</v>
      </c>
      <c r="AT98" s="225" t="s">
        <v>362</v>
      </c>
      <c r="AU98" s="225" t="s">
        <v>86</v>
      </c>
      <c r="AY98" s="19" t="s">
        <v>149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490</v>
      </c>
      <c r="BM98" s="225" t="s">
        <v>1013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1014</v>
      </c>
      <c r="F99" s="212" t="s">
        <v>1015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SUM(P100:P111)</f>
        <v>0</v>
      </c>
      <c r="Q99" s="206"/>
      <c r="R99" s="207">
        <f>SUM(R100:R111)</f>
        <v>0</v>
      </c>
      <c r="S99" s="206"/>
      <c r="T99" s="208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150</v>
      </c>
      <c r="AT99" s="210" t="s">
        <v>75</v>
      </c>
      <c r="AU99" s="210" t="s">
        <v>84</v>
      </c>
      <c r="AY99" s="209" t="s">
        <v>149</v>
      </c>
      <c r="BK99" s="211">
        <f>SUM(BK100:BK111)</f>
        <v>0</v>
      </c>
    </row>
    <row r="100" s="2" customFormat="1" ht="16.5" customHeight="1">
      <c r="A100" s="40"/>
      <c r="B100" s="41"/>
      <c r="C100" s="214" t="s">
        <v>241</v>
      </c>
      <c r="D100" s="214" t="s">
        <v>152</v>
      </c>
      <c r="E100" s="215" t="s">
        <v>1016</v>
      </c>
      <c r="F100" s="216" t="s">
        <v>1017</v>
      </c>
      <c r="G100" s="217" t="s">
        <v>249</v>
      </c>
      <c r="H100" s="218">
        <v>860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490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490</v>
      </c>
      <c r="BM100" s="225" t="s">
        <v>1018</v>
      </c>
    </row>
    <row r="101" s="2" customFormat="1" ht="16.5" customHeight="1">
      <c r="A101" s="40"/>
      <c r="B101" s="41"/>
      <c r="C101" s="255" t="s">
        <v>246</v>
      </c>
      <c r="D101" s="255" t="s">
        <v>362</v>
      </c>
      <c r="E101" s="256" t="s">
        <v>1019</v>
      </c>
      <c r="F101" s="257" t="s">
        <v>1020</v>
      </c>
      <c r="G101" s="258" t="s">
        <v>249</v>
      </c>
      <c r="H101" s="259">
        <v>860</v>
      </c>
      <c r="I101" s="260"/>
      <c r="J101" s="261">
        <f>ROUND(I101*H101,2)</f>
        <v>0</v>
      </c>
      <c r="K101" s="257" t="s">
        <v>19</v>
      </c>
      <c r="L101" s="262"/>
      <c r="M101" s="263" t="s">
        <v>19</v>
      </c>
      <c r="N101" s="264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489</v>
      </c>
      <c r="AT101" s="225" t="s">
        <v>362</v>
      </c>
      <c r="AU101" s="225" t="s">
        <v>86</v>
      </c>
      <c r="AY101" s="19" t="s">
        <v>149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490</v>
      </c>
      <c r="BM101" s="225" t="s">
        <v>1021</v>
      </c>
    </row>
    <row r="102" s="2" customFormat="1" ht="16.5" customHeight="1">
      <c r="A102" s="40"/>
      <c r="B102" s="41"/>
      <c r="C102" s="214" t="s">
        <v>259</v>
      </c>
      <c r="D102" s="214" t="s">
        <v>152</v>
      </c>
      <c r="E102" s="215" t="s">
        <v>1022</v>
      </c>
      <c r="F102" s="216" t="s">
        <v>1023</v>
      </c>
      <c r="G102" s="217" t="s">
        <v>249</v>
      </c>
      <c r="H102" s="218">
        <v>10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490</v>
      </c>
      <c r="AT102" s="225" t="s">
        <v>152</v>
      </c>
      <c r="AU102" s="225" t="s">
        <v>86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490</v>
      </c>
      <c r="BM102" s="225" t="s">
        <v>1024</v>
      </c>
    </row>
    <row r="103" s="2" customFormat="1" ht="16.5" customHeight="1">
      <c r="A103" s="40"/>
      <c r="B103" s="41"/>
      <c r="C103" s="255" t="s">
        <v>266</v>
      </c>
      <c r="D103" s="255" t="s">
        <v>362</v>
      </c>
      <c r="E103" s="256" t="s">
        <v>1025</v>
      </c>
      <c r="F103" s="257" t="s">
        <v>1026</v>
      </c>
      <c r="G103" s="258" t="s">
        <v>249</v>
      </c>
      <c r="H103" s="259">
        <v>10</v>
      </c>
      <c r="I103" s="260"/>
      <c r="J103" s="261">
        <f>ROUND(I103*H103,2)</f>
        <v>0</v>
      </c>
      <c r="K103" s="257" t="s">
        <v>19</v>
      </c>
      <c r="L103" s="262"/>
      <c r="M103" s="263" t="s">
        <v>19</v>
      </c>
      <c r="N103" s="264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489</v>
      </c>
      <c r="AT103" s="225" t="s">
        <v>362</v>
      </c>
      <c r="AU103" s="225" t="s">
        <v>86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490</v>
      </c>
      <c r="BM103" s="225" t="s">
        <v>1027</v>
      </c>
    </row>
    <row r="104" s="2" customFormat="1" ht="16.5" customHeight="1">
      <c r="A104" s="40"/>
      <c r="B104" s="41"/>
      <c r="C104" s="214" t="s">
        <v>272</v>
      </c>
      <c r="D104" s="214" t="s">
        <v>152</v>
      </c>
      <c r="E104" s="215" t="s">
        <v>1028</v>
      </c>
      <c r="F104" s="216" t="s">
        <v>1029</v>
      </c>
      <c r="G104" s="217" t="s">
        <v>249</v>
      </c>
      <c r="H104" s="218">
        <v>30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490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490</v>
      </c>
      <c r="BM104" s="225" t="s">
        <v>1030</v>
      </c>
    </row>
    <row r="105" s="2" customFormat="1" ht="16.5" customHeight="1">
      <c r="A105" s="40"/>
      <c r="B105" s="41"/>
      <c r="C105" s="255" t="s">
        <v>8</v>
      </c>
      <c r="D105" s="255" t="s">
        <v>362</v>
      </c>
      <c r="E105" s="256" t="s">
        <v>1031</v>
      </c>
      <c r="F105" s="257" t="s">
        <v>1032</v>
      </c>
      <c r="G105" s="258" t="s">
        <v>249</v>
      </c>
      <c r="H105" s="259">
        <v>30</v>
      </c>
      <c r="I105" s="260"/>
      <c r="J105" s="261">
        <f>ROUND(I105*H105,2)</f>
        <v>0</v>
      </c>
      <c r="K105" s="257" t="s">
        <v>19</v>
      </c>
      <c r="L105" s="262"/>
      <c r="M105" s="263" t="s">
        <v>19</v>
      </c>
      <c r="N105" s="264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489</v>
      </c>
      <c r="AT105" s="225" t="s">
        <v>362</v>
      </c>
      <c r="AU105" s="225" t="s">
        <v>86</v>
      </c>
      <c r="AY105" s="19" t="s">
        <v>149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490</v>
      </c>
      <c r="BM105" s="225" t="s">
        <v>1033</v>
      </c>
    </row>
    <row r="106" s="2" customFormat="1" ht="16.5" customHeight="1">
      <c r="A106" s="40"/>
      <c r="B106" s="41"/>
      <c r="C106" s="214" t="s">
        <v>282</v>
      </c>
      <c r="D106" s="214" t="s">
        <v>152</v>
      </c>
      <c r="E106" s="215" t="s">
        <v>1034</v>
      </c>
      <c r="F106" s="216" t="s">
        <v>1035</v>
      </c>
      <c r="G106" s="217" t="s">
        <v>249</v>
      </c>
      <c r="H106" s="218">
        <v>15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490</v>
      </c>
      <c r="AT106" s="225" t="s">
        <v>152</v>
      </c>
      <c r="AU106" s="225" t="s">
        <v>86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490</v>
      </c>
      <c r="BM106" s="225" t="s">
        <v>1036</v>
      </c>
    </row>
    <row r="107" s="2" customFormat="1" ht="16.5" customHeight="1">
      <c r="A107" s="40"/>
      <c r="B107" s="41"/>
      <c r="C107" s="255" t="s">
        <v>289</v>
      </c>
      <c r="D107" s="255" t="s">
        <v>362</v>
      </c>
      <c r="E107" s="256" t="s">
        <v>1037</v>
      </c>
      <c r="F107" s="257" t="s">
        <v>1038</v>
      </c>
      <c r="G107" s="258" t="s">
        <v>249</v>
      </c>
      <c r="H107" s="259">
        <v>15</v>
      </c>
      <c r="I107" s="260"/>
      <c r="J107" s="261">
        <f>ROUND(I107*H107,2)</f>
        <v>0</v>
      </c>
      <c r="K107" s="257" t="s">
        <v>19</v>
      </c>
      <c r="L107" s="262"/>
      <c r="M107" s="263" t="s">
        <v>19</v>
      </c>
      <c r="N107" s="264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489</v>
      </c>
      <c r="AT107" s="225" t="s">
        <v>362</v>
      </c>
      <c r="AU107" s="225" t="s">
        <v>86</v>
      </c>
      <c r="AY107" s="19" t="s">
        <v>149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490</v>
      </c>
      <c r="BM107" s="225" t="s">
        <v>1039</v>
      </c>
    </row>
    <row r="108" s="2" customFormat="1" ht="16.5" customHeight="1">
      <c r="A108" s="40"/>
      <c r="B108" s="41"/>
      <c r="C108" s="214" t="s">
        <v>298</v>
      </c>
      <c r="D108" s="214" t="s">
        <v>152</v>
      </c>
      <c r="E108" s="215" t="s">
        <v>1040</v>
      </c>
      <c r="F108" s="216" t="s">
        <v>1041</v>
      </c>
      <c r="G108" s="217" t="s">
        <v>488</v>
      </c>
      <c r="H108" s="218">
        <v>8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490</v>
      </c>
      <c r="AT108" s="225" t="s">
        <v>152</v>
      </c>
      <c r="AU108" s="225" t="s">
        <v>86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490</v>
      </c>
      <c r="BM108" s="225" t="s">
        <v>1042</v>
      </c>
    </row>
    <row r="109" s="2" customFormat="1" ht="16.5" customHeight="1">
      <c r="A109" s="40"/>
      <c r="B109" s="41"/>
      <c r="C109" s="255" t="s">
        <v>305</v>
      </c>
      <c r="D109" s="255" t="s">
        <v>362</v>
      </c>
      <c r="E109" s="256" t="s">
        <v>1043</v>
      </c>
      <c r="F109" s="257" t="s">
        <v>1044</v>
      </c>
      <c r="G109" s="258" t="s">
        <v>488</v>
      </c>
      <c r="H109" s="259">
        <v>8</v>
      </c>
      <c r="I109" s="260"/>
      <c r="J109" s="261">
        <f>ROUND(I109*H109,2)</f>
        <v>0</v>
      </c>
      <c r="K109" s="257" t="s">
        <v>19</v>
      </c>
      <c r="L109" s="262"/>
      <c r="M109" s="263" t="s">
        <v>19</v>
      </c>
      <c r="N109" s="264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489</v>
      </c>
      <c r="AT109" s="225" t="s">
        <v>362</v>
      </c>
      <c r="AU109" s="225" t="s">
        <v>86</v>
      </c>
      <c r="AY109" s="19" t="s">
        <v>149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490</v>
      </c>
      <c r="BM109" s="225" t="s">
        <v>1045</v>
      </c>
    </row>
    <row r="110" s="2" customFormat="1" ht="33" customHeight="1">
      <c r="A110" s="40"/>
      <c r="B110" s="41"/>
      <c r="C110" s="214" t="s">
        <v>310</v>
      </c>
      <c r="D110" s="214" t="s">
        <v>152</v>
      </c>
      <c r="E110" s="215" t="s">
        <v>1046</v>
      </c>
      <c r="F110" s="216" t="s">
        <v>1047</v>
      </c>
      <c r="G110" s="217" t="s">
        <v>262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490</v>
      </c>
      <c r="AT110" s="225" t="s">
        <v>152</v>
      </c>
      <c r="AU110" s="225" t="s">
        <v>86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490</v>
      </c>
      <c r="BM110" s="225" t="s">
        <v>1048</v>
      </c>
    </row>
    <row r="111" s="2" customFormat="1" ht="33" customHeight="1">
      <c r="A111" s="40"/>
      <c r="B111" s="41"/>
      <c r="C111" s="255" t="s">
        <v>7</v>
      </c>
      <c r="D111" s="255" t="s">
        <v>362</v>
      </c>
      <c r="E111" s="256" t="s">
        <v>1049</v>
      </c>
      <c r="F111" s="257" t="s">
        <v>1050</v>
      </c>
      <c r="G111" s="258" t="s">
        <v>262</v>
      </c>
      <c r="H111" s="259">
        <v>1</v>
      </c>
      <c r="I111" s="260"/>
      <c r="J111" s="261">
        <f>ROUND(I111*H111,2)</f>
        <v>0</v>
      </c>
      <c r="K111" s="257" t="s">
        <v>19</v>
      </c>
      <c r="L111" s="262"/>
      <c r="M111" s="263" t="s">
        <v>19</v>
      </c>
      <c r="N111" s="264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489</v>
      </c>
      <c r="AT111" s="225" t="s">
        <v>362</v>
      </c>
      <c r="AU111" s="225" t="s">
        <v>86</v>
      </c>
      <c r="AY111" s="19" t="s">
        <v>149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490</v>
      </c>
      <c r="BM111" s="225" t="s">
        <v>1051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1052</v>
      </c>
      <c r="F112" s="212" t="s">
        <v>1053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SUM(P113:P120)</f>
        <v>0</v>
      </c>
      <c r="Q112" s="206"/>
      <c r="R112" s="207">
        <f>SUM(R113:R120)</f>
        <v>0</v>
      </c>
      <c r="S112" s="206"/>
      <c r="T112" s="208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84</v>
      </c>
      <c r="AY112" s="209" t="s">
        <v>149</v>
      </c>
      <c r="BK112" s="211">
        <f>SUM(BK113:BK120)</f>
        <v>0</v>
      </c>
    </row>
    <row r="113" s="2" customFormat="1" ht="16.5" customHeight="1">
      <c r="A113" s="40"/>
      <c r="B113" s="41"/>
      <c r="C113" s="214" t="s">
        <v>321</v>
      </c>
      <c r="D113" s="214" t="s">
        <v>152</v>
      </c>
      <c r="E113" s="215" t="s">
        <v>1054</v>
      </c>
      <c r="F113" s="216" t="s">
        <v>1055</v>
      </c>
      <c r="G113" s="217" t="s">
        <v>262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490</v>
      </c>
      <c r="AT113" s="225" t="s">
        <v>152</v>
      </c>
      <c r="AU113" s="225" t="s">
        <v>86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490</v>
      </c>
      <c r="BM113" s="225" t="s">
        <v>1056</v>
      </c>
    </row>
    <row r="114" s="2" customFormat="1" ht="16.5" customHeight="1">
      <c r="A114" s="40"/>
      <c r="B114" s="41"/>
      <c r="C114" s="214" t="s">
        <v>331</v>
      </c>
      <c r="D114" s="214" t="s">
        <v>152</v>
      </c>
      <c r="E114" s="215" t="s">
        <v>1057</v>
      </c>
      <c r="F114" s="216" t="s">
        <v>1058</v>
      </c>
      <c r="G114" s="217" t="s">
        <v>262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490</v>
      </c>
      <c r="AT114" s="225" t="s">
        <v>152</v>
      </c>
      <c r="AU114" s="225" t="s">
        <v>86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490</v>
      </c>
      <c r="BM114" s="225" t="s">
        <v>1059</v>
      </c>
    </row>
    <row r="115" s="2" customFormat="1" ht="16.5" customHeight="1">
      <c r="A115" s="40"/>
      <c r="B115" s="41"/>
      <c r="C115" s="214" t="s">
        <v>337</v>
      </c>
      <c r="D115" s="214" t="s">
        <v>152</v>
      </c>
      <c r="E115" s="215" t="s">
        <v>1060</v>
      </c>
      <c r="F115" s="216" t="s">
        <v>1061</v>
      </c>
      <c r="G115" s="217" t="s">
        <v>262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490</v>
      </c>
      <c r="AT115" s="225" t="s">
        <v>152</v>
      </c>
      <c r="AU115" s="225" t="s">
        <v>86</v>
      </c>
      <c r="AY115" s="19" t="s">
        <v>149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490</v>
      </c>
      <c r="BM115" s="225" t="s">
        <v>1062</v>
      </c>
    </row>
    <row r="116" s="2" customFormat="1" ht="16.5" customHeight="1">
      <c r="A116" s="40"/>
      <c r="B116" s="41"/>
      <c r="C116" s="214" t="s">
        <v>343</v>
      </c>
      <c r="D116" s="214" t="s">
        <v>152</v>
      </c>
      <c r="E116" s="215" t="s">
        <v>1063</v>
      </c>
      <c r="F116" s="216" t="s">
        <v>1064</v>
      </c>
      <c r="G116" s="217" t="s">
        <v>262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490</v>
      </c>
      <c r="AT116" s="225" t="s">
        <v>152</v>
      </c>
      <c r="AU116" s="225" t="s">
        <v>86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490</v>
      </c>
      <c r="BM116" s="225" t="s">
        <v>1065</v>
      </c>
    </row>
    <row r="117" s="2" customFormat="1" ht="16.5" customHeight="1">
      <c r="A117" s="40"/>
      <c r="B117" s="41"/>
      <c r="C117" s="214" t="s">
        <v>349</v>
      </c>
      <c r="D117" s="214" t="s">
        <v>152</v>
      </c>
      <c r="E117" s="215" t="s">
        <v>1066</v>
      </c>
      <c r="F117" s="216" t="s">
        <v>1067</v>
      </c>
      <c r="G117" s="217" t="s">
        <v>262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490</v>
      </c>
      <c r="AT117" s="225" t="s">
        <v>152</v>
      </c>
      <c r="AU117" s="225" t="s">
        <v>86</v>
      </c>
      <c r="AY117" s="19" t="s">
        <v>149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490</v>
      </c>
      <c r="BM117" s="225" t="s">
        <v>1068</v>
      </c>
    </row>
    <row r="118" s="2" customFormat="1" ht="16.5" customHeight="1">
      <c r="A118" s="40"/>
      <c r="B118" s="41"/>
      <c r="C118" s="214" t="s">
        <v>355</v>
      </c>
      <c r="D118" s="214" t="s">
        <v>152</v>
      </c>
      <c r="E118" s="215" t="s">
        <v>1069</v>
      </c>
      <c r="F118" s="216" t="s">
        <v>1070</v>
      </c>
      <c r="G118" s="217" t="s">
        <v>262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490</v>
      </c>
      <c r="AT118" s="225" t="s">
        <v>152</v>
      </c>
      <c r="AU118" s="225" t="s">
        <v>86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490</v>
      </c>
      <c r="BM118" s="225" t="s">
        <v>1071</v>
      </c>
    </row>
    <row r="119" s="2" customFormat="1" ht="16.5" customHeight="1">
      <c r="A119" s="40"/>
      <c r="B119" s="41"/>
      <c r="C119" s="214" t="s">
        <v>361</v>
      </c>
      <c r="D119" s="214" t="s">
        <v>152</v>
      </c>
      <c r="E119" s="215" t="s">
        <v>1072</v>
      </c>
      <c r="F119" s="216" t="s">
        <v>1073</v>
      </c>
      <c r="G119" s="217" t="s">
        <v>262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490</v>
      </c>
      <c r="AT119" s="225" t="s">
        <v>152</v>
      </c>
      <c r="AU119" s="225" t="s">
        <v>86</v>
      </c>
      <c r="AY119" s="19" t="s">
        <v>149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490</v>
      </c>
      <c r="BM119" s="225" t="s">
        <v>1074</v>
      </c>
    </row>
    <row r="120" s="2" customFormat="1" ht="16.5" customHeight="1">
      <c r="A120" s="40"/>
      <c r="B120" s="41"/>
      <c r="C120" s="214" t="s">
        <v>367</v>
      </c>
      <c r="D120" s="214" t="s">
        <v>152</v>
      </c>
      <c r="E120" s="215" t="s">
        <v>1075</v>
      </c>
      <c r="F120" s="216" t="s">
        <v>1076</v>
      </c>
      <c r="G120" s="217" t="s">
        <v>262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91" t="s">
        <v>19</v>
      </c>
      <c r="N120" s="292" t="s">
        <v>47</v>
      </c>
      <c r="O120" s="289"/>
      <c r="P120" s="293">
        <f>O120*H120</f>
        <v>0</v>
      </c>
      <c r="Q120" s="293">
        <v>0</v>
      </c>
      <c r="R120" s="293">
        <f>Q120*H120</f>
        <v>0</v>
      </c>
      <c r="S120" s="293">
        <v>0</v>
      </c>
      <c r="T120" s="29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490</v>
      </c>
      <c r="AT120" s="225" t="s">
        <v>152</v>
      </c>
      <c r="AU120" s="225" t="s">
        <v>86</v>
      </c>
      <c r="AY120" s="19" t="s">
        <v>149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490</v>
      </c>
      <c r="BM120" s="225" t="s">
        <v>1077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wYaRnLxPnP5atmfK/tBkfHBB1spBraXQPIv+SwacsDKAvggTWBGsOf0/ur0TNamaD3/MZkA8Uyj79e6VI4n1pw==" hashValue="Jsi3s3PrWs+MyFHGuNJy6GxqMVGSeq2F/65bzUhKldw3vCaI+n2VxjlhRMBOgHP7V8/jdjGos89xoyTXlyUyYA==" algorithmName="SHA-512" password="CC35"/>
  <autoFilter ref="C84:K12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1078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1079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1080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21. 3. 2022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474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975</v>
      </c>
      <c r="F26" s="40"/>
      <c r="G26" s="40"/>
      <c r="H26" s="40"/>
      <c r="I26" s="144" t="s">
        <v>29</v>
      </c>
      <c r="J26" s="135" t="s">
        <v>474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ROUND((SUM(BE87:BE127)),  2)</f>
        <v>0</v>
      </c>
      <c r="G35" s="40"/>
      <c r="H35" s="40"/>
      <c r="I35" s="159">
        <v>0.20999999999999999</v>
      </c>
      <c r="J35" s="158">
        <f>ROUND(((SUM(BE87:BE127))*I35),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ROUND((SUM(BF87:BF127)),  2)</f>
        <v>0</v>
      </c>
      <c r="G36" s="40"/>
      <c r="H36" s="40"/>
      <c r="I36" s="159">
        <v>0.14999999999999999</v>
      </c>
      <c r="J36" s="158">
        <f>ROUND(((SUM(BF87:BF127))*I36),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ROUND((SUM(BG87:BG127)),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ROUND((SUM(BH87:BH127)),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ROUND((SUM(BI87:BI127)),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KKN a.s.-Objekt B-4.np-infekční lůžkové oddělení a lékařské pokoje KLIMATIZACE - I.a II.etapa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1078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1079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041 - Chlazení - I.etapa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Karlovy Vary</v>
      </c>
      <c r="G56" s="42"/>
      <c r="H56" s="42"/>
      <c r="I56" s="34" t="s">
        <v>23</v>
      </c>
      <c r="J56" s="74" t="str">
        <f>IF(J14="","",J14)</f>
        <v>21. 3. 2022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KKN a.s.,nem.Karlovy Vary</v>
      </c>
      <c r="G58" s="42"/>
      <c r="H58" s="42"/>
      <c r="I58" s="34" t="s">
        <v>32</v>
      </c>
      <c r="J58" s="38" t="str">
        <f>E23</f>
        <v>Jan Sobotka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Petr Matoušek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1081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134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KKN a.s.-Objekt B-4.np-infekční lůžkové oddělení a lékařské pokoje KLIMATIZACE - I.a II.etapa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117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1078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1079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041 - Chlazení - I.etapa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Karlovy Vary</v>
      </c>
      <c r="G81" s="42"/>
      <c r="H81" s="42"/>
      <c r="I81" s="34" t="s">
        <v>23</v>
      </c>
      <c r="J81" s="74" t="str">
        <f>IF(J14="","",J14)</f>
        <v>21. 3. 2022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KKN a.s.,nem.Karlovy Vary</v>
      </c>
      <c r="G83" s="42"/>
      <c r="H83" s="42"/>
      <c r="I83" s="34" t="s">
        <v>32</v>
      </c>
      <c r="J83" s="38" t="str">
        <f>E23</f>
        <v>Jan Sobotka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Petr Matoušek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135</v>
      </c>
      <c r="D86" s="190" t="s">
        <v>61</v>
      </c>
      <c r="E86" s="190" t="s">
        <v>57</v>
      </c>
      <c r="F86" s="190" t="s">
        <v>58</v>
      </c>
      <c r="G86" s="190" t="s">
        <v>136</v>
      </c>
      <c r="H86" s="190" t="s">
        <v>137</v>
      </c>
      <c r="I86" s="190" t="s">
        <v>138</v>
      </c>
      <c r="J86" s="190" t="s">
        <v>121</v>
      </c>
      <c r="K86" s="191" t="s">
        <v>139</v>
      </c>
      <c r="L86" s="192"/>
      <c r="M86" s="94" t="s">
        <v>19</v>
      </c>
      <c r="N86" s="95" t="s">
        <v>46</v>
      </c>
      <c r="O86" s="95" t="s">
        <v>140</v>
      </c>
      <c r="P86" s="95" t="s">
        <v>141</v>
      </c>
      <c r="Q86" s="95" t="s">
        <v>142</v>
      </c>
      <c r="R86" s="95" t="s">
        <v>143</v>
      </c>
      <c r="S86" s="95" t="s">
        <v>144</v>
      </c>
      <c r="T86" s="96" t="s">
        <v>145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146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122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294</v>
      </c>
      <c r="F88" s="201" t="s">
        <v>295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86</v>
      </c>
      <c r="AT88" s="210" t="s">
        <v>75</v>
      </c>
      <c r="AU88" s="210" t="s">
        <v>76</v>
      </c>
      <c r="AY88" s="209" t="s">
        <v>149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1082</v>
      </c>
      <c r="F89" s="212" t="s">
        <v>1083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SUM(P90:P127)</f>
        <v>0</v>
      </c>
      <c r="Q89" s="206"/>
      <c r="R89" s="207">
        <f>SUM(R90:R127)</f>
        <v>0</v>
      </c>
      <c r="S89" s="206"/>
      <c r="T89" s="208">
        <f>SUM(T90:T127)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86</v>
      </c>
      <c r="AT89" s="210" t="s">
        <v>75</v>
      </c>
      <c r="AU89" s="210" t="s">
        <v>84</v>
      </c>
      <c r="AY89" s="209" t="s">
        <v>149</v>
      </c>
      <c r="BK89" s="211">
        <f>SUM(BK90:BK127)</f>
        <v>0</v>
      </c>
    </row>
    <row r="90" s="2" customFormat="1" ht="16.5" customHeight="1">
      <c r="A90" s="40"/>
      <c r="B90" s="41"/>
      <c r="C90" s="214" t="s">
        <v>84</v>
      </c>
      <c r="D90" s="214" t="s">
        <v>152</v>
      </c>
      <c r="E90" s="215" t="s">
        <v>1084</v>
      </c>
      <c r="F90" s="216" t="s">
        <v>1085</v>
      </c>
      <c r="G90" s="217" t="s">
        <v>155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282</v>
      </c>
      <c r="AT90" s="225" t="s">
        <v>152</v>
      </c>
      <c r="AU90" s="225" t="s">
        <v>86</v>
      </c>
      <c r="AY90" s="19" t="s">
        <v>149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84</v>
      </c>
      <c r="BK90" s="226">
        <f>ROUND(I90*H90,2)</f>
        <v>0</v>
      </c>
      <c r="BL90" s="19" t="s">
        <v>282</v>
      </c>
      <c r="BM90" s="225" t="s">
        <v>1086</v>
      </c>
    </row>
    <row r="91" s="2" customFormat="1" ht="156.6" customHeight="1">
      <c r="A91" s="40"/>
      <c r="B91" s="41"/>
      <c r="C91" s="255" t="s">
        <v>86</v>
      </c>
      <c r="D91" s="255" t="s">
        <v>362</v>
      </c>
      <c r="E91" s="256" t="s">
        <v>1087</v>
      </c>
      <c r="F91" s="257" t="s">
        <v>1088</v>
      </c>
      <c r="G91" s="258" t="s">
        <v>488</v>
      </c>
      <c r="H91" s="259">
        <v>1</v>
      </c>
      <c r="I91" s="260"/>
      <c r="J91" s="261">
        <f>ROUND(I91*H91,2)</f>
        <v>0</v>
      </c>
      <c r="K91" s="257" t="s">
        <v>19</v>
      </c>
      <c r="L91" s="262"/>
      <c r="M91" s="263" t="s">
        <v>19</v>
      </c>
      <c r="N91" s="264" t="s">
        <v>47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365</v>
      </c>
      <c r="AT91" s="225" t="s">
        <v>362</v>
      </c>
      <c r="AU91" s="225" t="s">
        <v>86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84</v>
      </c>
      <c r="BK91" s="226">
        <f>ROUND(I91*H91,2)</f>
        <v>0</v>
      </c>
      <c r="BL91" s="19" t="s">
        <v>282</v>
      </c>
      <c r="BM91" s="225" t="s">
        <v>1089</v>
      </c>
    </row>
    <row r="92" s="2" customFormat="1" ht="16.5" customHeight="1">
      <c r="A92" s="40"/>
      <c r="B92" s="41"/>
      <c r="C92" s="214" t="s">
        <v>150</v>
      </c>
      <c r="D92" s="214" t="s">
        <v>152</v>
      </c>
      <c r="E92" s="215" t="s">
        <v>1090</v>
      </c>
      <c r="F92" s="216" t="s">
        <v>1091</v>
      </c>
      <c r="G92" s="217" t="s">
        <v>155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282</v>
      </c>
      <c r="AT92" s="225" t="s">
        <v>152</v>
      </c>
      <c r="AU92" s="225" t="s">
        <v>86</v>
      </c>
      <c r="AY92" s="19" t="s">
        <v>149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282</v>
      </c>
      <c r="BM92" s="225" t="s">
        <v>1092</v>
      </c>
    </row>
    <row r="93" s="2" customFormat="1" ht="90.75" customHeight="1">
      <c r="A93" s="40"/>
      <c r="B93" s="41"/>
      <c r="C93" s="255" t="s">
        <v>157</v>
      </c>
      <c r="D93" s="255" t="s">
        <v>362</v>
      </c>
      <c r="E93" s="256" t="s">
        <v>1093</v>
      </c>
      <c r="F93" s="257" t="s">
        <v>1094</v>
      </c>
      <c r="G93" s="258" t="s">
        <v>488</v>
      </c>
      <c r="H93" s="259">
        <v>1</v>
      </c>
      <c r="I93" s="260"/>
      <c r="J93" s="261">
        <f>ROUND(I93*H93,2)</f>
        <v>0</v>
      </c>
      <c r="K93" s="257" t="s">
        <v>19</v>
      </c>
      <c r="L93" s="262"/>
      <c r="M93" s="263" t="s">
        <v>19</v>
      </c>
      <c r="N93" s="264" t="s">
        <v>47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365</v>
      </c>
      <c r="AT93" s="225" t="s">
        <v>362</v>
      </c>
      <c r="AU93" s="225" t="s">
        <v>86</v>
      </c>
      <c r="AY93" s="19" t="s">
        <v>149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84</v>
      </c>
      <c r="BK93" s="226">
        <f>ROUND(I93*H93,2)</f>
        <v>0</v>
      </c>
      <c r="BL93" s="19" t="s">
        <v>282</v>
      </c>
      <c r="BM93" s="225" t="s">
        <v>1095</v>
      </c>
    </row>
    <row r="94" s="2" customFormat="1" ht="16.5" customHeight="1">
      <c r="A94" s="40"/>
      <c r="B94" s="41"/>
      <c r="C94" s="214" t="s">
        <v>182</v>
      </c>
      <c r="D94" s="214" t="s">
        <v>152</v>
      </c>
      <c r="E94" s="215" t="s">
        <v>1096</v>
      </c>
      <c r="F94" s="216" t="s">
        <v>1097</v>
      </c>
      <c r="G94" s="217" t="s">
        <v>155</v>
      </c>
      <c r="H94" s="218">
        <v>4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282</v>
      </c>
      <c r="AT94" s="225" t="s">
        <v>152</v>
      </c>
      <c r="AU94" s="225" t="s">
        <v>86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282</v>
      </c>
      <c r="BM94" s="225" t="s">
        <v>1098</v>
      </c>
    </row>
    <row r="95" s="2" customFormat="1" ht="90.75" customHeight="1">
      <c r="A95" s="40"/>
      <c r="B95" s="41"/>
      <c r="C95" s="255" t="s">
        <v>163</v>
      </c>
      <c r="D95" s="255" t="s">
        <v>362</v>
      </c>
      <c r="E95" s="256" t="s">
        <v>1099</v>
      </c>
      <c r="F95" s="257" t="s">
        <v>1100</v>
      </c>
      <c r="G95" s="258" t="s">
        <v>488</v>
      </c>
      <c r="H95" s="259">
        <v>4</v>
      </c>
      <c r="I95" s="260"/>
      <c r="J95" s="261">
        <f>ROUND(I95*H95,2)</f>
        <v>0</v>
      </c>
      <c r="K95" s="257" t="s">
        <v>19</v>
      </c>
      <c r="L95" s="262"/>
      <c r="M95" s="263" t="s">
        <v>19</v>
      </c>
      <c r="N95" s="264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365</v>
      </c>
      <c r="AT95" s="225" t="s">
        <v>362</v>
      </c>
      <c r="AU95" s="225" t="s">
        <v>86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282</v>
      </c>
      <c r="BM95" s="225" t="s">
        <v>1101</v>
      </c>
    </row>
    <row r="96" s="2" customFormat="1" ht="16.5" customHeight="1">
      <c r="A96" s="40"/>
      <c r="B96" s="41"/>
      <c r="C96" s="214" t="s">
        <v>193</v>
      </c>
      <c r="D96" s="214" t="s">
        <v>152</v>
      </c>
      <c r="E96" s="215" t="s">
        <v>1102</v>
      </c>
      <c r="F96" s="216" t="s">
        <v>1103</v>
      </c>
      <c r="G96" s="217" t="s">
        <v>155</v>
      </c>
      <c r="H96" s="218">
        <v>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282</v>
      </c>
      <c r="AT96" s="225" t="s">
        <v>152</v>
      </c>
      <c r="AU96" s="225" t="s">
        <v>86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282</v>
      </c>
      <c r="BM96" s="225" t="s">
        <v>1104</v>
      </c>
    </row>
    <row r="97" s="2" customFormat="1" ht="90.75" customHeight="1">
      <c r="A97" s="40"/>
      <c r="B97" s="41"/>
      <c r="C97" s="255" t="s">
        <v>198</v>
      </c>
      <c r="D97" s="255" t="s">
        <v>362</v>
      </c>
      <c r="E97" s="256" t="s">
        <v>1105</v>
      </c>
      <c r="F97" s="257" t="s">
        <v>1106</v>
      </c>
      <c r="G97" s="258" t="s">
        <v>155</v>
      </c>
      <c r="H97" s="259">
        <v>2</v>
      </c>
      <c r="I97" s="260"/>
      <c r="J97" s="261">
        <f>ROUND(I97*H97,2)</f>
        <v>0</v>
      </c>
      <c r="K97" s="257" t="s">
        <v>19</v>
      </c>
      <c r="L97" s="262"/>
      <c r="M97" s="263" t="s">
        <v>19</v>
      </c>
      <c r="N97" s="264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365</v>
      </c>
      <c r="AT97" s="225" t="s">
        <v>362</v>
      </c>
      <c r="AU97" s="225" t="s">
        <v>86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282</v>
      </c>
      <c r="BM97" s="225" t="s">
        <v>1107</v>
      </c>
    </row>
    <row r="98" s="2" customFormat="1" ht="16.5" customHeight="1">
      <c r="A98" s="40"/>
      <c r="B98" s="41"/>
      <c r="C98" s="214" t="s">
        <v>175</v>
      </c>
      <c r="D98" s="214" t="s">
        <v>152</v>
      </c>
      <c r="E98" s="215" t="s">
        <v>1108</v>
      </c>
      <c r="F98" s="216" t="s">
        <v>1109</v>
      </c>
      <c r="G98" s="217" t="s">
        <v>155</v>
      </c>
      <c r="H98" s="218">
        <v>3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282</v>
      </c>
      <c r="AT98" s="225" t="s">
        <v>152</v>
      </c>
      <c r="AU98" s="225" t="s">
        <v>86</v>
      </c>
      <c r="AY98" s="19" t="s">
        <v>149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282</v>
      </c>
      <c r="BM98" s="225" t="s">
        <v>1110</v>
      </c>
    </row>
    <row r="99" s="2" customFormat="1" ht="90.75" customHeight="1">
      <c r="A99" s="40"/>
      <c r="B99" s="41"/>
      <c r="C99" s="255" t="s">
        <v>241</v>
      </c>
      <c r="D99" s="255" t="s">
        <v>362</v>
      </c>
      <c r="E99" s="256" t="s">
        <v>1111</v>
      </c>
      <c r="F99" s="257" t="s">
        <v>1112</v>
      </c>
      <c r="G99" s="258" t="s">
        <v>155</v>
      </c>
      <c r="H99" s="259">
        <v>3</v>
      </c>
      <c r="I99" s="260"/>
      <c r="J99" s="261">
        <f>ROUND(I99*H99,2)</f>
        <v>0</v>
      </c>
      <c r="K99" s="257" t="s">
        <v>19</v>
      </c>
      <c r="L99" s="262"/>
      <c r="M99" s="263" t="s">
        <v>19</v>
      </c>
      <c r="N99" s="264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365</v>
      </c>
      <c r="AT99" s="225" t="s">
        <v>362</v>
      </c>
      <c r="AU99" s="225" t="s">
        <v>86</v>
      </c>
      <c r="AY99" s="19" t="s">
        <v>149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282</v>
      </c>
      <c r="BM99" s="225" t="s">
        <v>1113</v>
      </c>
    </row>
    <row r="100" s="2" customFormat="1" ht="16.5" customHeight="1">
      <c r="A100" s="40"/>
      <c r="B100" s="41"/>
      <c r="C100" s="214" t="s">
        <v>246</v>
      </c>
      <c r="D100" s="214" t="s">
        <v>152</v>
      </c>
      <c r="E100" s="215" t="s">
        <v>1114</v>
      </c>
      <c r="F100" s="216" t="s">
        <v>1115</v>
      </c>
      <c r="G100" s="217" t="s">
        <v>155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282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282</v>
      </c>
      <c r="BM100" s="225" t="s">
        <v>1116</v>
      </c>
    </row>
    <row r="101" s="2" customFormat="1" ht="90.75" customHeight="1">
      <c r="A101" s="40"/>
      <c r="B101" s="41"/>
      <c r="C101" s="255" t="s">
        <v>259</v>
      </c>
      <c r="D101" s="255" t="s">
        <v>362</v>
      </c>
      <c r="E101" s="256" t="s">
        <v>1117</v>
      </c>
      <c r="F101" s="257" t="s">
        <v>1118</v>
      </c>
      <c r="G101" s="258" t="s">
        <v>155</v>
      </c>
      <c r="H101" s="259">
        <v>2</v>
      </c>
      <c r="I101" s="260"/>
      <c r="J101" s="261">
        <f>ROUND(I101*H101,2)</f>
        <v>0</v>
      </c>
      <c r="K101" s="257" t="s">
        <v>19</v>
      </c>
      <c r="L101" s="262"/>
      <c r="M101" s="263" t="s">
        <v>19</v>
      </c>
      <c r="N101" s="264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365</v>
      </c>
      <c r="AT101" s="225" t="s">
        <v>362</v>
      </c>
      <c r="AU101" s="225" t="s">
        <v>86</v>
      </c>
      <c r="AY101" s="19" t="s">
        <v>149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282</v>
      </c>
      <c r="BM101" s="225" t="s">
        <v>1119</v>
      </c>
    </row>
    <row r="102" s="2" customFormat="1" ht="16.5" customHeight="1">
      <c r="A102" s="40"/>
      <c r="B102" s="41"/>
      <c r="C102" s="214" t="s">
        <v>266</v>
      </c>
      <c r="D102" s="214" t="s">
        <v>152</v>
      </c>
      <c r="E102" s="215" t="s">
        <v>1120</v>
      </c>
      <c r="F102" s="216" t="s">
        <v>1121</v>
      </c>
      <c r="G102" s="217" t="s">
        <v>155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282</v>
      </c>
      <c r="AT102" s="225" t="s">
        <v>152</v>
      </c>
      <c r="AU102" s="225" t="s">
        <v>86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282</v>
      </c>
      <c r="BM102" s="225" t="s">
        <v>1122</v>
      </c>
    </row>
    <row r="103" s="2" customFormat="1" ht="90.75" customHeight="1">
      <c r="A103" s="40"/>
      <c r="B103" s="41"/>
      <c r="C103" s="255" t="s">
        <v>272</v>
      </c>
      <c r="D103" s="255" t="s">
        <v>362</v>
      </c>
      <c r="E103" s="256" t="s">
        <v>1123</v>
      </c>
      <c r="F103" s="257" t="s">
        <v>1124</v>
      </c>
      <c r="G103" s="258" t="s">
        <v>155</v>
      </c>
      <c r="H103" s="259">
        <v>1</v>
      </c>
      <c r="I103" s="260"/>
      <c r="J103" s="261">
        <f>ROUND(I103*H103,2)</f>
        <v>0</v>
      </c>
      <c r="K103" s="257" t="s">
        <v>19</v>
      </c>
      <c r="L103" s="262"/>
      <c r="M103" s="263" t="s">
        <v>19</v>
      </c>
      <c r="N103" s="264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365</v>
      </c>
      <c r="AT103" s="225" t="s">
        <v>362</v>
      </c>
      <c r="AU103" s="225" t="s">
        <v>86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282</v>
      </c>
      <c r="BM103" s="225" t="s">
        <v>1125</v>
      </c>
    </row>
    <row r="104" s="2" customFormat="1" ht="16.5" customHeight="1">
      <c r="A104" s="40"/>
      <c r="B104" s="41"/>
      <c r="C104" s="214" t="s">
        <v>8</v>
      </c>
      <c r="D104" s="214" t="s">
        <v>152</v>
      </c>
      <c r="E104" s="215" t="s">
        <v>1126</v>
      </c>
      <c r="F104" s="216" t="s">
        <v>1127</v>
      </c>
      <c r="G104" s="217" t="s">
        <v>155</v>
      </c>
      <c r="H104" s="218">
        <v>13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282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282</v>
      </c>
      <c r="BM104" s="225" t="s">
        <v>1128</v>
      </c>
    </row>
    <row r="105" s="2" customFormat="1" ht="38.55" customHeight="1">
      <c r="A105" s="40"/>
      <c r="B105" s="41"/>
      <c r="C105" s="255" t="s">
        <v>282</v>
      </c>
      <c r="D105" s="255" t="s">
        <v>362</v>
      </c>
      <c r="E105" s="256" t="s">
        <v>1129</v>
      </c>
      <c r="F105" s="257" t="s">
        <v>1130</v>
      </c>
      <c r="G105" s="258" t="s">
        <v>155</v>
      </c>
      <c r="H105" s="259">
        <v>13</v>
      </c>
      <c r="I105" s="260"/>
      <c r="J105" s="261">
        <f>ROUND(I105*H105,2)</f>
        <v>0</v>
      </c>
      <c r="K105" s="257" t="s">
        <v>19</v>
      </c>
      <c r="L105" s="262"/>
      <c r="M105" s="263" t="s">
        <v>19</v>
      </c>
      <c r="N105" s="264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365</v>
      </c>
      <c r="AT105" s="225" t="s">
        <v>362</v>
      </c>
      <c r="AU105" s="225" t="s">
        <v>86</v>
      </c>
      <c r="AY105" s="19" t="s">
        <v>149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282</v>
      </c>
      <c r="BM105" s="225" t="s">
        <v>1131</v>
      </c>
    </row>
    <row r="106" s="2" customFormat="1" ht="16.5" customHeight="1">
      <c r="A106" s="40"/>
      <c r="B106" s="41"/>
      <c r="C106" s="214" t="s">
        <v>289</v>
      </c>
      <c r="D106" s="214" t="s">
        <v>152</v>
      </c>
      <c r="E106" s="215" t="s">
        <v>1132</v>
      </c>
      <c r="F106" s="216" t="s">
        <v>1133</v>
      </c>
      <c r="G106" s="217" t="s">
        <v>155</v>
      </c>
      <c r="H106" s="218">
        <v>12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282</v>
      </c>
      <c r="AT106" s="225" t="s">
        <v>152</v>
      </c>
      <c r="AU106" s="225" t="s">
        <v>86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282</v>
      </c>
      <c r="BM106" s="225" t="s">
        <v>1134</v>
      </c>
    </row>
    <row r="107" s="2" customFormat="1" ht="38.55" customHeight="1">
      <c r="A107" s="40"/>
      <c r="B107" s="41"/>
      <c r="C107" s="255" t="s">
        <v>298</v>
      </c>
      <c r="D107" s="255" t="s">
        <v>362</v>
      </c>
      <c r="E107" s="256" t="s">
        <v>1135</v>
      </c>
      <c r="F107" s="257" t="s">
        <v>1136</v>
      </c>
      <c r="G107" s="258" t="s">
        <v>1137</v>
      </c>
      <c r="H107" s="259">
        <v>12</v>
      </c>
      <c r="I107" s="260"/>
      <c r="J107" s="261">
        <f>ROUND(I107*H107,2)</f>
        <v>0</v>
      </c>
      <c r="K107" s="257" t="s">
        <v>19</v>
      </c>
      <c r="L107" s="262"/>
      <c r="M107" s="263" t="s">
        <v>19</v>
      </c>
      <c r="N107" s="264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365</v>
      </c>
      <c r="AT107" s="225" t="s">
        <v>362</v>
      </c>
      <c r="AU107" s="225" t="s">
        <v>86</v>
      </c>
      <c r="AY107" s="19" t="s">
        <v>149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282</v>
      </c>
      <c r="BM107" s="225" t="s">
        <v>1138</v>
      </c>
    </row>
    <row r="108" s="2" customFormat="1" ht="16.5" customHeight="1">
      <c r="A108" s="40"/>
      <c r="B108" s="41"/>
      <c r="C108" s="214" t="s">
        <v>305</v>
      </c>
      <c r="D108" s="214" t="s">
        <v>152</v>
      </c>
      <c r="E108" s="215" t="s">
        <v>1139</v>
      </c>
      <c r="F108" s="216" t="s">
        <v>1140</v>
      </c>
      <c r="G108" s="217" t="s">
        <v>249</v>
      </c>
      <c r="H108" s="218">
        <v>304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282</v>
      </c>
      <c r="AT108" s="225" t="s">
        <v>152</v>
      </c>
      <c r="AU108" s="225" t="s">
        <v>86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282</v>
      </c>
      <c r="BM108" s="225" t="s">
        <v>1141</v>
      </c>
    </row>
    <row r="109" s="2" customFormat="1" ht="104.4" customHeight="1">
      <c r="A109" s="40"/>
      <c r="B109" s="41"/>
      <c r="C109" s="255" t="s">
        <v>310</v>
      </c>
      <c r="D109" s="255" t="s">
        <v>362</v>
      </c>
      <c r="E109" s="256" t="s">
        <v>1142</v>
      </c>
      <c r="F109" s="257" t="s">
        <v>1143</v>
      </c>
      <c r="G109" s="258" t="s">
        <v>249</v>
      </c>
      <c r="H109" s="259">
        <v>304</v>
      </c>
      <c r="I109" s="260"/>
      <c r="J109" s="261">
        <f>ROUND(I109*H109,2)</f>
        <v>0</v>
      </c>
      <c r="K109" s="257" t="s">
        <v>19</v>
      </c>
      <c r="L109" s="262"/>
      <c r="M109" s="263" t="s">
        <v>19</v>
      </c>
      <c r="N109" s="264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365</v>
      </c>
      <c r="AT109" s="225" t="s">
        <v>362</v>
      </c>
      <c r="AU109" s="225" t="s">
        <v>86</v>
      </c>
      <c r="AY109" s="19" t="s">
        <v>149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282</v>
      </c>
      <c r="BM109" s="225" t="s">
        <v>1144</v>
      </c>
    </row>
    <row r="110" s="2" customFormat="1" ht="16.5" customHeight="1">
      <c r="A110" s="40"/>
      <c r="B110" s="41"/>
      <c r="C110" s="214" t="s">
        <v>7</v>
      </c>
      <c r="D110" s="214" t="s">
        <v>152</v>
      </c>
      <c r="E110" s="215" t="s">
        <v>1145</v>
      </c>
      <c r="F110" s="216" t="s">
        <v>1146</v>
      </c>
      <c r="G110" s="217" t="s">
        <v>249</v>
      </c>
      <c r="H110" s="218">
        <v>335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282</v>
      </c>
      <c r="AT110" s="225" t="s">
        <v>152</v>
      </c>
      <c r="AU110" s="225" t="s">
        <v>86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282</v>
      </c>
      <c r="BM110" s="225" t="s">
        <v>1147</v>
      </c>
    </row>
    <row r="111" s="2" customFormat="1" ht="16.5" customHeight="1">
      <c r="A111" s="40"/>
      <c r="B111" s="41"/>
      <c r="C111" s="255" t="s">
        <v>321</v>
      </c>
      <c r="D111" s="255" t="s">
        <v>362</v>
      </c>
      <c r="E111" s="256" t="s">
        <v>1148</v>
      </c>
      <c r="F111" s="257" t="s">
        <v>1149</v>
      </c>
      <c r="G111" s="258" t="s">
        <v>249</v>
      </c>
      <c r="H111" s="259">
        <v>335</v>
      </c>
      <c r="I111" s="260"/>
      <c r="J111" s="261">
        <f>ROUND(I111*H111,2)</f>
        <v>0</v>
      </c>
      <c r="K111" s="257" t="s">
        <v>19</v>
      </c>
      <c r="L111" s="262"/>
      <c r="M111" s="263" t="s">
        <v>19</v>
      </c>
      <c r="N111" s="264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365</v>
      </c>
      <c r="AT111" s="225" t="s">
        <v>362</v>
      </c>
      <c r="AU111" s="225" t="s">
        <v>86</v>
      </c>
      <c r="AY111" s="19" t="s">
        <v>149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282</v>
      </c>
      <c r="BM111" s="225" t="s">
        <v>1150</v>
      </c>
    </row>
    <row r="112" s="2" customFormat="1" ht="16.5" customHeight="1">
      <c r="A112" s="40"/>
      <c r="B112" s="41"/>
      <c r="C112" s="214" t="s">
        <v>331</v>
      </c>
      <c r="D112" s="214" t="s">
        <v>152</v>
      </c>
      <c r="E112" s="215" t="s">
        <v>1151</v>
      </c>
      <c r="F112" s="216" t="s">
        <v>1152</v>
      </c>
      <c r="G112" s="217" t="s">
        <v>249</v>
      </c>
      <c r="H112" s="218">
        <v>159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47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282</v>
      </c>
      <c r="AT112" s="225" t="s">
        <v>152</v>
      </c>
      <c r="AU112" s="225" t="s">
        <v>86</v>
      </c>
      <c r="AY112" s="19" t="s">
        <v>149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282</v>
      </c>
      <c r="BM112" s="225" t="s">
        <v>1153</v>
      </c>
    </row>
    <row r="113" s="2" customFormat="1" ht="16.5" customHeight="1">
      <c r="A113" s="40"/>
      <c r="B113" s="41"/>
      <c r="C113" s="255" t="s">
        <v>337</v>
      </c>
      <c r="D113" s="255" t="s">
        <v>362</v>
      </c>
      <c r="E113" s="256" t="s">
        <v>1154</v>
      </c>
      <c r="F113" s="257" t="s">
        <v>1155</v>
      </c>
      <c r="G113" s="258" t="s">
        <v>249</v>
      </c>
      <c r="H113" s="259">
        <v>159</v>
      </c>
      <c r="I113" s="260"/>
      <c r="J113" s="261">
        <f>ROUND(I113*H113,2)</f>
        <v>0</v>
      </c>
      <c r="K113" s="257" t="s">
        <v>19</v>
      </c>
      <c r="L113" s="262"/>
      <c r="M113" s="263" t="s">
        <v>19</v>
      </c>
      <c r="N113" s="264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365</v>
      </c>
      <c r="AT113" s="225" t="s">
        <v>362</v>
      </c>
      <c r="AU113" s="225" t="s">
        <v>86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282</v>
      </c>
      <c r="BM113" s="225" t="s">
        <v>1156</v>
      </c>
    </row>
    <row r="114" s="2" customFormat="1" ht="16.5" customHeight="1">
      <c r="A114" s="40"/>
      <c r="B114" s="41"/>
      <c r="C114" s="214" t="s">
        <v>343</v>
      </c>
      <c r="D114" s="214" t="s">
        <v>152</v>
      </c>
      <c r="E114" s="215" t="s">
        <v>1157</v>
      </c>
      <c r="F114" s="216" t="s">
        <v>1158</v>
      </c>
      <c r="G114" s="217" t="s">
        <v>749</v>
      </c>
      <c r="H114" s="218">
        <v>18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282</v>
      </c>
      <c r="AT114" s="225" t="s">
        <v>152</v>
      </c>
      <c r="AU114" s="225" t="s">
        <v>86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282</v>
      </c>
      <c r="BM114" s="225" t="s">
        <v>1159</v>
      </c>
    </row>
    <row r="115" s="2" customFormat="1" ht="16.5" customHeight="1">
      <c r="A115" s="40"/>
      <c r="B115" s="41"/>
      <c r="C115" s="255" t="s">
        <v>349</v>
      </c>
      <c r="D115" s="255" t="s">
        <v>362</v>
      </c>
      <c r="E115" s="256" t="s">
        <v>1160</v>
      </c>
      <c r="F115" s="257" t="s">
        <v>1161</v>
      </c>
      <c r="G115" s="258" t="s">
        <v>749</v>
      </c>
      <c r="H115" s="259">
        <v>18</v>
      </c>
      <c r="I115" s="260"/>
      <c r="J115" s="261">
        <f>ROUND(I115*H115,2)</f>
        <v>0</v>
      </c>
      <c r="K115" s="257" t="s">
        <v>19</v>
      </c>
      <c r="L115" s="262"/>
      <c r="M115" s="263" t="s">
        <v>19</v>
      </c>
      <c r="N115" s="264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365</v>
      </c>
      <c r="AT115" s="225" t="s">
        <v>362</v>
      </c>
      <c r="AU115" s="225" t="s">
        <v>86</v>
      </c>
      <c r="AY115" s="19" t="s">
        <v>149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282</v>
      </c>
      <c r="BM115" s="225" t="s">
        <v>1162</v>
      </c>
    </row>
    <row r="116" s="2" customFormat="1" ht="16.5" customHeight="1">
      <c r="A116" s="40"/>
      <c r="B116" s="41"/>
      <c r="C116" s="214" t="s">
        <v>355</v>
      </c>
      <c r="D116" s="214" t="s">
        <v>152</v>
      </c>
      <c r="E116" s="215" t="s">
        <v>1163</v>
      </c>
      <c r="F116" s="216" t="s">
        <v>1164</v>
      </c>
      <c r="G116" s="217" t="s">
        <v>1165</v>
      </c>
      <c r="H116" s="218">
        <v>13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282</v>
      </c>
      <c r="AT116" s="225" t="s">
        <v>152</v>
      </c>
      <c r="AU116" s="225" t="s">
        <v>86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282</v>
      </c>
      <c r="BM116" s="225" t="s">
        <v>1166</v>
      </c>
    </row>
    <row r="117" s="2" customFormat="1" ht="52.2" customHeight="1">
      <c r="A117" s="40"/>
      <c r="B117" s="41"/>
      <c r="C117" s="255" t="s">
        <v>361</v>
      </c>
      <c r="D117" s="255" t="s">
        <v>362</v>
      </c>
      <c r="E117" s="256" t="s">
        <v>1167</v>
      </c>
      <c r="F117" s="257" t="s">
        <v>1168</v>
      </c>
      <c r="G117" s="258" t="s">
        <v>155</v>
      </c>
      <c r="H117" s="259">
        <v>13</v>
      </c>
      <c r="I117" s="260"/>
      <c r="J117" s="261">
        <f>ROUND(I117*H117,2)</f>
        <v>0</v>
      </c>
      <c r="K117" s="257" t="s">
        <v>19</v>
      </c>
      <c r="L117" s="262"/>
      <c r="M117" s="263" t="s">
        <v>19</v>
      </c>
      <c r="N117" s="264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365</v>
      </c>
      <c r="AT117" s="225" t="s">
        <v>362</v>
      </c>
      <c r="AU117" s="225" t="s">
        <v>86</v>
      </c>
      <c r="AY117" s="19" t="s">
        <v>149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282</v>
      </c>
      <c r="BM117" s="225" t="s">
        <v>1169</v>
      </c>
    </row>
    <row r="118" s="2" customFormat="1" ht="16.5" customHeight="1">
      <c r="A118" s="40"/>
      <c r="B118" s="41"/>
      <c r="C118" s="214" t="s">
        <v>367</v>
      </c>
      <c r="D118" s="214" t="s">
        <v>152</v>
      </c>
      <c r="E118" s="215" t="s">
        <v>1170</v>
      </c>
      <c r="F118" s="216" t="s">
        <v>1171</v>
      </c>
      <c r="G118" s="217" t="s">
        <v>1165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282</v>
      </c>
      <c r="AT118" s="225" t="s">
        <v>152</v>
      </c>
      <c r="AU118" s="225" t="s">
        <v>86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282</v>
      </c>
      <c r="BM118" s="225" t="s">
        <v>1172</v>
      </c>
    </row>
    <row r="119" s="2" customFormat="1" ht="63.45" customHeight="1">
      <c r="A119" s="40"/>
      <c r="B119" s="41"/>
      <c r="C119" s="255" t="s">
        <v>371</v>
      </c>
      <c r="D119" s="255" t="s">
        <v>362</v>
      </c>
      <c r="E119" s="256" t="s">
        <v>1173</v>
      </c>
      <c r="F119" s="257" t="s">
        <v>1174</v>
      </c>
      <c r="G119" s="258" t="s">
        <v>1165</v>
      </c>
      <c r="H119" s="259">
        <v>1</v>
      </c>
      <c r="I119" s="260"/>
      <c r="J119" s="261">
        <f>ROUND(I119*H119,2)</f>
        <v>0</v>
      </c>
      <c r="K119" s="257" t="s">
        <v>19</v>
      </c>
      <c r="L119" s="262"/>
      <c r="M119" s="263" t="s">
        <v>19</v>
      </c>
      <c r="N119" s="264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365</v>
      </c>
      <c r="AT119" s="225" t="s">
        <v>362</v>
      </c>
      <c r="AU119" s="225" t="s">
        <v>86</v>
      </c>
      <c r="AY119" s="19" t="s">
        <v>149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282</v>
      </c>
      <c r="BM119" s="225" t="s">
        <v>1175</v>
      </c>
    </row>
    <row r="120" s="2" customFormat="1" ht="16.5" customHeight="1">
      <c r="A120" s="40"/>
      <c r="B120" s="41"/>
      <c r="C120" s="214" t="s">
        <v>377</v>
      </c>
      <c r="D120" s="214" t="s">
        <v>152</v>
      </c>
      <c r="E120" s="215" t="s">
        <v>1176</v>
      </c>
      <c r="F120" s="216" t="s">
        <v>1177</v>
      </c>
      <c r="G120" s="217" t="s">
        <v>749</v>
      </c>
      <c r="H120" s="218">
        <v>140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282</v>
      </c>
      <c r="AT120" s="225" t="s">
        <v>152</v>
      </c>
      <c r="AU120" s="225" t="s">
        <v>86</v>
      </c>
      <c r="AY120" s="19" t="s">
        <v>149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282</v>
      </c>
      <c r="BM120" s="225" t="s">
        <v>1178</v>
      </c>
    </row>
    <row r="121" s="2" customFormat="1" ht="52.2" customHeight="1">
      <c r="A121" s="40"/>
      <c r="B121" s="41"/>
      <c r="C121" s="255" t="s">
        <v>365</v>
      </c>
      <c r="D121" s="255" t="s">
        <v>362</v>
      </c>
      <c r="E121" s="256" t="s">
        <v>1179</v>
      </c>
      <c r="F121" s="257" t="s">
        <v>1180</v>
      </c>
      <c r="G121" s="258" t="s">
        <v>749</v>
      </c>
      <c r="H121" s="259">
        <v>140</v>
      </c>
      <c r="I121" s="260"/>
      <c r="J121" s="261">
        <f>ROUND(I121*H121,2)</f>
        <v>0</v>
      </c>
      <c r="K121" s="257" t="s">
        <v>19</v>
      </c>
      <c r="L121" s="262"/>
      <c r="M121" s="263" t="s">
        <v>19</v>
      </c>
      <c r="N121" s="264" t="s">
        <v>47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365</v>
      </c>
      <c r="AT121" s="225" t="s">
        <v>362</v>
      </c>
      <c r="AU121" s="225" t="s">
        <v>86</v>
      </c>
      <c r="AY121" s="19" t="s">
        <v>149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282</v>
      </c>
      <c r="BM121" s="225" t="s">
        <v>1181</v>
      </c>
    </row>
    <row r="122" s="2" customFormat="1" ht="16.5" customHeight="1">
      <c r="A122" s="40"/>
      <c r="B122" s="41"/>
      <c r="C122" s="214" t="s">
        <v>385</v>
      </c>
      <c r="D122" s="214" t="s">
        <v>152</v>
      </c>
      <c r="E122" s="215" t="s">
        <v>1182</v>
      </c>
      <c r="F122" s="216" t="s">
        <v>1183</v>
      </c>
      <c r="G122" s="217" t="s">
        <v>1165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282</v>
      </c>
      <c r="AT122" s="225" t="s">
        <v>152</v>
      </c>
      <c r="AU122" s="225" t="s">
        <v>86</v>
      </c>
      <c r="AY122" s="19" t="s">
        <v>149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282</v>
      </c>
      <c r="BM122" s="225" t="s">
        <v>1184</v>
      </c>
    </row>
    <row r="123" s="2" customFormat="1" ht="16.5" customHeight="1">
      <c r="A123" s="40"/>
      <c r="B123" s="41"/>
      <c r="C123" s="255" t="s">
        <v>390</v>
      </c>
      <c r="D123" s="255" t="s">
        <v>362</v>
      </c>
      <c r="E123" s="256" t="s">
        <v>1185</v>
      </c>
      <c r="F123" s="257" t="s">
        <v>1186</v>
      </c>
      <c r="G123" s="258" t="s">
        <v>1165</v>
      </c>
      <c r="H123" s="259">
        <v>1</v>
      </c>
      <c r="I123" s="260"/>
      <c r="J123" s="261">
        <f>ROUND(I123*H123,2)</f>
        <v>0</v>
      </c>
      <c r="K123" s="257" t="s">
        <v>19</v>
      </c>
      <c r="L123" s="262"/>
      <c r="M123" s="263" t="s">
        <v>19</v>
      </c>
      <c r="N123" s="264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365</v>
      </c>
      <c r="AT123" s="225" t="s">
        <v>362</v>
      </c>
      <c r="AU123" s="225" t="s">
        <v>86</v>
      </c>
      <c r="AY123" s="19" t="s">
        <v>149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282</v>
      </c>
      <c r="BM123" s="225" t="s">
        <v>1187</v>
      </c>
    </row>
    <row r="124" s="2" customFormat="1" ht="16.5" customHeight="1">
      <c r="A124" s="40"/>
      <c r="B124" s="41"/>
      <c r="C124" s="214" t="s">
        <v>394</v>
      </c>
      <c r="D124" s="214" t="s">
        <v>152</v>
      </c>
      <c r="E124" s="215" t="s">
        <v>1188</v>
      </c>
      <c r="F124" s="216" t="s">
        <v>1189</v>
      </c>
      <c r="G124" s="217" t="s">
        <v>1165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282</v>
      </c>
      <c r="AT124" s="225" t="s">
        <v>152</v>
      </c>
      <c r="AU124" s="225" t="s">
        <v>86</v>
      </c>
      <c r="AY124" s="19" t="s">
        <v>149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282</v>
      </c>
      <c r="BM124" s="225" t="s">
        <v>1190</v>
      </c>
    </row>
    <row r="125" s="2" customFormat="1" ht="38.55" customHeight="1">
      <c r="A125" s="40"/>
      <c r="B125" s="41"/>
      <c r="C125" s="255" t="s">
        <v>400</v>
      </c>
      <c r="D125" s="255" t="s">
        <v>362</v>
      </c>
      <c r="E125" s="256" t="s">
        <v>1191</v>
      </c>
      <c r="F125" s="257" t="s">
        <v>1192</v>
      </c>
      <c r="G125" s="258" t="s">
        <v>1165</v>
      </c>
      <c r="H125" s="259">
        <v>1</v>
      </c>
      <c r="I125" s="260"/>
      <c r="J125" s="261">
        <f>ROUND(I125*H125,2)</f>
        <v>0</v>
      </c>
      <c r="K125" s="257" t="s">
        <v>19</v>
      </c>
      <c r="L125" s="262"/>
      <c r="M125" s="263" t="s">
        <v>19</v>
      </c>
      <c r="N125" s="264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365</v>
      </c>
      <c r="AT125" s="225" t="s">
        <v>362</v>
      </c>
      <c r="AU125" s="225" t="s">
        <v>86</v>
      </c>
      <c r="AY125" s="19" t="s">
        <v>149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282</v>
      </c>
      <c r="BM125" s="225" t="s">
        <v>1193</v>
      </c>
    </row>
    <row r="126" s="2" customFormat="1" ht="16.5" customHeight="1">
      <c r="A126" s="40"/>
      <c r="B126" s="41"/>
      <c r="C126" s="214" t="s">
        <v>408</v>
      </c>
      <c r="D126" s="214" t="s">
        <v>152</v>
      </c>
      <c r="E126" s="215" t="s">
        <v>1194</v>
      </c>
      <c r="F126" s="216" t="s">
        <v>1195</v>
      </c>
      <c r="G126" s="217" t="s">
        <v>1165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282</v>
      </c>
      <c r="AT126" s="225" t="s">
        <v>152</v>
      </c>
      <c r="AU126" s="225" t="s">
        <v>86</v>
      </c>
      <c r="AY126" s="19" t="s">
        <v>149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282</v>
      </c>
      <c r="BM126" s="225" t="s">
        <v>1196</v>
      </c>
    </row>
    <row r="127" s="2" customFormat="1" ht="16.5" customHeight="1">
      <c r="A127" s="40"/>
      <c r="B127" s="41"/>
      <c r="C127" s="214" t="s">
        <v>453</v>
      </c>
      <c r="D127" s="214" t="s">
        <v>152</v>
      </c>
      <c r="E127" s="215" t="s">
        <v>1197</v>
      </c>
      <c r="F127" s="216" t="s">
        <v>1198</v>
      </c>
      <c r="G127" s="217" t="s">
        <v>262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91" t="s">
        <v>19</v>
      </c>
      <c r="N127" s="292" t="s">
        <v>47</v>
      </c>
      <c r="O127" s="289"/>
      <c r="P127" s="293">
        <f>O127*H127</f>
        <v>0</v>
      </c>
      <c r="Q127" s="293">
        <v>0</v>
      </c>
      <c r="R127" s="293">
        <f>Q127*H127</f>
        <v>0</v>
      </c>
      <c r="S127" s="293">
        <v>0</v>
      </c>
      <c r="T127" s="29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282</v>
      </c>
      <c r="AT127" s="225" t="s">
        <v>152</v>
      </c>
      <c r="AU127" s="225" t="s">
        <v>86</v>
      </c>
      <c r="AY127" s="19" t="s">
        <v>149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282</v>
      </c>
      <c r="BM127" s="225" t="s">
        <v>1199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xMetfVIRMZ/CkblOVlyPPIVjiSpNNJIhcGKWPlE0fK1ip0UzZjYre9SGqakE589Acj2qHtbQPZquIebzB6nG9w==" hashValue="mDiJ8MZysIQoCw5BGVNLoLXB/RcdQ654lnc/SISU+ZgCLIa2OMnS64V/qNik/es0+Z1uzpeyisUmKhkqwM7z8g==" algorithmName="SHA-512" password="CC35"/>
  <autoFilter ref="C86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1078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1079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21. 3. 2022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474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975</v>
      </c>
      <c r="F26" s="40"/>
      <c r="G26" s="40"/>
      <c r="H26" s="40"/>
      <c r="I26" s="144" t="s">
        <v>29</v>
      </c>
      <c r="J26" s="135" t="s">
        <v>474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ROUND((SUM(BE87:BE117)),  2)</f>
        <v>0</v>
      </c>
      <c r="G35" s="40"/>
      <c r="H35" s="40"/>
      <c r="I35" s="159">
        <v>0.20999999999999999</v>
      </c>
      <c r="J35" s="158">
        <f>ROUND(((SUM(BE87:BE117))*I35),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ROUND((SUM(BF87:BF117)),  2)</f>
        <v>0</v>
      </c>
      <c r="G36" s="40"/>
      <c r="H36" s="40"/>
      <c r="I36" s="159">
        <v>0.14999999999999999</v>
      </c>
      <c r="J36" s="158">
        <f>ROUND(((SUM(BF87:BF117))*I36),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ROUND((SUM(BG87:BG117)),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ROUND((SUM(BH87:BH117)),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ROUND((SUM(BI87:BI117)),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KKN a.s.-Objekt B-4.np-infekční lůžkové oddělení a lékařské pokoje KLIMATIZACE - I.a II.etapa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1078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1079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042 - Chlazení-II.etapa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Karlovy Vary</v>
      </c>
      <c r="G56" s="42"/>
      <c r="H56" s="42"/>
      <c r="I56" s="34" t="s">
        <v>23</v>
      </c>
      <c r="J56" s="74" t="str">
        <f>IF(J14="","",J14)</f>
        <v>21. 3. 2022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KKN a.s.,nem.Karlovy Vary</v>
      </c>
      <c r="G58" s="42"/>
      <c r="H58" s="42"/>
      <c r="I58" s="34" t="s">
        <v>32</v>
      </c>
      <c r="J58" s="38" t="str">
        <f>E23</f>
        <v>Jan Sobotka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Petr Matoušek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1081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134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KKN a.s.-Objekt B-4.np-infekční lůžkové oddělení a lékařské pokoje KLIMATIZACE - I.a II.etapa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117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1078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1079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042 - Chlazení-II.etapa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Karlovy Vary</v>
      </c>
      <c r="G81" s="42"/>
      <c r="H81" s="42"/>
      <c r="I81" s="34" t="s">
        <v>23</v>
      </c>
      <c r="J81" s="74" t="str">
        <f>IF(J14="","",J14)</f>
        <v>21. 3. 2022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KKN a.s.,nem.Karlovy Vary</v>
      </c>
      <c r="G83" s="42"/>
      <c r="H83" s="42"/>
      <c r="I83" s="34" t="s">
        <v>32</v>
      </c>
      <c r="J83" s="38" t="str">
        <f>E23</f>
        <v>Jan Sobotka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Petr Matoušek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135</v>
      </c>
      <c r="D86" s="190" t="s">
        <v>61</v>
      </c>
      <c r="E86" s="190" t="s">
        <v>57</v>
      </c>
      <c r="F86" s="190" t="s">
        <v>58</v>
      </c>
      <c r="G86" s="190" t="s">
        <v>136</v>
      </c>
      <c r="H86" s="190" t="s">
        <v>137</v>
      </c>
      <c r="I86" s="190" t="s">
        <v>138</v>
      </c>
      <c r="J86" s="190" t="s">
        <v>121</v>
      </c>
      <c r="K86" s="191" t="s">
        <v>139</v>
      </c>
      <c r="L86" s="192"/>
      <c r="M86" s="94" t="s">
        <v>19</v>
      </c>
      <c r="N86" s="95" t="s">
        <v>46</v>
      </c>
      <c r="O86" s="95" t="s">
        <v>140</v>
      </c>
      <c r="P86" s="95" t="s">
        <v>141</v>
      </c>
      <c r="Q86" s="95" t="s">
        <v>142</v>
      </c>
      <c r="R86" s="95" t="s">
        <v>143</v>
      </c>
      <c r="S86" s="95" t="s">
        <v>144</v>
      </c>
      <c r="T86" s="96" t="s">
        <v>145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146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122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294</v>
      </c>
      <c r="F88" s="201" t="s">
        <v>295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86</v>
      </c>
      <c r="AT88" s="210" t="s">
        <v>75</v>
      </c>
      <c r="AU88" s="210" t="s">
        <v>76</v>
      </c>
      <c r="AY88" s="209" t="s">
        <v>149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1082</v>
      </c>
      <c r="F89" s="212" t="s">
        <v>1083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SUM(P90:P117)</f>
        <v>0</v>
      </c>
      <c r="Q89" s="206"/>
      <c r="R89" s="207">
        <f>SUM(R90:R117)</f>
        <v>0</v>
      </c>
      <c r="S89" s="206"/>
      <c r="T89" s="208">
        <f>SUM(T90:T117)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86</v>
      </c>
      <c r="AT89" s="210" t="s">
        <v>75</v>
      </c>
      <c r="AU89" s="210" t="s">
        <v>84</v>
      </c>
      <c r="AY89" s="209" t="s">
        <v>149</v>
      </c>
      <c r="BK89" s="211">
        <f>SUM(BK90:BK117)</f>
        <v>0</v>
      </c>
    </row>
    <row r="90" s="2" customFormat="1" ht="16.5" customHeight="1">
      <c r="A90" s="40"/>
      <c r="B90" s="41"/>
      <c r="C90" s="214" t="s">
        <v>84</v>
      </c>
      <c r="D90" s="214" t="s">
        <v>152</v>
      </c>
      <c r="E90" s="215" t="s">
        <v>1084</v>
      </c>
      <c r="F90" s="216" t="s">
        <v>1201</v>
      </c>
      <c r="G90" s="217" t="s">
        <v>155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282</v>
      </c>
      <c r="AT90" s="225" t="s">
        <v>152</v>
      </c>
      <c r="AU90" s="225" t="s">
        <v>86</v>
      </c>
      <c r="AY90" s="19" t="s">
        <v>149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84</v>
      </c>
      <c r="BK90" s="226">
        <f>ROUND(I90*H90,2)</f>
        <v>0</v>
      </c>
      <c r="BL90" s="19" t="s">
        <v>282</v>
      </c>
      <c r="BM90" s="225" t="s">
        <v>1202</v>
      </c>
    </row>
    <row r="91" s="2" customFormat="1" ht="167.1" customHeight="1">
      <c r="A91" s="40"/>
      <c r="B91" s="41"/>
      <c r="C91" s="255" t="s">
        <v>86</v>
      </c>
      <c r="D91" s="255" t="s">
        <v>362</v>
      </c>
      <c r="E91" s="256" t="s">
        <v>1087</v>
      </c>
      <c r="F91" s="257" t="s">
        <v>1203</v>
      </c>
      <c r="G91" s="258" t="s">
        <v>488</v>
      </c>
      <c r="H91" s="259">
        <v>1</v>
      </c>
      <c r="I91" s="260"/>
      <c r="J91" s="261">
        <f>ROUND(I91*H91,2)</f>
        <v>0</v>
      </c>
      <c r="K91" s="257" t="s">
        <v>19</v>
      </c>
      <c r="L91" s="262"/>
      <c r="M91" s="263" t="s">
        <v>19</v>
      </c>
      <c r="N91" s="264" t="s">
        <v>47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365</v>
      </c>
      <c r="AT91" s="225" t="s">
        <v>362</v>
      </c>
      <c r="AU91" s="225" t="s">
        <v>86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84</v>
      </c>
      <c r="BK91" s="226">
        <f>ROUND(I91*H91,2)</f>
        <v>0</v>
      </c>
      <c r="BL91" s="19" t="s">
        <v>282</v>
      </c>
      <c r="BM91" s="225" t="s">
        <v>1204</v>
      </c>
    </row>
    <row r="92" s="2" customFormat="1" ht="16.5" customHeight="1">
      <c r="A92" s="40"/>
      <c r="B92" s="41"/>
      <c r="C92" s="214" t="s">
        <v>150</v>
      </c>
      <c r="D92" s="214" t="s">
        <v>152</v>
      </c>
      <c r="E92" s="215" t="s">
        <v>1090</v>
      </c>
      <c r="F92" s="216" t="s">
        <v>1205</v>
      </c>
      <c r="G92" s="217" t="s">
        <v>155</v>
      </c>
      <c r="H92" s="218">
        <v>11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282</v>
      </c>
      <c r="AT92" s="225" t="s">
        <v>152</v>
      </c>
      <c r="AU92" s="225" t="s">
        <v>86</v>
      </c>
      <c r="AY92" s="19" t="s">
        <v>149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282</v>
      </c>
      <c r="BM92" s="225" t="s">
        <v>1206</v>
      </c>
    </row>
    <row r="93" s="2" customFormat="1" ht="90.75" customHeight="1">
      <c r="A93" s="40"/>
      <c r="B93" s="41"/>
      <c r="C93" s="255" t="s">
        <v>157</v>
      </c>
      <c r="D93" s="255" t="s">
        <v>362</v>
      </c>
      <c r="E93" s="256" t="s">
        <v>1093</v>
      </c>
      <c r="F93" s="257" t="s">
        <v>1207</v>
      </c>
      <c r="G93" s="258" t="s">
        <v>488</v>
      </c>
      <c r="H93" s="259">
        <v>11</v>
      </c>
      <c r="I93" s="260"/>
      <c r="J93" s="261">
        <f>ROUND(I93*H93,2)</f>
        <v>0</v>
      </c>
      <c r="K93" s="257" t="s">
        <v>19</v>
      </c>
      <c r="L93" s="262"/>
      <c r="M93" s="263" t="s">
        <v>19</v>
      </c>
      <c r="N93" s="264" t="s">
        <v>47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365</v>
      </c>
      <c r="AT93" s="225" t="s">
        <v>362</v>
      </c>
      <c r="AU93" s="225" t="s">
        <v>86</v>
      </c>
      <c r="AY93" s="19" t="s">
        <v>149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84</v>
      </c>
      <c r="BK93" s="226">
        <f>ROUND(I93*H93,2)</f>
        <v>0</v>
      </c>
      <c r="BL93" s="19" t="s">
        <v>282</v>
      </c>
      <c r="BM93" s="225" t="s">
        <v>1208</v>
      </c>
    </row>
    <row r="94" s="2" customFormat="1" ht="16.5" customHeight="1">
      <c r="A94" s="40"/>
      <c r="B94" s="41"/>
      <c r="C94" s="214" t="s">
        <v>182</v>
      </c>
      <c r="D94" s="214" t="s">
        <v>152</v>
      </c>
      <c r="E94" s="215" t="s">
        <v>1096</v>
      </c>
      <c r="F94" s="216" t="s">
        <v>1209</v>
      </c>
      <c r="G94" s="217" t="s">
        <v>155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282</v>
      </c>
      <c r="AT94" s="225" t="s">
        <v>152</v>
      </c>
      <c r="AU94" s="225" t="s">
        <v>86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282</v>
      </c>
      <c r="BM94" s="225" t="s">
        <v>1210</v>
      </c>
    </row>
    <row r="95" s="2" customFormat="1" ht="90.75" customHeight="1">
      <c r="A95" s="40"/>
      <c r="B95" s="41"/>
      <c r="C95" s="255" t="s">
        <v>163</v>
      </c>
      <c r="D95" s="255" t="s">
        <v>362</v>
      </c>
      <c r="E95" s="256" t="s">
        <v>1099</v>
      </c>
      <c r="F95" s="257" t="s">
        <v>1211</v>
      </c>
      <c r="G95" s="258" t="s">
        <v>488</v>
      </c>
      <c r="H95" s="259">
        <v>1</v>
      </c>
      <c r="I95" s="260"/>
      <c r="J95" s="261">
        <f>ROUND(I95*H95,2)</f>
        <v>0</v>
      </c>
      <c r="K95" s="257" t="s">
        <v>19</v>
      </c>
      <c r="L95" s="262"/>
      <c r="M95" s="263" t="s">
        <v>19</v>
      </c>
      <c r="N95" s="264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365</v>
      </c>
      <c r="AT95" s="225" t="s">
        <v>362</v>
      </c>
      <c r="AU95" s="225" t="s">
        <v>86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282</v>
      </c>
      <c r="BM95" s="225" t="s">
        <v>1212</v>
      </c>
    </row>
    <row r="96" s="2" customFormat="1" ht="16.5" customHeight="1">
      <c r="A96" s="40"/>
      <c r="B96" s="41"/>
      <c r="C96" s="214" t="s">
        <v>193</v>
      </c>
      <c r="D96" s="214" t="s">
        <v>152</v>
      </c>
      <c r="E96" s="215" t="s">
        <v>1126</v>
      </c>
      <c r="F96" s="216" t="s">
        <v>1127</v>
      </c>
      <c r="G96" s="217" t="s">
        <v>155</v>
      </c>
      <c r="H96" s="218">
        <v>12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282</v>
      </c>
      <c r="AT96" s="225" t="s">
        <v>152</v>
      </c>
      <c r="AU96" s="225" t="s">
        <v>86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282</v>
      </c>
      <c r="BM96" s="225" t="s">
        <v>1213</v>
      </c>
    </row>
    <row r="97" s="2" customFormat="1" ht="38.55" customHeight="1">
      <c r="A97" s="40"/>
      <c r="B97" s="41"/>
      <c r="C97" s="255" t="s">
        <v>198</v>
      </c>
      <c r="D97" s="255" t="s">
        <v>362</v>
      </c>
      <c r="E97" s="256" t="s">
        <v>1129</v>
      </c>
      <c r="F97" s="257" t="s">
        <v>1214</v>
      </c>
      <c r="G97" s="258" t="s">
        <v>155</v>
      </c>
      <c r="H97" s="259">
        <v>12</v>
      </c>
      <c r="I97" s="260"/>
      <c r="J97" s="261">
        <f>ROUND(I97*H97,2)</f>
        <v>0</v>
      </c>
      <c r="K97" s="257" t="s">
        <v>19</v>
      </c>
      <c r="L97" s="262"/>
      <c r="M97" s="263" t="s">
        <v>19</v>
      </c>
      <c r="N97" s="264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365</v>
      </c>
      <c r="AT97" s="225" t="s">
        <v>362</v>
      </c>
      <c r="AU97" s="225" t="s">
        <v>86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282</v>
      </c>
      <c r="BM97" s="225" t="s">
        <v>1215</v>
      </c>
    </row>
    <row r="98" s="2" customFormat="1" ht="16.5" customHeight="1">
      <c r="A98" s="40"/>
      <c r="B98" s="41"/>
      <c r="C98" s="214" t="s">
        <v>175</v>
      </c>
      <c r="D98" s="214" t="s">
        <v>152</v>
      </c>
      <c r="E98" s="215" t="s">
        <v>1132</v>
      </c>
      <c r="F98" s="216" t="s">
        <v>1133</v>
      </c>
      <c r="G98" s="217" t="s">
        <v>155</v>
      </c>
      <c r="H98" s="218">
        <v>11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282</v>
      </c>
      <c r="AT98" s="225" t="s">
        <v>152</v>
      </c>
      <c r="AU98" s="225" t="s">
        <v>86</v>
      </c>
      <c r="AY98" s="19" t="s">
        <v>149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282</v>
      </c>
      <c r="BM98" s="225" t="s">
        <v>1216</v>
      </c>
    </row>
    <row r="99" s="2" customFormat="1" ht="38.55" customHeight="1">
      <c r="A99" s="40"/>
      <c r="B99" s="41"/>
      <c r="C99" s="255" t="s">
        <v>241</v>
      </c>
      <c r="D99" s="255" t="s">
        <v>362</v>
      </c>
      <c r="E99" s="256" t="s">
        <v>1135</v>
      </c>
      <c r="F99" s="257" t="s">
        <v>1217</v>
      </c>
      <c r="G99" s="258" t="s">
        <v>1137</v>
      </c>
      <c r="H99" s="259">
        <v>11</v>
      </c>
      <c r="I99" s="260"/>
      <c r="J99" s="261">
        <f>ROUND(I99*H99,2)</f>
        <v>0</v>
      </c>
      <c r="K99" s="257" t="s">
        <v>19</v>
      </c>
      <c r="L99" s="262"/>
      <c r="M99" s="263" t="s">
        <v>19</v>
      </c>
      <c r="N99" s="264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365</v>
      </c>
      <c r="AT99" s="225" t="s">
        <v>362</v>
      </c>
      <c r="AU99" s="225" t="s">
        <v>86</v>
      </c>
      <c r="AY99" s="19" t="s">
        <v>149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282</v>
      </c>
      <c r="BM99" s="225" t="s">
        <v>1218</v>
      </c>
    </row>
    <row r="100" s="2" customFormat="1" ht="16.5" customHeight="1">
      <c r="A100" s="40"/>
      <c r="B100" s="41"/>
      <c r="C100" s="214" t="s">
        <v>246</v>
      </c>
      <c r="D100" s="214" t="s">
        <v>152</v>
      </c>
      <c r="E100" s="215" t="s">
        <v>1139</v>
      </c>
      <c r="F100" s="216" t="s">
        <v>1140</v>
      </c>
      <c r="G100" s="217" t="s">
        <v>249</v>
      </c>
      <c r="H100" s="218">
        <v>232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282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282</v>
      </c>
      <c r="BM100" s="225" t="s">
        <v>1219</v>
      </c>
    </row>
    <row r="101" s="2" customFormat="1" ht="90" customHeight="1">
      <c r="A101" s="40"/>
      <c r="B101" s="41"/>
      <c r="C101" s="255" t="s">
        <v>259</v>
      </c>
      <c r="D101" s="255" t="s">
        <v>362</v>
      </c>
      <c r="E101" s="256" t="s">
        <v>1142</v>
      </c>
      <c r="F101" s="257" t="s">
        <v>1220</v>
      </c>
      <c r="G101" s="258" t="s">
        <v>249</v>
      </c>
      <c r="H101" s="259">
        <v>232</v>
      </c>
      <c r="I101" s="260"/>
      <c r="J101" s="261">
        <f>ROUND(I101*H101,2)</f>
        <v>0</v>
      </c>
      <c r="K101" s="257" t="s">
        <v>19</v>
      </c>
      <c r="L101" s="262"/>
      <c r="M101" s="263" t="s">
        <v>19</v>
      </c>
      <c r="N101" s="264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365</v>
      </c>
      <c r="AT101" s="225" t="s">
        <v>362</v>
      </c>
      <c r="AU101" s="225" t="s">
        <v>86</v>
      </c>
      <c r="AY101" s="19" t="s">
        <v>149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282</v>
      </c>
      <c r="BM101" s="225" t="s">
        <v>1221</v>
      </c>
    </row>
    <row r="102" s="2" customFormat="1" ht="16.5" customHeight="1">
      <c r="A102" s="40"/>
      <c r="B102" s="41"/>
      <c r="C102" s="214" t="s">
        <v>266</v>
      </c>
      <c r="D102" s="214" t="s">
        <v>152</v>
      </c>
      <c r="E102" s="215" t="s">
        <v>1145</v>
      </c>
      <c r="F102" s="216" t="s">
        <v>1146</v>
      </c>
      <c r="G102" s="217" t="s">
        <v>249</v>
      </c>
      <c r="H102" s="218">
        <v>255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282</v>
      </c>
      <c r="AT102" s="225" t="s">
        <v>152</v>
      </c>
      <c r="AU102" s="225" t="s">
        <v>86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282</v>
      </c>
      <c r="BM102" s="225" t="s">
        <v>1222</v>
      </c>
    </row>
    <row r="103" s="2" customFormat="1" ht="16.5" customHeight="1">
      <c r="A103" s="40"/>
      <c r="B103" s="41"/>
      <c r="C103" s="255" t="s">
        <v>272</v>
      </c>
      <c r="D103" s="255" t="s">
        <v>362</v>
      </c>
      <c r="E103" s="256" t="s">
        <v>1148</v>
      </c>
      <c r="F103" s="257" t="s">
        <v>1223</v>
      </c>
      <c r="G103" s="258" t="s">
        <v>249</v>
      </c>
      <c r="H103" s="259">
        <v>255</v>
      </c>
      <c r="I103" s="260"/>
      <c r="J103" s="261">
        <f>ROUND(I103*H103,2)</f>
        <v>0</v>
      </c>
      <c r="K103" s="257" t="s">
        <v>19</v>
      </c>
      <c r="L103" s="262"/>
      <c r="M103" s="263" t="s">
        <v>19</v>
      </c>
      <c r="N103" s="264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365</v>
      </c>
      <c r="AT103" s="225" t="s">
        <v>362</v>
      </c>
      <c r="AU103" s="225" t="s">
        <v>86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282</v>
      </c>
      <c r="BM103" s="225" t="s">
        <v>1224</v>
      </c>
    </row>
    <row r="104" s="2" customFormat="1" ht="16.5" customHeight="1">
      <c r="A104" s="40"/>
      <c r="B104" s="41"/>
      <c r="C104" s="214" t="s">
        <v>8</v>
      </c>
      <c r="D104" s="214" t="s">
        <v>152</v>
      </c>
      <c r="E104" s="215" t="s">
        <v>1151</v>
      </c>
      <c r="F104" s="216" t="s">
        <v>1152</v>
      </c>
      <c r="G104" s="217" t="s">
        <v>249</v>
      </c>
      <c r="H104" s="218">
        <v>122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282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282</v>
      </c>
      <c r="BM104" s="225" t="s">
        <v>1225</v>
      </c>
    </row>
    <row r="105" s="2" customFormat="1" ht="16.5" customHeight="1">
      <c r="A105" s="40"/>
      <c r="B105" s="41"/>
      <c r="C105" s="255" t="s">
        <v>282</v>
      </c>
      <c r="D105" s="255" t="s">
        <v>362</v>
      </c>
      <c r="E105" s="256" t="s">
        <v>1154</v>
      </c>
      <c r="F105" s="257" t="s">
        <v>1226</v>
      </c>
      <c r="G105" s="258" t="s">
        <v>249</v>
      </c>
      <c r="H105" s="259">
        <v>122</v>
      </c>
      <c r="I105" s="260"/>
      <c r="J105" s="261">
        <f>ROUND(I105*H105,2)</f>
        <v>0</v>
      </c>
      <c r="K105" s="257" t="s">
        <v>19</v>
      </c>
      <c r="L105" s="262"/>
      <c r="M105" s="263" t="s">
        <v>19</v>
      </c>
      <c r="N105" s="264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365</v>
      </c>
      <c r="AT105" s="225" t="s">
        <v>362</v>
      </c>
      <c r="AU105" s="225" t="s">
        <v>86</v>
      </c>
      <c r="AY105" s="19" t="s">
        <v>149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282</v>
      </c>
      <c r="BM105" s="225" t="s">
        <v>1227</v>
      </c>
    </row>
    <row r="106" s="2" customFormat="1" ht="16.5" customHeight="1">
      <c r="A106" s="40"/>
      <c r="B106" s="41"/>
      <c r="C106" s="214" t="s">
        <v>289</v>
      </c>
      <c r="D106" s="214" t="s">
        <v>152</v>
      </c>
      <c r="E106" s="215" t="s">
        <v>1157</v>
      </c>
      <c r="F106" s="216" t="s">
        <v>1158</v>
      </c>
      <c r="G106" s="217" t="s">
        <v>749</v>
      </c>
      <c r="H106" s="218">
        <v>12.699999999999999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282</v>
      </c>
      <c r="AT106" s="225" t="s">
        <v>152</v>
      </c>
      <c r="AU106" s="225" t="s">
        <v>86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282</v>
      </c>
      <c r="BM106" s="225" t="s">
        <v>1228</v>
      </c>
    </row>
    <row r="107" s="2" customFormat="1" ht="16.5" customHeight="1">
      <c r="A107" s="40"/>
      <c r="B107" s="41"/>
      <c r="C107" s="255" t="s">
        <v>298</v>
      </c>
      <c r="D107" s="255" t="s">
        <v>362</v>
      </c>
      <c r="E107" s="256" t="s">
        <v>1160</v>
      </c>
      <c r="F107" s="257" t="s">
        <v>1229</v>
      </c>
      <c r="G107" s="258" t="s">
        <v>749</v>
      </c>
      <c r="H107" s="259">
        <v>12.699999999999999</v>
      </c>
      <c r="I107" s="260"/>
      <c r="J107" s="261">
        <f>ROUND(I107*H107,2)</f>
        <v>0</v>
      </c>
      <c r="K107" s="257" t="s">
        <v>19</v>
      </c>
      <c r="L107" s="262"/>
      <c r="M107" s="263" t="s">
        <v>19</v>
      </c>
      <c r="N107" s="264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365</v>
      </c>
      <c r="AT107" s="225" t="s">
        <v>362</v>
      </c>
      <c r="AU107" s="225" t="s">
        <v>86</v>
      </c>
      <c r="AY107" s="19" t="s">
        <v>149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282</v>
      </c>
      <c r="BM107" s="225" t="s">
        <v>1230</v>
      </c>
    </row>
    <row r="108" s="2" customFormat="1" ht="16.5" customHeight="1">
      <c r="A108" s="40"/>
      <c r="B108" s="41"/>
      <c r="C108" s="214" t="s">
        <v>305</v>
      </c>
      <c r="D108" s="214" t="s">
        <v>152</v>
      </c>
      <c r="E108" s="215" t="s">
        <v>1163</v>
      </c>
      <c r="F108" s="216" t="s">
        <v>1164</v>
      </c>
      <c r="G108" s="217" t="s">
        <v>1165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282</v>
      </c>
      <c r="AT108" s="225" t="s">
        <v>152</v>
      </c>
      <c r="AU108" s="225" t="s">
        <v>86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282</v>
      </c>
      <c r="BM108" s="225" t="s">
        <v>1231</v>
      </c>
    </row>
    <row r="109" s="2" customFormat="1" ht="52.2" customHeight="1">
      <c r="A109" s="40"/>
      <c r="B109" s="41"/>
      <c r="C109" s="255" t="s">
        <v>310</v>
      </c>
      <c r="D109" s="255" t="s">
        <v>362</v>
      </c>
      <c r="E109" s="256" t="s">
        <v>1167</v>
      </c>
      <c r="F109" s="257" t="s">
        <v>1232</v>
      </c>
      <c r="G109" s="258" t="s">
        <v>155</v>
      </c>
      <c r="H109" s="259">
        <v>1</v>
      </c>
      <c r="I109" s="260"/>
      <c r="J109" s="261">
        <f>ROUND(I109*H109,2)</f>
        <v>0</v>
      </c>
      <c r="K109" s="257" t="s">
        <v>19</v>
      </c>
      <c r="L109" s="262"/>
      <c r="M109" s="263" t="s">
        <v>19</v>
      </c>
      <c r="N109" s="264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365</v>
      </c>
      <c r="AT109" s="225" t="s">
        <v>362</v>
      </c>
      <c r="AU109" s="225" t="s">
        <v>86</v>
      </c>
      <c r="AY109" s="19" t="s">
        <v>149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282</v>
      </c>
      <c r="BM109" s="225" t="s">
        <v>1233</v>
      </c>
    </row>
    <row r="110" s="2" customFormat="1" ht="16.5" customHeight="1">
      <c r="A110" s="40"/>
      <c r="B110" s="41"/>
      <c r="C110" s="214" t="s">
        <v>7</v>
      </c>
      <c r="D110" s="214" t="s">
        <v>152</v>
      </c>
      <c r="E110" s="215" t="s">
        <v>1176</v>
      </c>
      <c r="F110" s="216" t="s">
        <v>1177</v>
      </c>
      <c r="G110" s="217" t="s">
        <v>749</v>
      </c>
      <c r="H110" s="218">
        <v>130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282</v>
      </c>
      <c r="AT110" s="225" t="s">
        <v>152</v>
      </c>
      <c r="AU110" s="225" t="s">
        <v>86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282</v>
      </c>
      <c r="BM110" s="225" t="s">
        <v>1234</v>
      </c>
    </row>
    <row r="111" s="2" customFormat="1" ht="52.2" customHeight="1">
      <c r="A111" s="40"/>
      <c r="B111" s="41"/>
      <c r="C111" s="255" t="s">
        <v>321</v>
      </c>
      <c r="D111" s="255" t="s">
        <v>362</v>
      </c>
      <c r="E111" s="256" t="s">
        <v>1179</v>
      </c>
      <c r="F111" s="257" t="s">
        <v>1235</v>
      </c>
      <c r="G111" s="258" t="s">
        <v>749</v>
      </c>
      <c r="H111" s="259">
        <v>130</v>
      </c>
      <c r="I111" s="260"/>
      <c r="J111" s="261">
        <f>ROUND(I111*H111,2)</f>
        <v>0</v>
      </c>
      <c r="K111" s="257" t="s">
        <v>19</v>
      </c>
      <c r="L111" s="262"/>
      <c r="M111" s="263" t="s">
        <v>19</v>
      </c>
      <c r="N111" s="264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365</v>
      </c>
      <c r="AT111" s="225" t="s">
        <v>362</v>
      </c>
      <c r="AU111" s="225" t="s">
        <v>86</v>
      </c>
      <c r="AY111" s="19" t="s">
        <v>149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282</v>
      </c>
      <c r="BM111" s="225" t="s">
        <v>1236</v>
      </c>
    </row>
    <row r="112" s="2" customFormat="1" ht="16.5" customHeight="1">
      <c r="A112" s="40"/>
      <c r="B112" s="41"/>
      <c r="C112" s="214" t="s">
        <v>331</v>
      </c>
      <c r="D112" s="214" t="s">
        <v>152</v>
      </c>
      <c r="E112" s="215" t="s">
        <v>1182</v>
      </c>
      <c r="F112" s="216" t="s">
        <v>1237</v>
      </c>
      <c r="G112" s="217" t="s">
        <v>1165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47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282</v>
      </c>
      <c r="AT112" s="225" t="s">
        <v>152</v>
      </c>
      <c r="AU112" s="225" t="s">
        <v>86</v>
      </c>
      <c r="AY112" s="19" t="s">
        <v>149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282</v>
      </c>
      <c r="BM112" s="225" t="s">
        <v>1238</v>
      </c>
    </row>
    <row r="113" s="2" customFormat="1" ht="16.5" customHeight="1">
      <c r="A113" s="40"/>
      <c r="B113" s="41"/>
      <c r="C113" s="255" t="s">
        <v>337</v>
      </c>
      <c r="D113" s="255" t="s">
        <v>362</v>
      </c>
      <c r="E113" s="256" t="s">
        <v>1185</v>
      </c>
      <c r="F113" s="257" t="s">
        <v>1239</v>
      </c>
      <c r="G113" s="258" t="s">
        <v>1165</v>
      </c>
      <c r="H113" s="259">
        <v>1</v>
      </c>
      <c r="I113" s="260"/>
      <c r="J113" s="261">
        <f>ROUND(I113*H113,2)</f>
        <v>0</v>
      </c>
      <c r="K113" s="257" t="s">
        <v>19</v>
      </c>
      <c r="L113" s="262"/>
      <c r="M113" s="263" t="s">
        <v>19</v>
      </c>
      <c r="N113" s="264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365</v>
      </c>
      <c r="AT113" s="225" t="s">
        <v>362</v>
      </c>
      <c r="AU113" s="225" t="s">
        <v>86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282</v>
      </c>
      <c r="BM113" s="225" t="s">
        <v>1240</v>
      </c>
    </row>
    <row r="114" s="2" customFormat="1" ht="16.5" customHeight="1">
      <c r="A114" s="40"/>
      <c r="B114" s="41"/>
      <c r="C114" s="214" t="s">
        <v>343</v>
      </c>
      <c r="D114" s="214" t="s">
        <v>152</v>
      </c>
      <c r="E114" s="215" t="s">
        <v>1188</v>
      </c>
      <c r="F114" s="216" t="s">
        <v>1241</v>
      </c>
      <c r="G114" s="217" t="s">
        <v>1165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282</v>
      </c>
      <c r="AT114" s="225" t="s">
        <v>152</v>
      </c>
      <c r="AU114" s="225" t="s">
        <v>86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282</v>
      </c>
      <c r="BM114" s="225" t="s">
        <v>1242</v>
      </c>
    </row>
    <row r="115" s="2" customFormat="1" ht="38.55" customHeight="1">
      <c r="A115" s="40"/>
      <c r="B115" s="41"/>
      <c r="C115" s="255" t="s">
        <v>349</v>
      </c>
      <c r="D115" s="255" t="s">
        <v>362</v>
      </c>
      <c r="E115" s="256" t="s">
        <v>1191</v>
      </c>
      <c r="F115" s="257" t="s">
        <v>1243</v>
      </c>
      <c r="G115" s="258" t="s">
        <v>1165</v>
      </c>
      <c r="H115" s="259">
        <v>1</v>
      </c>
      <c r="I115" s="260"/>
      <c r="J115" s="261">
        <f>ROUND(I115*H115,2)</f>
        <v>0</v>
      </c>
      <c r="K115" s="257" t="s">
        <v>19</v>
      </c>
      <c r="L115" s="262"/>
      <c r="M115" s="263" t="s">
        <v>19</v>
      </c>
      <c r="N115" s="264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365</v>
      </c>
      <c r="AT115" s="225" t="s">
        <v>362</v>
      </c>
      <c r="AU115" s="225" t="s">
        <v>86</v>
      </c>
      <c r="AY115" s="19" t="s">
        <v>149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282</v>
      </c>
      <c r="BM115" s="225" t="s">
        <v>1244</v>
      </c>
    </row>
    <row r="116" s="2" customFormat="1" ht="16.5" customHeight="1">
      <c r="A116" s="40"/>
      <c r="B116" s="41"/>
      <c r="C116" s="214" t="s">
        <v>355</v>
      </c>
      <c r="D116" s="214" t="s">
        <v>152</v>
      </c>
      <c r="E116" s="215" t="s">
        <v>1194</v>
      </c>
      <c r="F116" s="216" t="s">
        <v>1195</v>
      </c>
      <c r="G116" s="217" t="s">
        <v>1165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282</v>
      </c>
      <c r="AT116" s="225" t="s">
        <v>152</v>
      </c>
      <c r="AU116" s="225" t="s">
        <v>86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282</v>
      </c>
      <c r="BM116" s="225" t="s">
        <v>1245</v>
      </c>
    </row>
    <row r="117" s="2" customFormat="1" ht="16.5" customHeight="1">
      <c r="A117" s="40"/>
      <c r="B117" s="41"/>
      <c r="C117" s="214" t="s">
        <v>361</v>
      </c>
      <c r="D117" s="214" t="s">
        <v>152</v>
      </c>
      <c r="E117" s="215" t="s">
        <v>1197</v>
      </c>
      <c r="F117" s="216" t="s">
        <v>1198</v>
      </c>
      <c r="G117" s="217" t="s">
        <v>262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91" t="s">
        <v>19</v>
      </c>
      <c r="N117" s="292" t="s">
        <v>47</v>
      </c>
      <c r="O117" s="289"/>
      <c r="P117" s="293">
        <f>O117*H117</f>
        <v>0</v>
      </c>
      <c r="Q117" s="293">
        <v>0</v>
      </c>
      <c r="R117" s="293">
        <f>Q117*H117</f>
        <v>0</v>
      </c>
      <c r="S117" s="293">
        <v>0</v>
      </c>
      <c r="T117" s="29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282</v>
      </c>
      <c r="AT117" s="225" t="s">
        <v>152</v>
      </c>
      <c r="AU117" s="225" t="s">
        <v>86</v>
      </c>
      <c r="AY117" s="19" t="s">
        <v>149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282</v>
      </c>
      <c r="BM117" s="225" t="s">
        <v>1246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DswaYrHW+a+VU7/zeNtDSQreNMPxcciXxil4Iz7A309ui+joblwRZNo+J5/f/yKB54+d5Z4H4NLhKvQzItAF+w==" hashValue="buOfS0509jwSKytcqNzFSjUxvvPehtpWJJcXYqWVnCr3IHoeTLdHjzpD2KHUi338NhOKfp2wH9zkn3O5qk86bA==" algorithmName="SHA-512" password="CC35"/>
  <autoFilter ref="C86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1247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1079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1248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21. 3. 2022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474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1249</v>
      </c>
      <c r="F26" s="40"/>
      <c r="G26" s="40"/>
      <c r="H26" s="40"/>
      <c r="I26" s="144" t="s">
        <v>29</v>
      </c>
      <c r="J26" s="135" t="s">
        <v>474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ROUND((SUM(BE91:BE136)),  2)</f>
        <v>0</v>
      </c>
      <c r="G35" s="40"/>
      <c r="H35" s="40"/>
      <c r="I35" s="159">
        <v>0.20999999999999999</v>
      </c>
      <c r="J35" s="158">
        <f>ROUND(((SUM(BE91:BE136))*I35),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ROUND((SUM(BF91:BF136)),  2)</f>
        <v>0</v>
      </c>
      <c r="G36" s="40"/>
      <c r="H36" s="40"/>
      <c r="I36" s="159">
        <v>0.14999999999999999</v>
      </c>
      <c r="J36" s="158">
        <f>ROUND(((SUM(BF91:BF136))*I36),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ROUND((SUM(BG91:BG136)),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ROUND((SUM(BH91:BH136)),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ROUND((SUM(BI91:BI136)),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KKN a.s.-Objekt B-4.np-infekční lůžkové oddělení a lékařské pokoje KLIMATIZACE - I.a II.etapa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1247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1079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051 - ZTI-I.etapa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Karlovy Vary</v>
      </c>
      <c r="G56" s="42"/>
      <c r="H56" s="42"/>
      <c r="I56" s="34" t="s">
        <v>23</v>
      </c>
      <c r="J56" s="74" t="str">
        <f>IF(J14="","",J14)</f>
        <v>21. 3. 2022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KKN a.s.,nem.Karlovy Vary</v>
      </c>
      <c r="G58" s="42"/>
      <c r="H58" s="42"/>
      <c r="I58" s="34" t="s">
        <v>32</v>
      </c>
      <c r="J58" s="38" t="str">
        <f>E23</f>
        <v>Jan Sobotka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Sylva Kubová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126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129</v>
      </c>
      <c r="E66" s="179"/>
      <c r="F66" s="179"/>
      <c r="G66" s="179"/>
      <c r="H66" s="179"/>
      <c r="I66" s="179"/>
      <c r="J66" s="180">
        <f>J98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1250</v>
      </c>
      <c r="E67" s="184"/>
      <c r="F67" s="184"/>
      <c r="G67" s="184"/>
      <c r="H67" s="184"/>
      <c r="I67" s="184"/>
      <c r="J67" s="185">
        <f>J99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J129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1251</v>
      </c>
      <c r="E69" s="184"/>
      <c r="F69" s="184"/>
      <c r="G69" s="184"/>
      <c r="H69" s="184"/>
      <c r="I69" s="184"/>
      <c r="J69" s="185">
        <f>J132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134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KKN a.s.-Objekt B-4.np-infekční lůžkové oddělení a lékařské pokoje KLIMATIZACE - I.a II.etapa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117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1247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1079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051 - ZTI-I.etapa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Karlovy Vary</v>
      </c>
      <c r="G85" s="42"/>
      <c r="H85" s="42"/>
      <c r="I85" s="34" t="s">
        <v>23</v>
      </c>
      <c r="J85" s="74" t="str">
        <f>IF(J14="","",J14)</f>
        <v>21. 3. 2022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KKN a.s.,nem.Karlovy Vary</v>
      </c>
      <c r="G87" s="42"/>
      <c r="H87" s="42"/>
      <c r="I87" s="34" t="s">
        <v>32</v>
      </c>
      <c r="J87" s="38" t="str">
        <f>E23</f>
        <v>Jan Sobotka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Sylva Kubová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135</v>
      </c>
      <c r="D90" s="190" t="s">
        <v>61</v>
      </c>
      <c r="E90" s="190" t="s">
        <v>57</v>
      </c>
      <c r="F90" s="190" t="s">
        <v>58</v>
      </c>
      <c r="G90" s="190" t="s">
        <v>136</v>
      </c>
      <c r="H90" s="190" t="s">
        <v>137</v>
      </c>
      <c r="I90" s="190" t="s">
        <v>138</v>
      </c>
      <c r="J90" s="190" t="s">
        <v>121</v>
      </c>
      <c r="K90" s="191" t="s">
        <v>139</v>
      </c>
      <c r="L90" s="192"/>
      <c r="M90" s="94" t="s">
        <v>19</v>
      </c>
      <c r="N90" s="95" t="s">
        <v>46</v>
      </c>
      <c r="O90" s="95" t="s">
        <v>140</v>
      </c>
      <c r="P90" s="95" t="s">
        <v>141</v>
      </c>
      <c r="Q90" s="95" t="s">
        <v>142</v>
      </c>
      <c r="R90" s="95" t="s">
        <v>143</v>
      </c>
      <c r="S90" s="95" t="s">
        <v>144</v>
      </c>
      <c r="T90" s="96" t="s">
        <v>145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146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P92+P98</f>
        <v>0</v>
      </c>
      <c r="Q91" s="98"/>
      <c r="R91" s="195">
        <f>R92+R98</f>
        <v>0.073209999999999997</v>
      </c>
      <c r="S91" s="98"/>
      <c r="T91" s="196">
        <f>T92+T98</f>
        <v>0.0025200000000000001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122</v>
      </c>
      <c r="BK91" s="197">
        <f>BK92+BK98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147</v>
      </c>
      <c r="F92" s="201" t="s">
        <v>148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149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175</v>
      </c>
      <c r="F93" s="212" t="s">
        <v>176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SUM(P94:P97)</f>
        <v>0</v>
      </c>
      <c r="Q93" s="206"/>
      <c r="R93" s="207">
        <f>SUM(R94:R97)</f>
        <v>0</v>
      </c>
      <c r="S93" s="206"/>
      <c r="T93" s="20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84</v>
      </c>
      <c r="AT93" s="210" t="s">
        <v>75</v>
      </c>
      <c r="AU93" s="210" t="s">
        <v>84</v>
      </c>
      <c r="AY93" s="209" t="s">
        <v>149</v>
      </c>
      <c r="BK93" s="211">
        <f>SUM(BK94:BK97)</f>
        <v>0</v>
      </c>
    </row>
    <row r="94" s="2" customFormat="1" ht="16.5" customHeight="1">
      <c r="A94" s="40"/>
      <c r="B94" s="41"/>
      <c r="C94" s="214" t="s">
        <v>84</v>
      </c>
      <c r="D94" s="214" t="s">
        <v>152</v>
      </c>
      <c r="E94" s="215" t="s">
        <v>1252</v>
      </c>
      <c r="F94" s="216" t="s">
        <v>1253</v>
      </c>
      <c r="G94" s="217" t="s">
        <v>269</v>
      </c>
      <c r="H94" s="218">
        <v>0.59999999999999998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157</v>
      </c>
      <c r="AT94" s="225" t="s">
        <v>152</v>
      </c>
      <c r="AU94" s="225" t="s">
        <v>86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157</v>
      </c>
      <c r="BM94" s="225" t="s">
        <v>1254</v>
      </c>
    </row>
    <row r="95" s="2" customFormat="1" ht="16.5" customHeight="1">
      <c r="A95" s="40"/>
      <c r="B95" s="41"/>
      <c r="C95" s="214" t="s">
        <v>86</v>
      </c>
      <c r="D95" s="214" t="s">
        <v>152</v>
      </c>
      <c r="E95" s="215" t="s">
        <v>1255</v>
      </c>
      <c r="F95" s="216" t="s">
        <v>1256</v>
      </c>
      <c r="G95" s="217" t="s">
        <v>1257</v>
      </c>
      <c r="H95" s="218">
        <v>7.3499999999999996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157</v>
      </c>
      <c r="AT95" s="225" t="s">
        <v>152</v>
      </c>
      <c r="AU95" s="225" t="s">
        <v>86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157</v>
      </c>
      <c r="BM95" s="225" t="s">
        <v>1258</v>
      </c>
    </row>
    <row r="96" s="2" customFormat="1" ht="16.5" customHeight="1">
      <c r="A96" s="40"/>
      <c r="B96" s="41"/>
      <c r="C96" s="214" t="s">
        <v>150</v>
      </c>
      <c r="D96" s="214" t="s">
        <v>152</v>
      </c>
      <c r="E96" s="215" t="s">
        <v>1259</v>
      </c>
      <c r="F96" s="216" t="s">
        <v>1260</v>
      </c>
      <c r="G96" s="217" t="s">
        <v>1257</v>
      </c>
      <c r="H96" s="218">
        <v>2.3999999999999999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157</v>
      </c>
      <c r="AT96" s="225" t="s">
        <v>152</v>
      </c>
      <c r="AU96" s="225" t="s">
        <v>86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157</v>
      </c>
      <c r="BM96" s="225" t="s">
        <v>1261</v>
      </c>
    </row>
    <row r="97" s="2" customFormat="1" ht="16.5" customHeight="1">
      <c r="A97" s="40"/>
      <c r="B97" s="41"/>
      <c r="C97" s="214" t="s">
        <v>157</v>
      </c>
      <c r="D97" s="214" t="s">
        <v>152</v>
      </c>
      <c r="E97" s="215" t="s">
        <v>1262</v>
      </c>
      <c r="F97" s="216" t="s">
        <v>1263</v>
      </c>
      <c r="G97" s="217" t="s">
        <v>403</v>
      </c>
      <c r="H97" s="275"/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157</v>
      </c>
      <c r="AT97" s="225" t="s">
        <v>152</v>
      </c>
      <c r="AU97" s="225" t="s">
        <v>86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157</v>
      </c>
      <c r="BM97" s="225" t="s">
        <v>1264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294</v>
      </c>
      <c r="F98" s="201" t="s">
        <v>295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P99+P129+P132</f>
        <v>0</v>
      </c>
      <c r="Q98" s="206"/>
      <c r="R98" s="207">
        <f>R99+R129+R132</f>
        <v>0.073209999999999997</v>
      </c>
      <c r="S98" s="206"/>
      <c r="T98" s="208">
        <f>T99+T129+T132</f>
        <v>0.0025200000000000001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86</v>
      </c>
      <c r="AT98" s="210" t="s">
        <v>75</v>
      </c>
      <c r="AU98" s="210" t="s">
        <v>76</v>
      </c>
      <c r="AY98" s="209" t="s">
        <v>149</v>
      </c>
      <c r="BK98" s="211">
        <f>BK99+BK129+BK132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1265</v>
      </c>
      <c r="F99" s="212" t="s">
        <v>1266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SUM(P100:P128)</f>
        <v>0</v>
      </c>
      <c r="Q99" s="206"/>
      <c r="R99" s="207">
        <f>SUM(R100:R128)</f>
        <v>0.073209999999999997</v>
      </c>
      <c r="S99" s="206"/>
      <c r="T99" s="208">
        <f>SUM(T100:T128)</f>
        <v>0.0025200000000000001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86</v>
      </c>
      <c r="AT99" s="210" t="s">
        <v>75</v>
      </c>
      <c r="AU99" s="210" t="s">
        <v>84</v>
      </c>
      <c r="AY99" s="209" t="s">
        <v>149</v>
      </c>
      <c r="BK99" s="211">
        <f>SUM(BK100:BK128)</f>
        <v>0</v>
      </c>
    </row>
    <row r="100" s="2" customFormat="1" ht="16.5" customHeight="1">
      <c r="A100" s="40"/>
      <c r="B100" s="41"/>
      <c r="C100" s="214" t="s">
        <v>182</v>
      </c>
      <c r="D100" s="214" t="s">
        <v>152</v>
      </c>
      <c r="E100" s="215" t="s">
        <v>1267</v>
      </c>
      <c r="F100" s="216" t="s">
        <v>1268</v>
      </c>
      <c r="G100" s="217" t="s">
        <v>155</v>
      </c>
      <c r="H100" s="218">
        <v>6</v>
      </c>
      <c r="I100" s="219"/>
      <c r="J100" s="220">
        <f>ROUND(I100*H100,2)</f>
        <v>0</v>
      </c>
      <c r="K100" s="216" t="s">
        <v>156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0.00058</v>
      </c>
      <c r="R100" s="223">
        <f>Q100*H100</f>
        <v>0.00348</v>
      </c>
      <c r="S100" s="223">
        <v>0.00042000000000000002</v>
      </c>
      <c r="T100" s="224">
        <f>S100*H100</f>
        <v>0.0025200000000000001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282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282</v>
      </c>
      <c r="BM100" s="225" t="s">
        <v>1269</v>
      </c>
    </row>
    <row r="101" s="2" customFormat="1">
      <c r="A101" s="40"/>
      <c r="B101" s="41"/>
      <c r="C101" s="42"/>
      <c r="D101" s="227" t="s">
        <v>159</v>
      </c>
      <c r="E101" s="42"/>
      <c r="F101" s="228" t="s">
        <v>1270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86</v>
      </c>
    </row>
    <row r="102" s="2" customFormat="1" ht="16.5" customHeight="1">
      <c r="A102" s="40"/>
      <c r="B102" s="41"/>
      <c r="C102" s="214" t="s">
        <v>163</v>
      </c>
      <c r="D102" s="214" t="s">
        <v>152</v>
      </c>
      <c r="E102" s="215" t="s">
        <v>1271</v>
      </c>
      <c r="F102" s="216" t="s">
        <v>1272</v>
      </c>
      <c r="G102" s="217" t="s">
        <v>155</v>
      </c>
      <c r="H102" s="218">
        <v>3</v>
      </c>
      <c r="I102" s="219"/>
      <c r="J102" s="220">
        <f>ROUND(I102*H102,2)</f>
        <v>0</v>
      </c>
      <c r="K102" s="216" t="s">
        <v>156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0.0017899999999999999</v>
      </c>
      <c r="R102" s="223">
        <f>Q102*H102</f>
        <v>0.0053699999999999998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282</v>
      </c>
      <c r="AT102" s="225" t="s">
        <v>152</v>
      </c>
      <c r="AU102" s="225" t="s">
        <v>86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282</v>
      </c>
      <c r="BM102" s="225" t="s">
        <v>1273</v>
      </c>
    </row>
    <row r="103" s="2" customFormat="1">
      <c r="A103" s="40"/>
      <c r="B103" s="41"/>
      <c r="C103" s="42"/>
      <c r="D103" s="227" t="s">
        <v>159</v>
      </c>
      <c r="E103" s="42"/>
      <c r="F103" s="228" t="s">
        <v>1274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86</v>
      </c>
    </row>
    <row r="104" s="2" customFormat="1" ht="16.5" customHeight="1">
      <c r="A104" s="40"/>
      <c r="B104" s="41"/>
      <c r="C104" s="214" t="s">
        <v>193</v>
      </c>
      <c r="D104" s="214" t="s">
        <v>152</v>
      </c>
      <c r="E104" s="215" t="s">
        <v>1275</v>
      </c>
      <c r="F104" s="216" t="s">
        <v>1276</v>
      </c>
      <c r="G104" s="217" t="s">
        <v>155</v>
      </c>
      <c r="H104" s="218">
        <v>6</v>
      </c>
      <c r="I104" s="219"/>
      <c r="J104" s="220">
        <f>ROUND(I104*H104,2)</f>
        <v>0</v>
      </c>
      <c r="K104" s="216" t="s">
        <v>156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0.001</v>
      </c>
      <c r="R104" s="223">
        <f>Q104*H104</f>
        <v>0.0060000000000000001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282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282</v>
      </c>
      <c r="BM104" s="225" t="s">
        <v>1277</v>
      </c>
    </row>
    <row r="105" s="2" customFormat="1">
      <c r="A105" s="40"/>
      <c r="B105" s="41"/>
      <c r="C105" s="42"/>
      <c r="D105" s="227" t="s">
        <v>159</v>
      </c>
      <c r="E105" s="42"/>
      <c r="F105" s="228" t="s">
        <v>1278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86</v>
      </c>
    </row>
    <row r="106" s="2" customFormat="1" ht="16.5" customHeight="1">
      <c r="A106" s="40"/>
      <c r="B106" s="41"/>
      <c r="C106" s="214" t="s">
        <v>198</v>
      </c>
      <c r="D106" s="214" t="s">
        <v>152</v>
      </c>
      <c r="E106" s="215" t="s">
        <v>1279</v>
      </c>
      <c r="F106" s="216" t="s">
        <v>1280</v>
      </c>
      <c r="G106" s="217" t="s">
        <v>249</v>
      </c>
      <c r="H106" s="218">
        <v>103</v>
      </c>
      <c r="I106" s="219"/>
      <c r="J106" s="220">
        <f>ROUND(I106*H106,2)</f>
        <v>0</v>
      </c>
      <c r="K106" s="216" t="s">
        <v>156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0.00040999999999999999</v>
      </c>
      <c r="R106" s="223">
        <f>Q106*H106</f>
        <v>0.042229999999999997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282</v>
      </c>
      <c r="AT106" s="225" t="s">
        <v>152</v>
      </c>
      <c r="AU106" s="225" t="s">
        <v>86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282</v>
      </c>
      <c r="BM106" s="225" t="s">
        <v>1281</v>
      </c>
    </row>
    <row r="107" s="2" customFormat="1">
      <c r="A107" s="40"/>
      <c r="B107" s="41"/>
      <c r="C107" s="42"/>
      <c r="D107" s="227" t="s">
        <v>159</v>
      </c>
      <c r="E107" s="42"/>
      <c r="F107" s="228" t="s">
        <v>1282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86</v>
      </c>
    </row>
    <row r="108" s="13" customFormat="1">
      <c r="A108" s="13"/>
      <c r="B108" s="232"/>
      <c r="C108" s="233"/>
      <c r="D108" s="234" t="s">
        <v>161</v>
      </c>
      <c r="E108" s="235" t="s">
        <v>19</v>
      </c>
      <c r="F108" s="236" t="s">
        <v>1283</v>
      </c>
      <c r="G108" s="233"/>
      <c r="H108" s="237">
        <v>13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161</v>
      </c>
      <c r="AU108" s="243" t="s">
        <v>86</v>
      </c>
      <c r="AV108" s="13" t="s">
        <v>86</v>
      </c>
      <c r="AW108" s="13" t="s">
        <v>35</v>
      </c>
      <c r="AX108" s="13" t="s">
        <v>76</v>
      </c>
      <c r="AY108" s="243" t="s">
        <v>149</v>
      </c>
    </row>
    <row r="109" s="13" customFormat="1">
      <c r="A109" s="13"/>
      <c r="B109" s="232"/>
      <c r="C109" s="233"/>
      <c r="D109" s="234" t="s">
        <v>161</v>
      </c>
      <c r="E109" s="235" t="s">
        <v>19</v>
      </c>
      <c r="F109" s="236" t="s">
        <v>1284</v>
      </c>
      <c r="G109" s="233"/>
      <c r="H109" s="237">
        <v>90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161</v>
      </c>
      <c r="AU109" s="243" t="s">
        <v>86</v>
      </c>
      <c r="AV109" s="13" t="s">
        <v>86</v>
      </c>
      <c r="AW109" s="13" t="s">
        <v>35</v>
      </c>
      <c r="AX109" s="13" t="s">
        <v>76</v>
      </c>
      <c r="AY109" s="243" t="s">
        <v>149</v>
      </c>
    </row>
    <row r="110" s="14" customFormat="1">
      <c r="A110" s="14"/>
      <c r="B110" s="244"/>
      <c r="C110" s="245"/>
      <c r="D110" s="234" t="s">
        <v>161</v>
      </c>
      <c r="E110" s="246" t="s">
        <v>19</v>
      </c>
      <c r="F110" s="247" t="s">
        <v>236</v>
      </c>
      <c r="G110" s="245"/>
      <c r="H110" s="248">
        <v>103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161</v>
      </c>
      <c r="AU110" s="254" t="s">
        <v>86</v>
      </c>
      <c r="AV110" s="14" t="s">
        <v>157</v>
      </c>
      <c r="AW110" s="14" t="s">
        <v>35</v>
      </c>
      <c r="AX110" s="14" t="s">
        <v>84</v>
      </c>
      <c r="AY110" s="254" t="s">
        <v>149</v>
      </c>
    </row>
    <row r="111" s="2" customFormat="1" ht="16.5" customHeight="1">
      <c r="A111" s="40"/>
      <c r="B111" s="41"/>
      <c r="C111" s="214" t="s">
        <v>175</v>
      </c>
      <c r="D111" s="214" t="s">
        <v>152</v>
      </c>
      <c r="E111" s="215" t="s">
        <v>1285</v>
      </c>
      <c r="F111" s="216" t="s">
        <v>1286</v>
      </c>
      <c r="G111" s="217" t="s">
        <v>249</v>
      </c>
      <c r="H111" s="218">
        <v>22</v>
      </c>
      <c r="I111" s="219"/>
      <c r="J111" s="220">
        <f>ROUND(I111*H111,2)</f>
        <v>0</v>
      </c>
      <c r="K111" s="216" t="s">
        <v>156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0.00071000000000000002</v>
      </c>
      <c r="R111" s="223">
        <f>Q111*H111</f>
        <v>0.01562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282</v>
      </c>
      <c r="AT111" s="225" t="s">
        <v>152</v>
      </c>
      <c r="AU111" s="225" t="s">
        <v>86</v>
      </c>
      <c r="AY111" s="19" t="s">
        <v>149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282</v>
      </c>
      <c r="BM111" s="225" t="s">
        <v>1287</v>
      </c>
    </row>
    <row r="112" s="2" customFormat="1">
      <c r="A112" s="40"/>
      <c r="B112" s="41"/>
      <c r="C112" s="42"/>
      <c r="D112" s="227" t="s">
        <v>159</v>
      </c>
      <c r="E112" s="42"/>
      <c r="F112" s="228" t="s">
        <v>1288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86</v>
      </c>
    </row>
    <row r="113" s="13" customFormat="1">
      <c r="A113" s="13"/>
      <c r="B113" s="232"/>
      <c r="C113" s="233"/>
      <c r="D113" s="234" t="s">
        <v>161</v>
      </c>
      <c r="E113" s="235" t="s">
        <v>19</v>
      </c>
      <c r="F113" s="236" t="s">
        <v>1289</v>
      </c>
      <c r="G113" s="233"/>
      <c r="H113" s="237">
        <v>22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161</v>
      </c>
      <c r="AU113" s="243" t="s">
        <v>86</v>
      </c>
      <c r="AV113" s="13" t="s">
        <v>86</v>
      </c>
      <c r="AW113" s="13" t="s">
        <v>35</v>
      </c>
      <c r="AX113" s="13" t="s">
        <v>84</v>
      </c>
      <c r="AY113" s="243" t="s">
        <v>149</v>
      </c>
    </row>
    <row r="114" s="2" customFormat="1" ht="16.5" customHeight="1">
      <c r="A114" s="40"/>
      <c r="B114" s="41"/>
      <c r="C114" s="214" t="s">
        <v>241</v>
      </c>
      <c r="D114" s="214" t="s">
        <v>152</v>
      </c>
      <c r="E114" s="215" t="s">
        <v>1290</v>
      </c>
      <c r="F114" s="216" t="s">
        <v>1291</v>
      </c>
      <c r="G114" s="217" t="s">
        <v>155</v>
      </c>
      <c r="H114" s="218">
        <v>13</v>
      </c>
      <c r="I114" s="219"/>
      <c r="J114" s="220">
        <f>ROUND(I114*H114,2)</f>
        <v>0</v>
      </c>
      <c r="K114" s="216" t="s">
        <v>156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282</v>
      </c>
      <c r="AT114" s="225" t="s">
        <v>152</v>
      </c>
      <c r="AU114" s="225" t="s">
        <v>86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282</v>
      </c>
      <c r="BM114" s="225" t="s">
        <v>1292</v>
      </c>
    </row>
    <row r="115" s="2" customFormat="1">
      <c r="A115" s="40"/>
      <c r="B115" s="41"/>
      <c r="C115" s="42"/>
      <c r="D115" s="227" t="s">
        <v>159</v>
      </c>
      <c r="E115" s="42"/>
      <c r="F115" s="228" t="s">
        <v>1293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86</v>
      </c>
    </row>
    <row r="116" s="2" customFormat="1" ht="16.5" customHeight="1">
      <c r="A116" s="40"/>
      <c r="B116" s="41"/>
      <c r="C116" s="214" t="s">
        <v>246</v>
      </c>
      <c r="D116" s="214" t="s">
        <v>152</v>
      </c>
      <c r="E116" s="215" t="s">
        <v>1294</v>
      </c>
      <c r="F116" s="216" t="s">
        <v>1295</v>
      </c>
      <c r="G116" s="217" t="s">
        <v>155</v>
      </c>
      <c r="H116" s="218">
        <v>3</v>
      </c>
      <c r="I116" s="219"/>
      <c r="J116" s="220">
        <f>ROUND(I116*H116,2)</f>
        <v>0</v>
      </c>
      <c r="K116" s="216" t="s">
        <v>156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282</v>
      </c>
      <c r="AT116" s="225" t="s">
        <v>152</v>
      </c>
      <c r="AU116" s="225" t="s">
        <v>86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282</v>
      </c>
      <c r="BM116" s="225" t="s">
        <v>1296</v>
      </c>
    </row>
    <row r="117" s="2" customFormat="1">
      <c r="A117" s="40"/>
      <c r="B117" s="41"/>
      <c r="C117" s="42"/>
      <c r="D117" s="227" t="s">
        <v>159</v>
      </c>
      <c r="E117" s="42"/>
      <c r="F117" s="228" t="s">
        <v>1297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86</v>
      </c>
    </row>
    <row r="118" s="2" customFormat="1" ht="16.5" customHeight="1">
      <c r="A118" s="40"/>
      <c r="B118" s="41"/>
      <c r="C118" s="214" t="s">
        <v>259</v>
      </c>
      <c r="D118" s="214" t="s">
        <v>152</v>
      </c>
      <c r="E118" s="215" t="s">
        <v>1298</v>
      </c>
      <c r="F118" s="216" t="s">
        <v>1299</v>
      </c>
      <c r="G118" s="217" t="s">
        <v>155</v>
      </c>
      <c r="H118" s="218">
        <v>3</v>
      </c>
      <c r="I118" s="219"/>
      <c r="J118" s="220">
        <f>ROUND(I118*H118,2)</f>
        <v>0</v>
      </c>
      <c r="K118" s="216" t="s">
        <v>156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0.00017000000000000001</v>
      </c>
      <c r="R118" s="223">
        <f>Q118*H118</f>
        <v>0.00051000000000000004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282</v>
      </c>
      <c r="AT118" s="225" t="s">
        <v>152</v>
      </c>
      <c r="AU118" s="225" t="s">
        <v>86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282</v>
      </c>
      <c r="BM118" s="225" t="s">
        <v>1300</v>
      </c>
    </row>
    <row r="119" s="2" customFormat="1">
      <c r="A119" s="40"/>
      <c r="B119" s="41"/>
      <c r="C119" s="42"/>
      <c r="D119" s="227" t="s">
        <v>159</v>
      </c>
      <c r="E119" s="42"/>
      <c r="F119" s="228" t="s">
        <v>1301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86</v>
      </c>
    </row>
    <row r="120" s="2" customFormat="1" ht="16.5" customHeight="1">
      <c r="A120" s="40"/>
      <c r="B120" s="41"/>
      <c r="C120" s="214" t="s">
        <v>266</v>
      </c>
      <c r="D120" s="214" t="s">
        <v>152</v>
      </c>
      <c r="E120" s="215" t="s">
        <v>1302</v>
      </c>
      <c r="F120" s="216" t="s">
        <v>1303</v>
      </c>
      <c r="G120" s="217" t="s">
        <v>155</v>
      </c>
      <c r="H120" s="218">
        <v>3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282</v>
      </c>
      <c r="AT120" s="225" t="s">
        <v>152</v>
      </c>
      <c r="AU120" s="225" t="s">
        <v>86</v>
      </c>
      <c r="AY120" s="19" t="s">
        <v>149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282</v>
      </c>
      <c r="BM120" s="225" t="s">
        <v>1304</v>
      </c>
    </row>
    <row r="121" s="2" customFormat="1" ht="16.5" customHeight="1">
      <c r="A121" s="40"/>
      <c r="B121" s="41"/>
      <c r="C121" s="214" t="s">
        <v>272</v>
      </c>
      <c r="D121" s="214" t="s">
        <v>152</v>
      </c>
      <c r="E121" s="215" t="s">
        <v>1305</v>
      </c>
      <c r="F121" s="216" t="s">
        <v>1306</v>
      </c>
      <c r="G121" s="217" t="s">
        <v>249</v>
      </c>
      <c r="H121" s="218">
        <v>103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47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282</v>
      </c>
      <c r="AT121" s="225" t="s">
        <v>152</v>
      </c>
      <c r="AU121" s="225" t="s">
        <v>86</v>
      </c>
      <c r="AY121" s="19" t="s">
        <v>149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282</v>
      </c>
      <c r="BM121" s="225" t="s">
        <v>1307</v>
      </c>
    </row>
    <row r="122" s="2" customFormat="1" ht="16.5" customHeight="1">
      <c r="A122" s="40"/>
      <c r="B122" s="41"/>
      <c r="C122" s="214" t="s">
        <v>8</v>
      </c>
      <c r="D122" s="214" t="s">
        <v>152</v>
      </c>
      <c r="E122" s="215" t="s">
        <v>1308</v>
      </c>
      <c r="F122" s="216" t="s">
        <v>1309</v>
      </c>
      <c r="G122" s="217" t="s">
        <v>249</v>
      </c>
      <c r="H122" s="218">
        <v>103</v>
      </c>
      <c r="I122" s="219"/>
      <c r="J122" s="220">
        <f>ROUND(I122*H122,2)</f>
        <v>0</v>
      </c>
      <c r="K122" s="216" t="s">
        <v>156</v>
      </c>
      <c r="L122" s="46"/>
      <c r="M122" s="221" t="s">
        <v>19</v>
      </c>
      <c r="N122" s="222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282</v>
      </c>
      <c r="AT122" s="225" t="s">
        <v>152</v>
      </c>
      <c r="AU122" s="225" t="s">
        <v>86</v>
      </c>
      <c r="AY122" s="19" t="s">
        <v>149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282</v>
      </c>
      <c r="BM122" s="225" t="s">
        <v>1310</v>
      </c>
    </row>
    <row r="123" s="2" customFormat="1">
      <c r="A123" s="40"/>
      <c r="B123" s="41"/>
      <c r="C123" s="42"/>
      <c r="D123" s="227" t="s">
        <v>159</v>
      </c>
      <c r="E123" s="42"/>
      <c r="F123" s="228" t="s">
        <v>1311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86</v>
      </c>
    </row>
    <row r="124" s="2" customFormat="1" ht="16.5" customHeight="1">
      <c r="A124" s="40"/>
      <c r="B124" s="41"/>
      <c r="C124" s="214" t="s">
        <v>282</v>
      </c>
      <c r="D124" s="214" t="s">
        <v>152</v>
      </c>
      <c r="E124" s="215" t="s">
        <v>1312</v>
      </c>
      <c r="F124" s="216" t="s">
        <v>1313</v>
      </c>
      <c r="G124" s="217" t="s">
        <v>155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282</v>
      </c>
      <c r="AT124" s="225" t="s">
        <v>152</v>
      </c>
      <c r="AU124" s="225" t="s">
        <v>86</v>
      </c>
      <c r="AY124" s="19" t="s">
        <v>149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282</v>
      </c>
      <c r="BM124" s="225" t="s">
        <v>1314</v>
      </c>
    </row>
    <row r="125" s="2" customFormat="1" ht="16.5" customHeight="1">
      <c r="A125" s="40"/>
      <c r="B125" s="41"/>
      <c r="C125" s="214" t="s">
        <v>289</v>
      </c>
      <c r="D125" s="214" t="s">
        <v>152</v>
      </c>
      <c r="E125" s="215" t="s">
        <v>1315</v>
      </c>
      <c r="F125" s="216" t="s">
        <v>1316</v>
      </c>
      <c r="G125" s="217" t="s">
        <v>488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282</v>
      </c>
      <c r="AT125" s="225" t="s">
        <v>152</v>
      </c>
      <c r="AU125" s="225" t="s">
        <v>86</v>
      </c>
      <c r="AY125" s="19" t="s">
        <v>149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282</v>
      </c>
      <c r="BM125" s="225" t="s">
        <v>1317</v>
      </c>
    </row>
    <row r="126" s="2" customFormat="1" ht="16.5" customHeight="1">
      <c r="A126" s="40"/>
      <c r="B126" s="41"/>
      <c r="C126" s="214" t="s">
        <v>298</v>
      </c>
      <c r="D126" s="214" t="s">
        <v>152</v>
      </c>
      <c r="E126" s="215" t="s">
        <v>1318</v>
      </c>
      <c r="F126" s="216" t="s">
        <v>1319</v>
      </c>
      <c r="G126" s="217" t="s">
        <v>488</v>
      </c>
      <c r="H126" s="218">
        <v>3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282</v>
      </c>
      <c r="AT126" s="225" t="s">
        <v>152</v>
      </c>
      <c r="AU126" s="225" t="s">
        <v>86</v>
      </c>
      <c r="AY126" s="19" t="s">
        <v>149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282</v>
      </c>
      <c r="BM126" s="225" t="s">
        <v>1320</v>
      </c>
    </row>
    <row r="127" s="2" customFormat="1" ht="24.15" customHeight="1">
      <c r="A127" s="40"/>
      <c r="B127" s="41"/>
      <c r="C127" s="214" t="s">
        <v>305</v>
      </c>
      <c r="D127" s="214" t="s">
        <v>152</v>
      </c>
      <c r="E127" s="215" t="s">
        <v>1321</v>
      </c>
      <c r="F127" s="216" t="s">
        <v>1322</v>
      </c>
      <c r="G127" s="217" t="s">
        <v>403</v>
      </c>
      <c r="H127" s="275"/>
      <c r="I127" s="219"/>
      <c r="J127" s="220">
        <f>ROUND(I127*H127,2)</f>
        <v>0</v>
      </c>
      <c r="K127" s="216" t="s">
        <v>156</v>
      </c>
      <c r="L127" s="46"/>
      <c r="M127" s="221" t="s">
        <v>19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282</v>
      </c>
      <c r="AT127" s="225" t="s">
        <v>152</v>
      </c>
      <c r="AU127" s="225" t="s">
        <v>86</v>
      </c>
      <c r="AY127" s="19" t="s">
        <v>149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282</v>
      </c>
      <c r="BM127" s="225" t="s">
        <v>1323</v>
      </c>
    </row>
    <row r="128" s="2" customFormat="1">
      <c r="A128" s="40"/>
      <c r="B128" s="41"/>
      <c r="C128" s="42"/>
      <c r="D128" s="227" t="s">
        <v>159</v>
      </c>
      <c r="E128" s="42"/>
      <c r="F128" s="228" t="s">
        <v>1324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86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303</v>
      </c>
      <c r="F129" s="212" t="s">
        <v>304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SUM(P130:P131)</f>
        <v>0</v>
      </c>
      <c r="Q129" s="206"/>
      <c r="R129" s="207">
        <f>SUM(R130:R131)</f>
        <v>0</v>
      </c>
      <c r="S129" s="206"/>
      <c r="T129" s="208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75</v>
      </c>
      <c r="AU129" s="210" t="s">
        <v>84</v>
      </c>
      <c r="AY129" s="209" t="s">
        <v>149</v>
      </c>
      <c r="BK129" s="211">
        <f>SUM(BK130:BK131)</f>
        <v>0</v>
      </c>
    </row>
    <row r="130" s="2" customFormat="1" ht="16.5" customHeight="1">
      <c r="A130" s="40"/>
      <c r="B130" s="41"/>
      <c r="C130" s="214" t="s">
        <v>310</v>
      </c>
      <c r="D130" s="214" t="s">
        <v>152</v>
      </c>
      <c r="E130" s="215" t="s">
        <v>1325</v>
      </c>
      <c r="F130" s="216" t="s">
        <v>1326</v>
      </c>
      <c r="G130" s="217" t="s">
        <v>155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282</v>
      </c>
      <c r="AT130" s="225" t="s">
        <v>152</v>
      </c>
      <c r="AU130" s="225" t="s">
        <v>86</v>
      </c>
      <c r="AY130" s="19" t="s">
        <v>149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282</v>
      </c>
      <c r="BM130" s="225" t="s">
        <v>1327</v>
      </c>
    </row>
    <row r="131" s="2" customFormat="1" ht="24.15" customHeight="1">
      <c r="A131" s="40"/>
      <c r="B131" s="41"/>
      <c r="C131" s="214" t="s">
        <v>7</v>
      </c>
      <c r="D131" s="214" t="s">
        <v>152</v>
      </c>
      <c r="E131" s="215" t="s">
        <v>1328</v>
      </c>
      <c r="F131" s="216" t="s">
        <v>1329</v>
      </c>
      <c r="G131" s="217" t="s">
        <v>155</v>
      </c>
      <c r="H131" s="218">
        <v>3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282</v>
      </c>
      <c r="AT131" s="225" t="s">
        <v>152</v>
      </c>
      <c r="AU131" s="225" t="s">
        <v>86</v>
      </c>
      <c r="AY131" s="19" t="s">
        <v>149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84</v>
      </c>
      <c r="BK131" s="226">
        <f>ROUND(I131*H131,2)</f>
        <v>0</v>
      </c>
      <c r="BL131" s="19" t="s">
        <v>282</v>
      </c>
      <c r="BM131" s="225" t="s">
        <v>1330</v>
      </c>
    </row>
    <row r="132" s="12" customFormat="1" ht="22.8" customHeight="1">
      <c r="A132" s="12"/>
      <c r="B132" s="198"/>
      <c r="C132" s="199"/>
      <c r="D132" s="200" t="s">
        <v>75</v>
      </c>
      <c r="E132" s="212" t="s">
        <v>1331</v>
      </c>
      <c r="F132" s="212" t="s">
        <v>1332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SUM(P133:P136)</f>
        <v>0</v>
      </c>
      <c r="Q132" s="206"/>
      <c r="R132" s="207">
        <f>SUM(R133:R136)</f>
        <v>0</v>
      </c>
      <c r="S132" s="206"/>
      <c r="T132" s="208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86</v>
      </c>
      <c r="AT132" s="210" t="s">
        <v>75</v>
      </c>
      <c r="AU132" s="210" t="s">
        <v>84</v>
      </c>
      <c r="AY132" s="209" t="s">
        <v>149</v>
      </c>
      <c r="BK132" s="211">
        <f>SUM(BK133:BK136)</f>
        <v>0</v>
      </c>
    </row>
    <row r="133" s="2" customFormat="1" ht="16.5" customHeight="1">
      <c r="A133" s="40"/>
      <c r="B133" s="41"/>
      <c r="C133" s="214" t="s">
        <v>321</v>
      </c>
      <c r="D133" s="214" t="s">
        <v>152</v>
      </c>
      <c r="E133" s="215" t="s">
        <v>1333</v>
      </c>
      <c r="F133" s="216" t="s">
        <v>1334</v>
      </c>
      <c r="G133" s="217" t="s">
        <v>155</v>
      </c>
      <c r="H133" s="218">
        <v>90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47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282</v>
      </c>
      <c r="AT133" s="225" t="s">
        <v>152</v>
      </c>
      <c r="AU133" s="225" t="s">
        <v>86</v>
      </c>
      <c r="AY133" s="19" t="s">
        <v>149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282</v>
      </c>
      <c r="BM133" s="225" t="s">
        <v>1335</v>
      </c>
    </row>
    <row r="134" s="2" customFormat="1" ht="16.5" customHeight="1">
      <c r="A134" s="40"/>
      <c r="B134" s="41"/>
      <c r="C134" s="214" t="s">
        <v>331</v>
      </c>
      <c r="D134" s="214" t="s">
        <v>152</v>
      </c>
      <c r="E134" s="215" t="s">
        <v>1336</v>
      </c>
      <c r="F134" s="216" t="s">
        <v>1337</v>
      </c>
      <c r="G134" s="217" t="s">
        <v>155</v>
      </c>
      <c r="H134" s="218">
        <v>90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47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282</v>
      </c>
      <c r="AT134" s="225" t="s">
        <v>152</v>
      </c>
      <c r="AU134" s="225" t="s">
        <v>86</v>
      </c>
      <c r="AY134" s="19" t="s">
        <v>149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84</v>
      </c>
      <c r="BK134" s="226">
        <f>ROUND(I134*H134,2)</f>
        <v>0</v>
      </c>
      <c r="BL134" s="19" t="s">
        <v>282</v>
      </c>
      <c r="BM134" s="225" t="s">
        <v>1338</v>
      </c>
    </row>
    <row r="135" s="2" customFormat="1" ht="24.15" customHeight="1">
      <c r="A135" s="40"/>
      <c r="B135" s="41"/>
      <c r="C135" s="214" t="s">
        <v>337</v>
      </c>
      <c r="D135" s="214" t="s">
        <v>152</v>
      </c>
      <c r="E135" s="215" t="s">
        <v>1339</v>
      </c>
      <c r="F135" s="216" t="s">
        <v>1340</v>
      </c>
      <c r="G135" s="217" t="s">
        <v>403</v>
      </c>
      <c r="H135" s="275"/>
      <c r="I135" s="219"/>
      <c r="J135" s="220">
        <f>ROUND(I135*H135,2)</f>
        <v>0</v>
      </c>
      <c r="K135" s="216" t="s">
        <v>156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282</v>
      </c>
      <c r="AT135" s="225" t="s">
        <v>152</v>
      </c>
      <c r="AU135" s="225" t="s">
        <v>86</v>
      </c>
      <c r="AY135" s="19" t="s">
        <v>149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282</v>
      </c>
      <c r="BM135" s="225" t="s">
        <v>1341</v>
      </c>
    </row>
    <row r="136" s="2" customFormat="1">
      <c r="A136" s="40"/>
      <c r="B136" s="41"/>
      <c r="C136" s="42"/>
      <c r="D136" s="227" t="s">
        <v>159</v>
      </c>
      <c r="E136" s="42"/>
      <c r="F136" s="228" t="s">
        <v>1342</v>
      </c>
      <c r="G136" s="42"/>
      <c r="H136" s="42"/>
      <c r="I136" s="229"/>
      <c r="J136" s="42"/>
      <c r="K136" s="42"/>
      <c r="L136" s="46"/>
      <c r="M136" s="287"/>
      <c r="N136" s="288"/>
      <c r="O136" s="289"/>
      <c r="P136" s="289"/>
      <c r="Q136" s="289"/>
      <c r="R136" s="289"/>
      <c r="S136" s="289"/>
      <c r="T136" s="29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86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KWxf7I3/7Ttk6KaYfkibktJhdbLqiJ2c65IurdTAXAb6QMhToSXug0T8CKDPQeYIpyAQp6O+LpfcTtkcZzV9nw==" hashValue="xhgiKqfHVYyJPRDACpF9TdMWY/NXahn0MK9ipLHCZqzVt6eeT4OrlkzofBIKbxE4jlFLQaG0rFRBWjAZlfO4eQ==" algorithmName="SHA-512" password="CC35"/>
  <autoFilter ref="C90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1" r:id="rId1" display="https://podminky.urs.cz/item/CS_URS_2022_01/721100902"/>
    <hyperlink ref="F103" r:id="rId2" display="https://podminky.urs.cz/item/CS_URS_2022_01/721171905"/>
    <hyperlink ref="F105" r:id="rId3" display="https://podminky.urs.cz/item/CS_URS_2022_01/721171915"/>
    <hyperlink ref="F107" r:id="rId4" display="https://podminky.urs.cz/item/CS_URS_2022_01/721174042"/>
    <hyperlink ref="F112" r:id="rId5" display="https://podminky.urs.cz/item/CS_URS_2022_01/721174044"/>
    <hyperlink ref="F115" r:id="rId6" display="https://podminky.urs.cz/item/CS_URS_2022_01/721194104"/>
    <hyperlink ref="F117" r:id="rId7" display="https://podminky.urs.cz/item/CS_URS_2022_01/721194109"/>
    <hyperlink ref="F119" r:id="rId8" display="https://podminky.urs.cz/item/CS_URS_2022_01/721274121"/>
    <hyperlink ref="F123" r:id="rId9" display="https://podminky.urs.cz/item/CS_URS_2022_01/721290111"/>
    <hyperlink ref="F128" r:id="rId10" display="https://podminky.urs.cz/item/CS_URS_2022_01/998721203"/>
    <hyperlink ref="F136" r:id="rId11" display="https://podminky.urs.cz/item/CS_URS_2022_01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1247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1079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1343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21. 3. 2022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474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1249</v>
      </c>
      <c r="F26" s="40"/>
      <c r="G26" s="40"/>
      <c r="H26" s="40"/>
      <c r="I26" s="144" t="s">
        <v>29</v>
      </c>
      <c r="J26" s="135" t="s">
        <v>474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ROUND((SUM(BE91:BE138)),  2)</f>
        <v>0</v>
      </c>
      <c r="G35" s="40"/>
      <c r="H35" s="40"/>
      <c r="I35" s="159">
        <v>0.20999999999999999</v>
      </c>
      <c r="J35" s="158">
        <f>ROUND(((SUM(BE91:BE138))*I35),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ROUND((SUM(BF91:BF138)),  2)</f>
        <v>0</v>
      </c>
      <c r="G36" s="40"/>
      <c r="H36" s="40"/>
      <c r="I36" s="159">
        <v>0.14999999999999999</v>
      </c>
      <c r="J36" s="158">
        <f>ROUND(((SUM(BF91:BF138))*I36),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ROUND((SUM(BG91:BG138)),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ROUND((SUM(BH91:BH138)),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ROUND((SUM(BI91:BI138)),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KKN a.s.-Objekt B-4.np-infekční lůžkové oddělení a lékařské pokoje KLIMATIZACE - I.a II.etapa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1247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1079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052 - ZTI-II.etapa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Karlovy Vary</v>
      </c>
      <c r="G56" s="42"/>
      <c r="H56" s="42"/>
      <c r="I56" s="34" t="s">
        <v>23</v>
      </c>
      <c r="J56" s="74" t="str">
        <f>IF(J14="","",J14)</f>
        <v>21. 3. 2022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KKN a.s.,nem.Karlovy Vary</v>
      </c>
      <c r="G58" s="42"/>
      <c r="H58" s="42"/>
      <c r="I58" s="34" t="s">
        <v>32</v>
      </c>
      <c r="J58" s="38" t="str">
        <f>E23</f>
        <v>Jan Sobotka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Sylva Kubová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126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129</v>
      </c>
      <c r="E66" s="179"/>
      <c r="F66" s="179"/>
      <c r="G66" s="179"/>
      <c r="H66" s="179"/>
      <c r="I66" s="179"/>
      <c r="J66" s="180">
        <f>J98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1250</v>
      </c>
      <c r="E67" s="184"/>
      <c r="F67" s="184"/>
      <c r="G67" s="184"/>
      <c r="H67" s="184"/>
      <c r="I67" s="184"/>
      <c r="J67" s="185">
        <f>J99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J131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1251</v>
      </c>
      <c r="E69" s="184"/>
      <c r="F69" s="184"/>
      <c r="G69" s="184"/>
      <c r="H69" s="184"/>
      <c r="I69" s="184"/>
      <c r="J69" s="185">
        <f>J134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134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KKN a.s.-Objekt B-4.np-infekční lůžkové oddělení a lékařské pokoje KLIMATIZACE - I.a II.etapa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117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1247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1079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052 - ZTI-II.etapa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Karlovy Vary</v>
      </c>
      <c r="G85" s="42"/>
      <c r="H85" s="42"/>
      <c r="I85" s="34" t="s">
        <v>23</v>
      </c>
      <c r="J85" s="74" t="str">
        <f>IF(J14="","",J14)</f>
        <v>21. 3. 2022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KKN a.s.,nem.Karlovy Vary</v>
      </c>
      <c r="G87" s="42"/>
      <c r="H87" s="42"/>
      <c r="I87" s="34" t="s">
        <v>32</v>
      </c>
      <c r="J87" s="38" t="str">
        <f>E23</f>
        <v>Jan Sobotka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Sylva Kubová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135</v>
      </c>
      <c r="D90" s="190" t="s">
        <v>61</v>
      </c>
      <c r="E90" s="190" t="s">
        <v>57</v>
      </c>
      <c r="F90" s="190" t="s">
        <v>58</v>
      </c>
      <c r="G90" s="190" t="s">
        <v>136</v>
      </c>
      <c r="H90" s="190" t="s">
        <v>137</v>
      </c>
      <c r="I90" s="190" t="s">
        <v>138</v>
      </c>
      <c r="J90" s="190" t="s">
        <v>121</v>
      </c>
      <c r="K90" s="191" t="s">
        <v>139</v>
      </c>
      <c r="L90" s="192"/>
      <c r="M90" s="94" t="s">
        <v>19</v>
      </c>
      <c r="N90" s="95" t="s">
        <v>46</v>
      </c>
      <c r="O90" s="95" t="s">
        <v>140</v>
      </c>
      <c r="P90" s="95" t="s">
        <v>141</v>
      </c>
      <c r="Q90" s="95" t="s">
        <v>142</v>
      </c>
      <c r="R90" s="95" t="s">
        <v>143</v>
      </c>
      <c r="S90" s="95" t="s">
        <v>144</v>
      </c>
      <c r="T90" s="96" t="s">
        <v>145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146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P92+P98</f>
        <v>0</v>
      </c>
      <c r="Q91" s="98"/>
      <c r="R91" s="195">
        <f>R92+R98</f>
        <v>0.081209999999999977</v>
      </c>
      <c r="S91" s="98"/>
      <c r="T91" s="196">
        <f>T92+T98</f>
        <v>0.0025200000000000001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122</v>
      </c>
      <c r="BK91" s="197">
        <f>BK92+BK98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147</v>
      </c>
      <c r="F92" s="201" t="s">
        <v>148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149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175</v>
      </c>
      <c r="F93" s="212" t="s">
        <v>176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SUM(P94:P97)</f>
        <v>0</v>
      </c>
      <c r="Q93" s="206"/>
      <c r="R93" s="207">
        <f>SUM(R94:R97)</f>
        <v>0</v>
      </c>
      <c r="S93" s="206"/>
      <c r="T93" s="20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84</v>
      </c>
      <c r="AT93" s="210" t="s">
        <v>75</v>
      </c>
      <c r="AU93" s="210" t="s">
        <v>84</v>
      </c>
      <c r="AY93" s="209" t="s">
        <v>149</v>
      </c>
      <c r="BK93" s="211">
        <f>SUM(BK94:BK97)</f>
        <v>0</v>
      </c>
    </row>
    <row r="94" s="2" customFormat="1" ht="16.5" customHeight="1">
      <c r="A94" s="40"/>
      <c r="B94" s="41"/>
      <c r="C94" s="214" t="s">
        <v>84</v>
      </c>
      <c r="D94" s="214" t="s">
        <v>152</v>
      </c>
      <c r="E94" s="215" t="s">
        <v>1252</v>
      </c>
      <c r="F94" s="216" t="s">
        <v>1253</v>
      </c>
      <c r="G94" s="217" t="s">
        <v>269</v>
      </c>
      <c r="H94" s="218">
        <v>0.59999999999999998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157</v>
      </c>
      <c r="AT94" s="225" t="s">
        <v>152</v>
      </c>
      <c r="AU94" s="225" t="s">
        <v>86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157</v>
      </c>
      <c r="BM94" s="225" t="s">
        <v>1344</v>
      </c>
    </row>
    <row r="95" s="2" customFormat="1" ht="16.5" customHeight="1">
      <c r="A95" s="40"/>
      <c r="B95" s="41"/>
      <c r="C95" s="214" t="s">
        <v>86</v>
      </c>
      <c r="D95" s="214" t="s">
        <v>152</v>
      </c>
      <c r="E95" s="215" t="s">
        <v>1255</v>
      </c>
      <c r="F95" s="216" t="s">
        <v>1256</v>
      </c>
      <c r="G95" s="217" t="s">
        <v>1257</v>
      </c>
      <c r="H95" s="218">
        <v>8.0500000000000007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157</v>
      </c>
      <c r="AT95" s="225" t="s">
        <v>152</v>
      </c>
      <c r="AU95" s="225" t="s">
        <v>86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157</v>
      </c>
      <c r="BM95" s="225" t="s">
        <v>1345</v>
      </c>
    </row>
    <row r="96" s="2" customFormat="1" ht="16.5" customHeight="1">
      <c r="A96" s="40"/>
      <c r="B96" s="41"/>
      <c r="C96" s="214" t="s">
        <v>150</v>
      </c>
      <c r="D96" s="214" t="s">
        <v>152</v>
      </c>
      <c r="E96" s="215" t="s">
        <v>1259</v>
      </c>
      <c r="F96" s="216" t="s">
        <v>1260</v>
      </c>
      <c r="G96" s="217" t="s">
        <v>1257</v>
      </c>
      <c r="H96" s="218">
        <v>1.2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157</v>
      </c>
      <c r="AT96" s="225" t="s">
        <v>152</v>
      </c>
      <c r="AU96" s="225" t="s">
        <v>86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157</v>
      </c>
      <c r="BM96" s="225" t="s">
        <v>1346</v>
      </c>
    </row>
    <row r="97" s="2" customFormat="1" ht="16.5" customHeight="1">
      <c r="A97" s="40"/>
      <c r="B97" s="41"/>
      <c r="C97" s="214" t="s">
        <v>157</v>
      </c>
      <c r="D97" s="214" t="s">
        <v>152</v>
      </c>
      <c r="E97" s="215" t="s">
        <v>1262</v>
      </c>
      <c r="F97" s="216" t="s">
        <v>1263</v>
      </c>
      <c r="G97" s="217" t="s">
        <v>403</v>
      </c>
      <c r="H97" s="275"/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157</v>
      </c>
      <c r="AT97" s="225" t="s">
        <v>152</v>
      </c>
      <c r="AU97" s="225" t="s">
        <v>86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157</v>
      </c>
      <c r="BM97" s="225" t="s">
        <v>1347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294</v>
      </c>
      <c r="F98" s="201" t="s">
        <v>295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P99+P131+P134</f>
        <v>0</v>
      </c>
      <c r="Q98" s="206"/>
      <c r="R98" s="207">
        <f>R99+R131+R134</f>
        <v>0.081209999999999977</v>
      </c>
      <c r="S98" s="206"/>
      <c r="T98" s="208">
        <f>T99+T131+T134</f>
        <v>0.0025200000000000001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86</v>
      </c>
      <c r="AT98" s="210" t="s">
        <v>75</v>
      </c>
      <c r="AU98" s="210" t="s">
        <v>76</v>
      </c>
      <c r="AY98" s="209" t="s">
        <v>149</v>
      </c>
      <c r="BK98" s="211">
        <f>BK99+BK131+BK134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1265</v>
      </c>
      <c r="F99" s="212" t="s">
        <v>1266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SUM(P100:P130)</f>
        <v>0</v>
      </c>
      <c r="Q99" s="206"/>
      <c r="R99" s="207">
        <f>SUM(R100:R130)</f>
        <v>0.081209999999999977</v>
      </c>
      <c r="S99" s="206"/>
      <c r="T99" s="208">
        <f>SUM(T100:T130)</f>
        <v>0.0025200000000000001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86</v>
      </c>
      <c r="AT99" s="210" t="s">
        <v>75</v>
      </c>
      <c r="AU99" s="210" t="s">
        <v>84</v>
      </c>
      <c r="AY99" s="209" t="s">
        <v>149</v>
      </c>
      <c r="BK99" s="211">
        <f>SUM(BK100:BK130)</f>
        <v>0</v>
      </c>
    </row>
    <row r="100" s="2" customFormat="1" ht="16.5" customHeight="1">
      <c r="A100" s="40"/>
      <c r="B100" s="41"/>
      <c r="C100" s="214" t="s">
        <v>182</v>
      </c>
      <c r="D100" s="214" t="s">
        <v>152</v>
      </c>
      <c r="E100" s="215" t="s">
        <v>1267</v>
      </c>
      <c r="F100" s="216" t="s">
        <v>1268</v>
      </c>
      <c r="G100" s="217" t="s">
        <v>155</v>
      </c>
      <c r="H100" s="218">
        <v>6</v>
      </c>
      <c r="I100" s="219"/>
      <c r="J100" s="220">
        <f>ROUND(I100*H100,2)</f>
        <v>0</v>
      </c>
      <c r="K100" s="216" t="s">
        <v>156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0.00058</v>
      </c>
      <c r="R100" s="223">
        <f>Q100*H100</f>
        <v>0.00348</v>
      </c>
      <c r="S100" s="223">
        <v>0.00042000000000000002</v>
      </c>
      <c r="T100" s="224">
        <f>S100*H100</f>
        <v>0.0025200000000000001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282</v>
      </c>
      <c r="AT100" s="225" t="s">
        <v>152</v>
      </c>
      <c r="AU100" s="225" t="s">
        <v>86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282</v>
      </c>
      <c r="BM100" s="225" t="s">
        <v>1348</v>
      </c>
    </row>
    <row r="101" s="2" customFormat="1">
      <c r="A101" s="40"/>
      <c r="B101" s="41"/>
      <c r="C101" s="42"/>
      <c r="D101" s="227" t="s">
        <v>159</v>
      </c>
      <c r="E101" s="42"/>
      <c r="F101" s="228" t="s">
        <v>1270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86</v>
      </c>
    </row>
    <row r="102" s="2" customFormat="1" ht="16.5" customHeight="1">
      <c r="A102" s="40"/>
      <c r="B102" s="41"/>
      <c r="C102" s="214" t="s">
        <v>163</v>
      </c>
      <c r="D102" s="214" t="s">
        <v>152</v>
      </c>
      <c r="E102" s="215" t="s">
        <v>1349</v>
      </c>
      <c r="F102" s="216" t="s">
        <v>1350</v>
      </c>
      <c r="G102" s="217" t="s">
        <v>155</v>
      </c>
      <c r="H102" s="218">
        <v>2</v>
      </c>
      <c r="I102" s="219"/>
      <c r="J102" s="220">
        <f>ROUND(I102*H102,2)</f>
        <v>0</v>
      </c>
      <c r="K102" s="216" t="s">
        <v>156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0.00042000000000000002</v>
      </c>
      <c r="R102" s="223">
        <f>Q102*H102</f>
        <v>0.00084000000000000003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282</v>
      </c>
      <c r="AT102" s="225" t="s">
        <v>152</v>
      </c>
      <c r="AU102" s="225" t="s">
        <v>86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282</v>
      </c>
      <c r="BM102" s="225" t="s">
        <v>1351</v>
      </c>
    </row>
    <row r="103" s="2" customFormat="1">
      <c r="A103" s="40"/>
      <c r="B103" s="41"/>
      <c r="C103" s="42"/>
      <c r="D103" s="227" t="s">
        <v>159</v>
      </c>
      <c r="E103" s="42"/>
      <c r="F103" s="228" t="s">
        <v>1352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86</v>
      </c>
    </row>
    <row r="104" s="2" customFormat="1" ht="16.5" customHeight="1">
      <c r="A104" s="40"/>
      <c r="B104" s="41"/>
      <c r="C104" s="214" t="s">
        <v>193</v>
      </c>
      <c r="D104" s="214" t="s">
        <v>152</v>
      </c>
      <c r="E104" s="215" t="s">
        <v>1271</v>
      </c>
      <c r="F104" s="216" t="s">
        <v>1272</v>
      </c>
      <c r="G104" s="217" t="s">
        <v>155</v>
      </c>
      <c r="H104" s="218">
        <v>3</v>
      </c>
      <c r="I104" s="219"/>
      <c r="J104" s="220">
        <f>ROUND(I104*H104,2)</f>
        <v>0</v>
      </c>
      <c r="K104" s="216" t="s">
        <v>156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0.0017899999999999999</v>
      </c>
      <c r="R104" s="223">
        <f>Q104*H104</f>
        <v>0.0053699999999999998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282</v>
      </c>
      <c r="AT104" s="225" t="s">
        <v>152</v>
      </c>
      <c r="AU104" s="225" t="s">
        <v>86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282</v>
      </c>
      <c r="BM104" s="225" t="s">
        <v>1353</v>
      </c>
    </row>
    <row r="105" s="2" customFormat="1">
      <c r="A105" s="40"/>
      <c r="B105" s="41"/>
      <c r="C105" s="42"/>
      <c r="D105" s="227" t="s">
        <v>159</v>
      </c>
      <c r="E105" s="42"/>
      <c r="F105" s="228" t="s">
        <v>1274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86</v>
      </c>
    </row>
    <row r="106" s="2" customFormat="1" ht="16.5" customHeight="1">
      <c r="A106" s="40"/>
      <c r="B106" s="41"/>
      <c r="C106" s="214" t="s">
        <v>198</v>
      </c>
      <c r="D106" s="214" t="s">
        <v>152</v>
      </c>
      <c r="E106" s="215" t="s">
        <v>1275</v>
      </c>
      <c r="F106" s="216" t="s">
        <v>1276</v>
      </c>
      <c r="G106" s="217" t="s">
        <v>155</v>
      </c>
      <c r="H106" s="218">
        <v>6</v>
      </c>
      <c r="I106" s="219"/>
      <c r="J106" s="220">
        <f>ROUND(I106*H106,2)</f>
        <v>0</v>
      </c>
      <c r="K106" s="216" t="s">
        <v>156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0.001</v>
      </c>
      <c r="R106" s="223">
        <f>Q106*H106</f>
        <v>0.0060000000000000001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282</v>
      </c>
      <c r="AT106" s="225" t="s">
        <v>152</v>
      </c>
      <c r="AU106" s="225" t="s">
        <v>86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282</v>
      </c>
      <c r="BM106" s="225" t="s">
        <v>1354</v>
      </c>
    </row>
    <row r="107" s="2" customFormat="1">
      <c r="A107" s="40"/>
      <c r="B107" s="41"/>
      <c r="C107" s="42"/>
      <c r="D107" s="227" t="s">
        <v>159</v>
      </c>
      <c r="E107" s="42"/>
      <c r="F107" s="228" t="s">
        <v>1278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86</v>
      </c>
    </row>
    <row r="108" s="2" customFormat="1" ht="16.5" customHeight="1">
      <c r="A108" s="40"/>
      <c r="B108" s="41"/>
      <c r="C108" s="214" t="s">
        <v>175</v>
      </c>
      <c r="D108" s="214" t="s">
        <v>152</v>
      </c>
      <c r="E108" s="215" t="s">
        <v>1279</v>
      </c>
      <c r="F108" s="216" t="s">
        <v>1280</v>
      </c>
      <c r="G108" s="217" t="s">
        <v>249</v>
      </c>
      <c r="H108" s="218">
        <v>117</v>
      </c>
      <c r="I108" s="219"/>
      <c r="J108" s="220">
        <f>ROUND(I108*H108,2)</f>
        <v>0</v>
      </c>
      <c r="K108" s="216" t="s">
        <v>156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0.00040999999999999999</v>
      </c>
      <c r="R108" s="223">
        <f>Q108*H108</f>
        <v>0.047969999999999999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282</v>
      </c>
      <c r="AT108" s="225" t="s">
        <v>152</v>
      </c>
      <c r="AU108" s="225" t="s">
        <v>86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282</v>
      </c>
      <c r="BM108" s="225" t="s">
        <v>1355</v>
      </c>
    </row>
    <row r="109" s="2" customFormat="1">
      <c r="A109" s="40"/>
      <c r="B109" s="41"/>
      <c r="C109" s="42"/>
      <c r="D109" s="227" t="s">
        <v>159</v>
      </c>
      <c r="E109" s="42"/>
      <c r="F109" s="228" t="s">
        <v>1282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86</v>
      </c>
    </row>
    <row r="110" s="13" customFormat="1">
      <c r="A110" s="13"/>
      <c r="B110" s="232"/>
      <c r="C110" s="233"/>
      <c r="D110" s="234" t="s">
        <v>161</v>
      </c>
      <c r="E110" s="235" t="s">
        <v>19</v>
      </c>
      <c r="F110" s="236" t="s">
        <v>1356</v>
      </c>
      <c r="G110" s="233"/>
      <c r="H110" s="237">
        <v>12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161</v>
      </c>
      <c r="AU110" s="243" t="s">
        <v>86</v>
      </c>
      <c r="AV110" s="13" t="s">
        <v>86</v>
      </c>
      <c r="AW110" s="13" t="s">
        <v>35</v>
      </c>
      <c r="AX110" s="13" t="s">
        <v>76</v>
      </c>
      <c r="AY110" s="243" t="s">
        <v>149</v>
      </c>
    </row>
    <row r="111" s="13" customFormat="1">
      <c r="A111" s="13"/>
      <c r="B111" s="232"/>
      <c r="C111" s="233"/>
      <c r="D111" s="234" t="s">
        <v>161</v>
      </c>
      <c r="E111" s="235" t="s">
        <v>19</v>
      </c>
      <c r="F111" s="236" t="s">
        <v>1357</v>
      </c>
      <c r="G111" s="233"/>
      <c r="H111" s="237">
        <v>105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161</v>
      </c>
      <c r="AU111" s="243" t="s">
        <v>86</v>
      </c>
      <c r="AV111" s="13" t="s">
        <v>86</v>
      </c>
      <c r="AW111" s="13" t="s">
        <v>35</v>
      </c>
      <c r="AX111" s="13" t="s">
        <v>76</v>
      </c>
      <c r="AY111" s="243" t="s">
        <v>149</v>
      </c>
    </row>
    <row r="112" s="14" customFormat="1">
      <c r="A112" s="14"/>
      <c r="B112" s="244"/>
      <c r="C112" s="245"/>
      <c r="D112" s="234" t="s">
        <v>161</v>
      </c>
      <c r="E112" s="246" t="s">
        <v>19</v>
      </c>
      <c r="F112" s="247" t="s">
        <v>236</v>
      </c>
      <c r="G112" s="245"/>
      <c r="H112" s="248">
        <v>117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161</v>
      </c>
      <c r="AU112" s="254" t="s">
        <v>86</v>
      </c>
      <c r="AV112" s="14" t="s">
        <v>157</v>
      </c>
      <c r="AW112" s="14" t="s">
        <v>35</v>
      </c>
      <c r="AX112" s="14" t="s">
        <v>84</v>
      </c>
      <c r="AY112" s="254" t="s">
        <v>149</v>
      </c>
    </row>
    <row r="113" s="2" customFormat="1" ht="16.5" customHeight="1">
      <c r="A113" s="40"/>
      <c r="B113" s="41"/>
      <c r="C113" s="214" t="s">
        <v>241</v>
      </c>
      <c r="D113" s="214" t="s">
        <v>152</v>
      </c>
      <c r="E113" s="215" t="s">
        <v>1285</v>
      </c>
      <c r="F113" s="216" t="s">
        <v>1286</v>
      </c>
      <c r="G113" s="217" t="s">
        <v>249</v>
      </c>
      <c r="H113" s="218">
        <v>24</v>
      </c>
      <c r="I113" s="219"/>
      <c r="J113" s="220">
        <f>ROUND(I113*H113,2)</f>
        <v>0</v>
      </c>
      <c r="K113" s="216" t="s">
        <v>156</v>
      </c>
      <c r="L113" s="46"/>
      <c r="M113" s="221" t="s">
        <v>19</v>
      </c>
      <c r="N113" s="222" t="s">
        <v>47</v>
      </c>
      <c r="O113" s="86"/>
      <c r="P113" s="223">
        <f>O113*H113</f>
        <v>0</v>
      </c>
      <c r="Q113" s="223">
        <v>0.00071000000000000002</v>
      </c>
      <c r="R113" s="223">
        <f>Q113*H113</f>
        <v>0.01704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282</v>
      </c>
      <c r="AT113" s="225" t="s">
        <v>152</v>
      </c>
      <c r="AU113" s="225" t="s">
        <v>86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282</v>
      </c>
      <c r="BM113" s="225" t="s">
        <v>1358</v>
      </c>
    </row>
    <row r="114" s="2" customFormat="1">
      <c r="A114" s="40"/>
      <c r="B114" s="41"/>
      <c r="C114" s="42"/>
      <c r="D114" s="227" t="s">
        <v>159</v>
      </c>
      <c r="E114" s="42"/>
      <c r="F114" s="228" t="s">
        <v>1288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86</v>
      </c>
    </row>
    <row r="115" s="13" customFormat="1">
      <c r="A115" s="13"/>
      <c r="B115" s="232"/>
      <c r="C115" s="233"/>
      <c r="D115" s="234" t="s">
        <v>161</v>
      </c>
      <c r="E115" s="235" t="s">
        <v>19</v>
      </c>
      <c r="F115" s="236" t="s">
        <v>1359</v>
      </c>
      <c r="G115" s="233"/>
      <c r="H115" s="237">
        <v>24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161</v>
      </c>
      <c r="AU115" s="243" t="s">
        <v>86</v>
      </c>
      <c r="AV115" s="13" t="s">
        <v>86</v>
      </c>
      <c r="AW115" s="13" t="s">
        <v>35</v>
      </c>
      <c r="AX115" s="13" t="s">
        <v>84</v>
      </c>
      <c r="AY115" s="243" t="s">
        <v>149</v>
      </c>
    </row>
    <row r="116" s="2" customFormat="1" ht="16.5" customHeight="1">
      <c r="A116" s="40"/>
      <c r="B116" s="41"/>
      <c r="C116" s="214" t="s">
        <v>246</v>
      </c>
      <c r="D116" s="214" t="s">
        <v>152</v>
      </c>
      <c r="E116" s="215" t="s">
        <v>1290</v>
      </c>
      <c r="F116" s="216" t="s">
        <v>1291</v>
      </c>
      <c r="G116" s="217" t="s">
        <v>155</v>
      </c>
      <c r="H116" s="218">
        <v>12</v>
      </c>
      <c r="I116" s="219"/>
      <c r="J116" s="220">
        <f>ROUND(I116*H116,2)</f>
        <v>0</v>
      </c>
      <c r="K116" s="216" t="s">
        <v>156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282</v>
      </c>
      <c r="AT116" s="225" t="s">
        <v>152</v>
      </c>
      <c r="AU116" s="225" t="s">
        <v>86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282</v>
      </c>
      <c r="BM116" s="225" t="s">
        <v>1360</v>
      </c>
    </row>
    <row r="117" s="2" customFormat="1">
      <c r="A117" s="40"/>
      <c r="B117" s="41"/>
      <c r="C117" s="42"/>
      <c r="D117" s="227" t="s">
        <v>159</v>
      </c>
      <c r="E117" s="42"/>
      <c r="F117" s="228" t="s">
        <v>1293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86</v>
      </c>
    </row>
    <row r="118" s="2" customFormat="1" ht="16.5" customHeight="1">
      <c r="A118" s="40"/>
      <c r="B118" s="41"/>
      <c r="C118" s="214" t="s">
        <v>259</v>
      </c>
      <c r="D118" s="214" t="s">
        <v>152</v>
      </c>
      <c r="E118" s="215" t="s">
        <v>1294</v>
      </c>
      <c r="F118" s="216" t="s">
        <v>1295</v>
      </c>
      <c r="G118" s="217" t="s">
        <v>155</v>
      </c>
      <c r="H118" s="218">
        <v>3</v>
      </c>
      <c r="I118" s="219"/>
      <c r="J118" s="220">
        <f>ROUND(I118*H118,2)</f>
        <v>0</v>
      </c>
      <c r="K118" s="216" t="s">
        <v>156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282</v>
      </c>
      <c r="AT118" s="225" t="s">
        <v>152</v>
      </c>
      <c r="AU118" s="225" t="s">
        <v>86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282</v>
      </c>
      <c r="BM118" s="225" t="s">
        <v>1361</v>
      </c>
    </row>
    <row r="119" s="2" customFormat="1">
      <c r="A119" s="40"/>
      <c r="B119" s="41"/>
      <c r="C119" s="42"/>
      <c r="D119" s="227" t="s">
        <v>159</v>
      </c>
      <c r="E119" s="42"/>
      <c r="F119" s="228" t="s">
        <v>1297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86</v>
      </c>
    </row>
    <row r="120" s="2" customFormat="1" ht="16.5" customHeight="1">
      <c r="A120" s="40"/>
      <c r="B120" s="41"/>
      <c r="C120" s="214" t="s">
        <v>266</v>
      </c>
      <c r="D120" s="214" t="s">
        <v>152</v>
      </c>
      <c r="E120" s="215" t="s">
        <v>1302</v>
      </c>
      <c r="F120" s="216" t="s">
        <v>1303</v>
      </c>
      <c r="G120" s="217" t="s">
        <v>155</v>
      </c>
      <c r="H120" s="218">
        <v>3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282</v>
      </c>
      <c r="AT120" s="225" t="s">
        <v>152</v>
      </c>
      <c r="AU120" s="225" t="s">
        <v>86</v>
      </c>
      <c r="AY120" s="19" t="s">
        <v>149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282</v>
      </c>
      <c r="BM120" s="225" t="s">
        <v>1362</v>
      </c>
    </row>
    <row r="121" s="2" customFormat="1" ht="16.5" customHeight="1">
      <c r="A121" s="40"/>
      <c r="B121" s="41"/>
      <c r="C121" s="214" t="s">
        <v>272</v>
      </c>
      <c r="D121" s="214" t="s">
        <v>152</v>
      </c>
      <c r="E121" s="215" t="s">
        <v>1298</v>
      </c>
      <c r="F121" s="216" t="s">
        <v>1299</v>
      </c>
      <c r="G121" s="217" t="s">
        <v>155</v>
      </c>
      <c r="H121" s="218">
        <v>3</v>
      </c>
      <c r="I121" s="219"/>
      <c r="J121" s="220">
        <f>ROUND(I121*H121,2)</f>
        <v>0</v>
      </c>
      <c r="K121" s="216" t="s">
        <v>156</v>
      </c>
      <c r="L121" s="46"/>
      <c r="M121" s="221" t="s">
        <v>19</v>
      </c>
      <c r="N121" s="222" t="s">
        <v>47</v>
      </c>
      <c r="O121" s="86"/>
      <c r="P121" s="223">
        <f>O121*H121</f>
        <v>0</v>
      </c>
      <c r="Q121" s="223">
        <v>0.00017000000000000001</v>
      </c>
      <c r="R121" s="223">
        <f>Q121*H121</f>
        <v>0.00051000000000000004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282</v>
      </c>
      <c r="AT121" s="225" t="s">
        <v>152</v>
      </c>
      <c r="AU121" s="225" t="s">
        <v>86</v>
      </c>
      <c r="AY121" s="19" t="s">
        <v>149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282</v>
      </c>
      <c r="BM121" s="225" t="s">
        <v>1363</v>
      </c>
    </row>
    <row r="122" s="2" customFormat="1">
      <c r="A122" s="40"/>
      <c r="B122" s="41"/>
      <c r="C122" s="42"/>
      <c r="D122" s="227" t="s">
        <v>159</v>
      </c>
      <c r="E122" s="42"/>
      <c r="F122" s="228" t="s">
        <v>1301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86</v>
      </c>
    </row>
    <row r="123" s="2" customFormat="1" ht="16.5" customHeight="1">
      <c r="A123" s="40"/>
      <c r="B123" s="41"/>
      <c r="C123" s="214" t="s">
        <v>8</v>
      </c>
      <c r="D123" s="214" t="s">
        <v>152</v>
      </c>
      <c r="E123" s="215" t="s">
        <v>1305</v>
      </c>
      <c r="F123" s="216" t="s">
        <v>1306</v>
      </c>
      <c r="G123" s="217" t="s">
        <v>249</v>
      </c>
      <c r="H123" s="218">
        <v>117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282</v>
      </c>
      <c r="AT123" s="225" t="s">
        <v>152</v>
      </c>
      <c r="AU123" s="225" t="s">
        <v>86</v>
      </c>
      <c r="AY123" s="19" t="s">
        <v>149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282</v>
      </c>
      <c r="BM123" s="225" t="s">
        <v>1364</v>
      </c>
    </row>
    <row r="124" s="2" customFormat="1" ht="16.5" customHeight="1">
      <c r="A124" s="40"/>
      <c r="B124" s="41"/>
      <c r="C124" s="214" t="s">
        <v>282</v>
      </c>
      <c r="D124" s="214" t="s">
        <v>152</v>
      </c>
      <c r="E124" s="215" t="s">
        <v>1308</v>
      </c>
      <c r="F124" s="216" t="s">
        <v>1309</v>
      </c>
      <c r="G124" s="217" t="s">
        <v>249</v>
      </c>
      <c r="H124" s="218">
        <v>117</v>
      </c>
      <c r="I124" s="219"/>
      <c r="J124" s="220">
        <f>ROUND(I124*H124,2)</f>
        <v>0</v>
      </c>
      <c r="K124" s="216" t="s">
        <v>156</v>
      </c>
      <c r="L124" s="46"/>
      <c r="M124" s="221" t="s">
        <v>19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282</v>
      </c>
      <c r="AT124" s="225" t="s">
        <v>152</v>
      </c>
      <c r="AU124" s="225" t="s">
        <v>86</v>
      </c>
      <c r="AY124" s="19" t="s">
        <v>149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282</v>
      </c>
      <c r="BM124" s="225" t="s">
        <v>1365</v>
      </c>
    </row>
    <row r="125" s="2" customFormat="1">
      <c r="A125" s="40"/>
      <c r="B125" s="41"/>
      <c r="C125" s="42"/>
      <c r="D125" s="227" t="s">
        <v>159</v>
      </c>
      <c r="E125" s="42"/>
      <c r="F125" s="228" t="s">
        <v>1311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86</v>
      </c>
    </row>
    <row r="126" s="2" customFormat="1" ht="16.5" customHeight="1">
      <c r="A126" s="40"/>
      <c r="B126" s="41"/>
      <c r="C126" s="214" t="s">
        <v>289</v>
      </c>
      <c r="D126" s="214" t="s">
        <v>152</v>
      </c>
      <c r="E126" s="215" t="s">
        <v>1312</v>
      </c>
      <c r="F126" s="216" t="s">
        <v>1366</v>
      </c>
      <c r="G126" s="217" t="s">
        <v>155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282</v>
      </c>
      <c r="AT126" s="225" t="s">
        <v>152</v>
      </c>
      <c r="AU126" s="225" t="s">
        <v>86</v>
      </c>
      <c r="AY126" s="19" t="s">
        <v>149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282</v>
      </c>
      <c r="BM126" s="225" t="s">
        <v>1367</v>
      </c>
    </row>
    <row r="127" s="2" customFormat="1" ht="16.5" customHeight="1">
      <c r="A127" s="40"/>
      <c r="B127" s="41"/>
      <c r="C127" s="214" t="s">
        <v>298</v>
      </c>
      <c r="D127" s="214" t="s">
        <v>152</v>
      </c>
      <c r="E127" s="215" t="s">
        <v>1315</v>
      </c>
      <c r="F127" s="216" t="s">
        <v>1316</v>
      </c>
      <c r="G127" s="217" t="s">
        <v>488</v>
      </c>
      <c r="H127" s="218">
        <v>3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282</v>
      </c>
      <c r="AT127" s="225" t="s">
        <v>152</v>
      </c>
      <c r="AU127" s="225" t="s">
        <v>86</v>
      </c>
      <c r="AY127" s="19" t="s">
        <v>149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282</v>
      </c>
      <c r="BM127" s="225" t="s">
        <v>1368</v>
      </c>
    </row>
    <row r="128" s="2" customFormat="1" ht="16.5" customHeight="1">
      <c r="A128" s="40"/>
      <c r="B128" s="41"/>
      <c r="C128" s="214" t="s">
        <v>305</v>
      </c>
      <c r="D128" s="214" t="s">
        <v>152</v>
      </c>
      <c r="E128" s="215" t="s">
        <v>1318</v>
      </c>
      <c r="F128" s="216" t="s">
        <v>1319</v>
      </c>
      <c r="G128" s="217" t="s">
        <v>488</v>
      </c>
      <c r="H128" s="218">
        <v>3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47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282</v>
      </c>
      <c r="AT128" s="225" t="s">
        <v>152</v>
      </c>
      <c r="AU128" s="225" t="s">
        <v>86</v>
      </c>
      <c r="AY128" s="19" t="s">
        <v>149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84</v>
      </c>
      <c r="BK128" s="226">
        <f>ROUND(I128*H128,2)</f>
        <v>0</v>
      </c>
      <c r="BL128" s="19" t="s">
        <v>282</v>
      </c>
      <c r="BM128" s="225" t="s">
        <v>1369</v>
      </c>
    </row>
    <row r="129" s="2" customFormat="1" ht="24.15" customHeight="1">
      <c r="A129" s="40"/>
      <c r="B129" s="41"/>
      <c r="C129" s="214" t="s">
        <v>310</v>
      </c>
      <c r="D129" s="214" t="s">
        <v>152</v>
      </c>
      <c r="E129" s="215" t="s">
        <v>1321</v>
      </c>
      <c r="F129" s="216" t="s">
        <v>1322</v>
      </c>
      <c r="G129" s="217" t="s">
        <v>403</v>
      </c>
      <c r="H129" s="275"/>
      <c r="I129" s="219"/>
      <c r="J129" s="220">
        <f>ROUND(I129*H129,2)</f>
        <v>0</v>
      </c>
      <c r="K129" s="216" t="s">
        <v>156</v>
      </c>
      <c r="L129" s="46"/>
      <c r="M129" s="221" t="s">
        <v>19</v>
      </c>
      <c r="N129" s="222" t="s">
        <v>47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282</v>
      </c>
      <c r="AT129" s="225" t="s">
        <v>152</v>
      </c>
      <c r="AU129" s="225" t="s">
        <v>86</v>
      </c>
      <c r="AY129" s="19" t="s">
        <v>149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282</v>
      </c>
      <c r="BM129" s="225" t="s">
        <v>1370</v>
      </c>
    </row>
    <row r="130" s="2" customFormat="1">
      <c r="A130" s="40"/>
      <c r="B130" s="41"/>
      <c r="C130" s="42"/>
      <c r="D130" s="227" t="s">
        <v>159</v>
      </c>
      <c r="E130" s="42"/>
      <c r="F130" s="228" t="s">
        <v>1324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86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303</v>
      </c>
      <c r="F131" s="212" t="s">
        <v>304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SUM(P132:P133)</f>
        <v>0</v>
      </c>
      <c r="Q131" s="206"/>
      <c r="R131" s="207">
        <f>SUM(R132:R133)</f>
        <v>0</v>
      </c>
      <c r="S131" s="206"/>
      <c r="T131" s="208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86</v>
      </c>
      <c r="AT131" s="210" t="s">
        <v>75</v>
      </c>
      <c r="AU131" s="210" t="s">
        <v>84</v>
      </c>
      <c r="AY131" s="209" t="s">
        <v>149</v>
      </c>
      <c r="BK131" s="211">
        <f>SUM(BK132:BK133)</f>
        <v>0</v>
      </c>
    </row>
    <row r="132" s="2" customFormat="1" ht="16.5" customHeight="1">
      <c r="A132" s="40"/>
      <c r="B132" s="41"/>
      <c r="C132" s="214" t="s">
        <v>7</v>
      </c>
      <c r="D132" s="214" t="s">
        <v>152</v>
      </c>
      <c r="E132" s="215" t="s">
        <v>1325</v>
      </c>
      <c r="F132" s="216" t="s">
        <v>1326</v>
      </c>
      <c r="G132" s="217" t="s">
        <v>155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47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282</v>
      </c>
      <c r="AT132" s="225" t="s">
        <v>152</v>
      </c>
      <c r="AU132" s="225" t="s">
        <v>86</v>
      </c>
      <c r="AY132" s="19" t="s">
        <v>149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84</v>
      </c>
      <c r="BK132" s="226">
        <f>ROUND(I132*H132,2)</f>
        <v>0</v>
      </c>
      <c r="BL132" s="19" t="s">
        <v>282</v>
      </c>
      <c r="BM132" s="225" t="s">
        <v>1371</v>
      </c>
    </row>
    <row r="133" s="2" customFormat="1" ht="24.15" customHeight="1">
      <c r="A133" s="40"/>
      <c r="B133" s="41"/>
      <c r="C133" s="214" t="s">
        <v>321</v>
      </c>
      <c r="D133" s="214" t="s">
        <v>152</v>
      </c>
      <c r="E133" s="215" t="s">
        <v>1328</v>
      </c>
      <c r="F133" s="216" t="s">
        <v>1329</v>
      </c>
      <c r="G133" s="217" t="s">
        <v>155</v>
      </c>
      <c r="H133" s="218">
        <v>3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47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282</v>
      </c>
      <c r="AT133" s="225" t="s">
        <v>152</v>
      </c>
      <c r="AU133" s="225" t="s">
        <v>86</v>
      </c>
      <c r="AY133" s="19" t="s">
        <v>149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282</v>
      </c>
      <c r="BM133" s="225" t="s">
        <v>1372</v>
      </c>
    </row>
    <row r="134" s="12" customFormat="1" ht="22.8" customHeight="1">
      <c r="A134" s="12"/>
      <c r="B134" s="198"/>
      <c r="C134" s="199"/>
      <c r="D134" s="200" t="s">
        <v>75</v>
      </c>
      <c r="E134" s="212" t="s">
        <v>1331</v>
      </c>
      <c r="F134" s="212" t="s">
        <v>1332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SUM(P135:P138)</f>
        <v>0</v>
      </c>
      <c r="Q134" s="206"/>
      <c r="R134" s="207">
        <f>SUM(R135:R138)</f>
        <v>0</v>
      </c>
      <c r="S134" s="206"/>
      <c r="T134" s="20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86</v>
      </c>
      <c r="AT134" s="210" t="s">
        <v>75</v>
      </c>
      <c r="AU134" s="210" t="s">
        <v>84</v>
      </c>
      <c r="AY134" s="209" t="s">
        <v>149</v>
      </c>
      <c r="BK134" s="211">
        <f>SUM(BK135:BK138)</f>
        <v>0</v>
      </c>
    </row>
    <row r="135" s="2" customFormat="1" ht="16.5" customHeight="1">
      <c r="A135" s="40"/>
      <c r="B135" s="41"/>
      <c r="C135" s="214" t="s">
        <v>331</v>
      </c>
      <c r="D135" s="214" t="s">
        <v>152</v>
      </c>
      <c r="E135" s="215" t="s">
        <v>1333</v>
      </c>
      <c r="F135" s="216" t="s">
        <v>1334</v>
      </c>
      <c r="G135" s="217" t="s">
        <v>155</v>
      </c>
      <c r="H135" s="218">
        <v>105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282</v>
      </c>
      <c r="AT135" s="225" t="s">
        <v>152</v>
      </c>
      <c r="AU135" s="225" t="s">
        <v>86</v>
      </c>
      <c r="AY135" s="19" t="s">
        <v>149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282</v>
      </c>
      <c r="BM135" s="225" t="s">
        <v>1373</v>
      </c>
    </row>
    <row r="136" s="2" customFormat="1" ht="16.5" customHeight="1">
      <c r="A136" s="40"/>
      <c r="B136" s="41"/>
      <c r="C136" s="214" t="s">
        <v>337</v>
      </c>
      <c r="D136" s="214" t="s">
        <v>152</v>
      </c>
      <c r="E136" s="215" t="s">
        <v>1336</v>
      </c>
      <c r="F136" s="216" t="s">
        <v>1337</v>
      </c>
      <c r="G136" s="217" t="s">
        <v>155</v>
      </c>
      <c r="H136" s="218">
        <v>105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47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282</v>
      </c>
      <c r="AT136" s="225" t="s">
        <v>152</v>
      </c>
      <c r="AU136" s="225" t="s">
        <v>86</v>
      </c>
      <c r="AY136" s="19" t="s">
        <v>149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84</v>
      </c>
      <c r="BK136" s="226">
        <f>ROUND(I136*H136,2)</f>
        <v>0</v>
      </c>
      <c r="BL136" s="19" t="s">
        <v>282</v>
      </c>
      <c r="BM136" s="225" t="s">
        <v>1374</v>
      </c>
    </row>
    <row r="137" s="2" customFormat="1" ht="24.15" customHeight="1">
      <c r="A137" s="40"/>
      <c r="B137" s="41"/>
      <c r="C137" s="214" t="s">
        <v>343</v>
      </c>
      <c r="D137" s="214" t="s">
        <v>152</v>
      </c>
      <c r="E137" s="215" t="s">
        <v>1339</v>
      </c>
      <c r="F137" s="216" t="s">
        <v>1340</v>
      </c>
      <c r="G137" s="217" t="s">
        <v>403</v>
      </c>
      <c r="H137" s="275"/>
      <c r="I137" s="219"/>
      <c r="J137" s="220">
        <f>ROUND(I137*H137,2)</f>
        <v>0</v>
      </c>
      <c r="K137" s="216" t="s">
        <v>156</v>
      </c>
      <c r="L137" s="46"/>
      <c r="M137" s="221" t="s">
        <v>19</v>
      </c>
      <c r="N137" s="222" t="s">
        <v>47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282</v>
      </c>
      <c r="AT137" s="225" t="s">
        <v>152</v>
      </c>
      <c r="AU137" s="225" t="s">
        <v>86</v>
      </c>
      <c r="AY137" s="19" t="s">
        <v>149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84</v>
      </c>
      <c r="BK137" s="226">
        <f>ROUND(I137*H137,2)</f>
        <v>0</v>
      </c>
      <c r="BL137" s="19" t="s">
        <v>282</v>
      </c>
      <c r="BM137" s="225" t="s">
        <v>1375</v>
      </c>
    </row>
    <row r="138" s="2" customFormat="1">
      <c r="A138" s="40"/>
      <c r="B138" s="41"/>
      <c r="C138" s="42"/>
      <c r="D138" s="227" t="s">
        <v>159</v>
      </c>
      <c r="E138" s="42"/>
      <c r="F138" s="228" t="s">
        <v>1342</v>
      </c>
      <c r="G138" s="42"/>
      <c r="H138" s="42"/>
      <c r="I138" s="229"/>
      <c r="J138" s="42"/>
      <c r="K138" s="42"/>
      <c r="L138" s="46"/>
      <c r="M138" s="287"/>
      <c r="N138" s="288"/>
      <c r="O138" s="289"/>
      <c r="P138" s="289"/>
      <c r="Q138" s="289"/>
      <c r="R138" s="289"/>
      <c r="S138" s="289"/>
      <c r="T138" s="29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86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p5KngbD96OHoFgYlBpj9vwkrX1lVdyvKnFVZDDA8PrvJcU8P7oZQa0+Wtf5BuF5y3jQa+fwHOwpbF6Nz+pqb8Q==" hashValue="3Gcix61w2nLgweqPPNm1zMCYAtqO+pMjk3F1FQZaeL+GX0TzkzOGzUfIM/oBocCnZH1XW5MEPjoIopOa4sqUWw==" algorithmName="SHA-512" password="CC35"/>
  <autoFilter ref="C90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1" r:id="rId1" display="https://podminky.urs.cz/item/CS_URS_2022_01/721100902"/>
    <hyperlink ref="F103" r:id="rId2" display="https://podminky.urs.cz/item/CS_URS_2022_01/721171902"/>
    <hyperlink ref="F105" r:id="rId3" display="https://podminky.urs.cz/item/CS_URS_2022_01/721171905"/>
    <hyperlink ref="F107" r:id="rId4" display="https://podminky.urs.cz/item/CS_URS_2022_01/721171915"/>
    <hyperlink ref="F109" r:id="rId5" display="https://podminky.urs.cz/item/CS_URS_2022_01/721174042"/>
    <hyperlink ref="F114" r:id="rId6" display="https://podminky.urs.cz/item/CS_URS_2022_01/721174044"/>
    <hyperlink ref="F117" r:id="rId7" display="https://podminky.urs.cz/item/CS_URS_2022_01/721194104"/>
    <hyperlink ref="F119" r:id="rId8" display="https://podminky.urs.cz/item/CS_URS_2022_01/721194109"/>
    <hyperlink ref="F122" r:id="rId9" display="https://podminky.urs.cz/item/CS_URS_2022_01/721274121"/>
    <hyperlink ref="F125" r:id="rId10" display="https://podminky.urs.cz/item/CS_URS_2022_01/721290111"/>
    <hyperlink ref="F130" r:id="rId11" display="https://podminky.urs.cz/item/CS_URS_2022_01/998721203"/>
    <hyperlink ref="F138" r:id="rId12" display="https://podminky.urs.cz/item/CS_URS_2022_01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KKN a.s.-Objekt B-4.np-infekční lůžkové oddělení a lékařské pokoje KLIMATIZACE - I.a II.etapa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1376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21. 3. 2022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1377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29</v>
      </c>
      <c r="J24" s="135" t="s">
        <v>1378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ROUND((SUM(BE80:BE89)),  2)</f>
        <v>0</v>
      </c>
      <c r="G33" s="40"/>
      <c r="H33" s="40"/>
      <c r="I33" s="159">
        <v>0.20999999999999999</v>
      </c>
      <c r="J33" s="158">
        <f>ROUND(((SUM(BE80:BE89))*I33),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ROUND((SUM(BF80:BF89)),  2)</f>
        <v>0</v>
      </c>
      <c r="G34" s="40"/>
      <c r="H34" s="40"/>
      <c r="I34" s="159">
        <v>0.14999999999999999</v>
      </c>
      <c r="J34" s="158">
        <f>ROUND(((SUM(BF80:BF89))*I34),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ROUND((SUM(BG80:BG89)),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ROUND((SUM(BH80:BH89)),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ROUND((SUM(BI80:BI89)),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KKN a.s.-Objekt B-4.np-infekční lůžkové oddělení a lékařské pokoje KLIMATIZACE - I.a II.etapa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Vedlejší a ostatní nákladsy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21. 3. 2022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KKN a.s.,nem.Karlovy Vary</v>
      </c>
      <c r="G54" s="42"/>
      <c r="H54" s="42"/>
      <c r="I54" s="34" t="s">
        <v>32</v>
      </c>
      <c r="J54" s="38" t="str">
        <f>E21</f>
        <v>Jan Sobotka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1379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134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KKN a.s.-Objekt B-4.np-infekční lůžkové oddělení a lékařské pokoje KLIMATIZACE - I.a II.etapa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117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06 - Vedlejší a ostatní nákladsy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Karlovy Vary</v>
      </c>
      <c r="G74" s="42"/>
      <c r="H74" s="42"/>
      <c r="I74" s="34" t="s">
        <v>23</v>
      </c>
      <c r="J74" s="74" t="str">
        <f>IF(J12="","",J12)</f>
        <v>21. 3. 2022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KKN a.s.,nem.Karlovy Vary</v>
      </c>
      <c r="G76" s="42"/>
      <c r="H76" s="42"/>
      <c r="I76" s="34" t="s">
        <v>32</v>
      </c>
      <c r="J76" s="38" t="str">
        <f>E21</f>
        <v>Jan Sobotka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Ing.Jana Handšuhová Smutná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135</v>
      </c>
      <c r="D79" s="190" t="s">
        <v>61</v>
      </c>
      <c r="E79" s="190" t="s">
        <v>57</v>
      </c>
      <c r="F79" s="190" t="s">
        <v>58</v>
      </c>
      <c r="G79" s="190" t="s">
        <v>136</v>
      </c>
      <c r="H79" s="190" t="s">
        <v>137</v>
      </c>
      <c r="I79" s="190" t="s">
        <v>138</v>
      </c>
      <c r="J79" s="190" t="s">
        <v>121</v>
      </c>
      <c r="K79" s="191" t="s">
        <v>139</v>
      </c>
      <c r="L79" s="192"/>
      <c r="M79" s="94" t="s">
        <v>19</v>
      </c>
      <c r="N79" s="95" t="s">
        <v>46</v>
      </c>
      <c r="O79" s="95" t="s">
        <v>140</v>
      </c>
      <c r="P79" s="95" t="s">
        <v>141</v>
      </c>
      <c r="Q79" s="95" t="s">
        <v>142</v>
      </c>
      <c r="R79" s="95" t="s">
        <v>143</v>
      </c>
      <c r="S79" s="95" t="s">
        <v>144</v>
      </c>
      <c r="T79" s="96" t="s">
        <v>145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146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122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75</v>
      </c>
      <c r="E81" s="201" t="s">
        <v>1380</v>
      </c>
      <c r="F81" s="201" t="s">
        <v>1381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SUM(P82:P89)</f>
        <v>0</v>
      </c>
      <c r="Q81" s="206"/>
      <c r="R81" s="207">
        <f>SUM(R82:R89)</f>
        <v>0</v>
      </c>
      <c r="S81" s="206"/>
      <c r="T81" s="208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182</v>
      </c>
      <c r="AT81" s="210" t="s">
        <v>75</v>
      </c>
      <c r="AU81" s="210" t="s">
        <v>76</v>
      </c>
      <c r="AY81" s="209" t="s">
        <v>149</v>
      </c>
      <c r="BK81" s="211">
        <f>SUM(BK82:BK89)</f>
        <v>0</v>
      </c>
    </row>
    <row r="82" s="2" customFormat="1" ht="16.5" customHeight="1">
      <c r="A82" s="40"/>
      <c r="B82" s="41"/>
      <c r="C82" s="214" t="s">
        <v>84</v>
      </c>
      <c r="D82" s="214" t="s">
        <v>152</v>
      </c>
      <c r="E82" s="215" t="s">
        <v>1382</v>
      </c>
      <c r="F82" s="216" t="s">
        <v>1383</v>
      </c>
      <c r="G82" s="217" t="s">
        <v>1384</v>
      </c>
      <c r="H82" s="218">
        <v>1</v>
      </c>
      <c r="I82" s="219"/>
      <c r="J82" s="220">
        <f>ROUND(I82*H82,2)</f>
        <v>0</v>
      </c>
      <c r="K82" s="216" t="s">
        <v>156</v>
      </c>
      <c r="L82" s="46"/>
      <c r="M82" s="221" t="s">
        <v>19</v>
      </c>
      <c r="N82" s="222" t="s">
        <v>47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1385</v>
      </c>
      <c r="AT82" s="225" t="s">
        <v>152</v>
      </c>
      <c r="AU82" s="225" t="s">
        <v>84</v>
      </c>
      <c r="AY82" s="19" t="s">
        <v>149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84</v>
      </c>
      <c r="BK82" s="226">
        <f>ROUND(I82*H82,2)</f>
        <v>0</v>
      </c>
      <c r="BL82" s="19" t="s">
        <v>1385</v>
      </c>
      <c r="BM82" s="225" t="s">
        <v>1386</v>
      </c>
    </row>
    <row r="83" s="2" customFormat="1">
      <c r="A83" s="40"/>
      <c r="B83" s="41"/>
      <c r="C83" s="42"/>
      <c r="D83" s="227" t="s">
        <v>159</v>
      </c>
      <c r="E83" s="42"/>
      <c r="F83" s="228" t="s">
        <v>1387</v>
      </c>
      <c r="G83" s="42"/>
      <c r="H83" s="42"/>
      <c r="I83" s="229"/>
      <c r="J83" s="42"/>
      <c r="K83" s="42"/>
      <c r="L83" s="46"/>
      <c r="M83" s="230"/>
      <c r="N83" s="231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159</v>
      </c>
      <c r="AU83" s="19" t="s">
        <v>84</v>
      </c>
    </row>
    <row r="84" s="2" customFormat="1" ht="16.5" customHeight="1">
      <c r="A84" s="40"/>
      <c r="B84" s="41"/>
      <c r="C84" s="214" t="s">
        <v>86</v>
      </c>
      <c r="D84" s="214" t="s">
        <v>152</v>
      </c>
      <c r="E84" s="215" t="s">
        <v>1388</v>
      </c>
      <c r="F84" s="216" t="s">
        <v>1389</v>
      </c>
      <c r="G84" s="217" t="s">
        <v>1384</v>
      </c>
      <c r="H84" s="218">
        <v>1</v>
      </c>
      <c r="I84" s="219"/>
      <c r="J84" s="220">
        <f>ROUND(I84*H84,2)</f>
        <v>0</v>
      </c>
      <c r="K84" s="216" t="s">
        <v>156</v>
      </c>
      <c r="L84" s="46"/>
      <c r="M84" s="221" t="s">
        <v>19</v>
      </c>
      <c r="N84" s="222" t="s">
        <v>47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1385</v>
      </c>
      <c r="AT84" s="225" t="s">
        <v>152</v>
      </c>
      <c r="AU84" s="225" t="s">
        <v>84</v>
      </c>
      <c r="AY84" s="19" t="s">
        <v>149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84</v>
      </c>
      <c r="BK84" s="226">
        <f>ROUND(I84*H84,2)</f>
        <v>0</v>
      </c>
      <c r="BL84" s="19" t="s">
        <v>1385</v>
      </c>
      <c r="BM84" s="225" t="s">
        <v>1390</v>
      </c>
    </row>
    <row r="85" s="2" customFormat="1">
      <c r="A85" s="40"/>
      <c r="B85" s="41"/>
      <c r="C85" s="42"/>
      <c r="D85" s="227" t="s">
        <v>159</v>
      </c>
      <c r="E85" s="42"/>
      <c r="F85" s="228" t="s">
        <v>1391</v>
      </c>
      <c r="G85" s="42"/>
      <c r="H85" s="42"/>
      <c r="I85" s="229"/>
      <c r="J85" s="42"/>
      <c r="K85" s="42"/>
      <c r="L85" s="46"/>
      <c r="M85" s="230"/>
      <c r="N85" s="23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159</v>
      </c>
      <c r="AU85" s="19" t="s">
        <v>84</v>
      </c>
    </row>
    <row r="86" s="2" customFormat="1" ht="16.5" customHeight="1">
      <c r="A86" s="40"/>
      <c r="B86" s="41"/>
      <c r="C86" s="214" t="s">
        <v>150</v>
      </c>
      <c r="D86" s="214" t="s">
        <v>152</v>
      </c>
      <c r="E86" s="215" t="s">
        <v>1392</v>
      </c>
      <c r="F86" s="216" t="s">
        <v>1393</v>
      </c>
      <c r="G86" s="217" t="s">
        <v>1384</v>
      </c>
      <c r="H86" s="218">
        <v>1</v>
      </c>
      <c r="I86" s="219"/>
      <c r="J86" s="220">
        <f>ROUND(I86*H86,2)</f>
        <v>0</v>
      </c>
      <c r="K86" s="216" t="s">
        <v>156</v>
      </c>
      <c r="L86" s="46"/>
      <c r="M86" s="221" t="s">
        <v>19</v>
      </c>
      <c r="N86" s="222" t="s">
        <v>47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1385</v>
      </c>
      <c r="AT86" s="225" t="s">
        <v>152</v>
      </c>
      <c r="AU86" s="225" t="s">
        <v>84</v>
      </c>
      <c r="AY86" s="19" t="s">
        <v>149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84</v>
      </c>
      <c r="BK86" s="226">
        <f>ROUND(I86*H86,2)</f>
        <v>0</v>
      </c>
      <c r="BL86" s="19" t="s">
        <v>1385</v>
      </c>
      <c r="BM86" s="225" t="s">
        <v>1394</v>
      </c>
    </row>
    <row r="87" s="2" customFormat="1">
      <c r="A87" s="40"/>
      <c r="B87" s="41"/>
      <c r="C87" s="42"/>
      <c r="D87" s="227" t="s">
        <v>159</v>
      </c>
      <c r="E87" s="42"/>
      <c r="F87" s="228" t="s">
        <v>1395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159</v>
      </c>
      <c r="AU87" s="19" t="s">
        <v>84</v>
      </c>
    </row>
    <row r="88" s="2" customFormat="1" ht="16.5" customHeight="1">
      <c r="A88" s="40"/>
      <c r="B88" s="41"/>
      <c r="C88" s="214" t="s">
        <v>157</v>
      </c>
      <c r="D88" s="214" t="s">
        <v>152</v>
      </c>
      <c r="E88" s="215" t="s">
        <v>1396</v>
      </c>
      <c r="F88" s="216" t="s">
        <v>1397</v>
      </c>
      <c r="G88" s="217" t="s">
        <v>1384</v>
      </c>
      <c r="H88" s="218">
        <v>1</v>
      </c>
      <c r="I88" s="219"/>
      <c r="J88" s="220">
        <f>ROUND(I88*H88,2)</f>
        <v>0</v>
      </c>
      <c r="K88" s="216" t="s">
        <v>156</v>
      </c>
      <c r="L88" s="46"/>
      <c r="M88" s="221" t="s">
        <v>19</v>
      </c>
      <c r="N88" s="222" t="s">
        <v>47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1385</v>
      </c>
      <c r="AT88" s="225" t="s">
        <v>152</v>
      </c>
      <c r="AU88" s="225" t="s">
        <v>84</v>
      </c>
      <c r="AY88" s="19" t="s">
        <v>149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84</v>
      </c>
      <c r="BK88" s="226">
        <f>ROUND(I88*H88,2)</f>
        <v>0</v>
      </c>
      <c r="BL88" s="19" t="s">
        <v>1385</v>
      </c>
      <c r="BM88" s="225" t="s">
        <v>1398</v>
      </c>
    </row>
    <row r="89" s="2" customFormat="1">
      <c r="A89" s="40"/>
      <c r="B89" s="41"/>
      <c r="C89" s="42"/>
      <c r="D89" s="227" t="s">
        <v>159</v>
      </c>
      <c r="E89" s="42"/>
      <c r="F89" s="228" t="s">
        <v>1399</v>
      </c>
      <c r="G89" s="42"/>
      <c r="H89" s="42"/>
      <c r="I89" s="229"/>
      <c r="J89" s="42"/>
      <c r="K89" s="42"/>
      <c r="L89" s="46"/>
      <c r="M89" s="287"/>
      <c r="N89" s="288"/>
      <c r="O89" s="289"/>
      <c r="P89" s="289"/>
      <c r="Q89" s="289"/>
      <c r="R89" s="289"/>
      <c r="S89" s="289"/>
      <c r="T89" s="29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84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sYyBoMv9A87RBUhPazElHRq3xKf9wNEpKN9nSG2fuDktVBM9/saSrLCnTaTn09euU5+krTGbXQJBBBozvsHI0g==" hashValue="nt4bcez7Dv4wGIIG31IdOCeiDCPpcxSIigTsHkYKrzC/7Dkq3nf9pIZ2HzoaztrdBiuLErBPWbNSWUwjIu0ryw==" algorithmName="SHA-512" password="CC35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2_01/013254000"/>
    <hyperlink ref="F85" r:id="rId2" display="https://podminky.urs.cz/item/CS_URS_2022_01/033103000"/>
    <hyperlink ref="F87" r:id="rId3" display="https://podminky.urs.cz/item/CS_URS_2022_01/033203000"/>
    <hyperlink ref="F89" r:id="rId4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1400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1401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1402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1403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1404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1405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1406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1407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1408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1409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1410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83</v>
      </c>
      <c r="F18" s="306" t="s">
        <v>1411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1412</v>
      </c>
      <c r="F19" s="306" t="s">
        <v>1413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1414</v>
      </c>
      <c r="F20" s="306" t="s">
        <v>1415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114</v>
      </c>
      <c r="F21" s="306" t="s">
        <v>1416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1417</v>
      </c>
      <c r="F22" s="306" t="s">
        <v>1418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98</v>
      </c>
      <c r="F23" s="306" t="s">
        <v>1419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1420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1421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1422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1423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1424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1425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1426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1427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1428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135</v>
      </c>
      <c r="F36" s="306"/>
      <c r="G36" s="306" t="s">
        <v>1429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1430</v>
      </c>
      <c r="F37" s="306"/>
      <c r="G37" s="306" t="s">
        <v>1431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57</v>
      </c>
      <c r="F38" s="306"/>
      <c r="G38" s="306" t="s">
        <v>1432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58</v>
      </c>
      <c r="F39" s="306"/>
      <c r="G39" s="306" t="s">
        <v>1433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136</v>
      </c>
      <c r="F40" s="306"/>
      <c r="G40" s="306" t="s">
        <v>1434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137</v>
      </c>
      <c r="F41" s="306"/>
      <c r="G41" s="306" t="s">
        <v>1435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1436</v>
      </c>
      <c r="F42" s="306"/>
      <c r="G42" s="306" t="s">
        <v>1437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1438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1439</v>
      </c>
      <c r="F44" s="306"/>
      <c r="G44" s="306" t="s">
        <v>1440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139</v>
      </c>
      <c r="F45" s="306"/>
      <c r="G45" s="306" t="s">
        <v>1441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1442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1443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1444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1445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1446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1447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1448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1449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1450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1451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1452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1453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1454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1455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1456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1457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1458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1459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1460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1461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1462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1463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1464</v>
      </c>
      <c r="D76" s="324"/>
      <c r="E76" s="324"/>
      <c r="F76" s="324" t="s">
        <v>1465</v>
      </c>
      <c r="G76" s="325"/>
      <c r="H76" s="324" t="s">
        <v>58</v>
      </c>
      <c r="I76" s="324" t="s">
        <v>61</v>
      </c>
      <c r="J76" s="324" t="s">
        <v>1466</v>
      </c>
      <c r="K76" s="323"/>
    </row>
    <row r="77" s="1" customFormat="1" ht="17.25" customHeight="1">
      <c r="B77" s="321"/>
      <c r="C77" s="326" t="s">
        <v>1467</v>
      </c>
      <c r="D77" s="326"/>
      <c r="E77" s="326"/>
      <c r="F77" s="327" t="s">
        <v>1468</v>
      </c>
      <c r="G77" s="328"/>
      <c r="H77" s="326"/>
      <c r="I77" s="326"/>
      <c r="J77" s="326" t="s">
        <v>1469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57</v>
      </c>
      <c r="D79" s="331"/>
      <c r="E79" s="331"/>
      <c r="F79" s="332" t="s">
        <v>1470</v>
      </c>
      <c r="G79" s="333"/>
      <c r="H79" s="309" t="s">
        <v>1471</v>
      </c>
      <c r="I79" s="309" t="s">
        <v>1472</v>
      </c>
      <c r="J79" s="309">
        <v>20</v>
      </c>
      <c r="K79" s="323"/>
    </row>
    <row r="80" s="1" customFormat="1" ht="15" customHeight="1">
      <c r="B80" s="321"/>
      <c r="C80" s="309" t="s">
        <v>1473</v>
      </c>
      <c r="D80" s="309"/>
      <c r="E80" s="309"/>
      <c r="F80" s="332" t="s">
        <v>1470</v>
      </c>
      <c r="G80" s="333"/>
      <c r="H80" s="309" t="s">
        <v>1474</v>
      </c>
      <c r="I80" s="309" t="s">
        <v>1472</v>
      </c>
      <c r="J80" s="309">
        <v>120</v>
      </c>
      <c r="K80" s="323"/>
    </row>
    <row r="81" s="1" customFormat="1" ht="15" customHeight="1">
      <c r="B81" s="334"/>
      <c r="C81" s="309" t="s">
        <v>1475</v>
      </c>
      <c r="D81" s="309"/>
      <c r="E81" s="309"/>
      <c r="F81" s="332" t="s">
        <v>1476</v>
      </c>
      <c r="G81" s="333"/>
      <c r="H81" s="309" t="s">
        <v>1477</v>
      </c>
      <c r="I81" s="309" t="s">
        <v>1472</v>
      </c>
      <c r="J81" s="309">
        <v>50</v>
      </c>
      <c r="K81" s="323"/>
    </row>
    <row r="82" s="1" customFormat="1" ht="15" customHeight="1">
      <c r="B82" s="334"/>
      <c r="C82" s="309" t="s">
        <v>1478</v>
      </c>
      <c r="D82" s="309"/>
      <c r="E82" s="309"/>
      <c r="F82" s="332" t="s">
        <v>1470</v>
      </c>
      <c r="G82" s="333"/>
      <c r="H82" s="309" t="s">
        <v>1479</v>
      </c>
      <c r="I82" s="309" t="s">
        <v>1480</v>
      </c>
      <c r="J82" s="309"/>
      <c r="K82" s="323"/>
    </row>
    <row r="83" s="1" customFormat="1" ht="15" customHeight="1">
      <c r="B83" s="334"/>
      <c r="C83" s="335" t="s">
        <v>1481</v>
      </c>
      <c r="D83" s="335"/>
      <c r="E83" s="335"/>
      <c r="F83" s="336" t="s">
        <v>1476</v>
      </c>
      <c r="G83" s="335"/>
      <c r="H83" s="335" t="s">
        <v>1482</v>
      </c>
      <c r="I83" s="335" t="s">
        <v>1472</v>
      </c>
      <c r="J83" s="335">
        <v>15</v>
      </c>
      <c r="K83" s="323"/>
    </row>
    <row r="84" s="1" customFormat="1" ht="15" customHeight="1">
      <c r="B84" s="334"/>
      <c r="C84" s="335" t="s">
        <v>1483</v>
      </c>
      <c r="D84" s="335"/>
      <c r="E84" s="335"/>
      <c r="F84" s="336" t="s">
        <v>1476</v>
      </c>
      <c r="G84" s="335"/>
      <c r="H84" s="335" t="s">
        <v>1484</v>
      </c>
      <c r="I84" s="335" t="s">
        <v>1472</v>
      </c>
      <c r="J84" s="335">
        <v>15</v>
      </c>
      <c r="K84" s="323"/>
    </row>
    <row r="85" s="1" customFormat="1" ht="15" customHeight="1">
      <c r="B85" s="334"/>
      <c r="C85" s="335" t="s">
        <v>1485</v>
      </c>
      <c r="D85" s="335"/>
      <c r="E85" s="335"/>
      <c r="F85" s="336" t="s">
        <v>1476</v>
      </c>
      <c r="G85" s="335"/>
      <c r="H85" s="335" t="s">
        <v>1486</v>
      </c>
      <c r="I85" s="335" t="s">
        <v>1472</v>
      </c>
      <c r="J85" s="335">
        <v>20</v>
      </c>
      <c r="K85" s="323"/>
    </row>
    <row r="86" s="1" customFormat="1" ht="15" customHeight="1">
      <c r="B86" s="334"/>
      <c r="C86" s="335" t="s">
        <v>1487</v>
      </c>
      <c r="D86" s="335"/>
      <c r="E86" s="335"/>
      <c r="F86" s="336" t="s">
        <v>1476</v>
      </c>
      <c r="G86" s="335"/>
      <c r="H86" s="335" t="s">
        <v>1488</v>
      </c>
      <c r="I86" s="335" t="s">
        <v>1472</v>
      </c>
      <c r="J86" s="335">
        <v>20</v>
      </c>
      <c r="K86" s="323"/>
    </row>
    <row r="87" s="1" customFormat="1" ht="15" customHeight="1">
      <c r="B87" s="334"/>
      <c r="C87" s="309" t="s">
        <v>1489</v>
      </c>
      <c r="D87" s="309"/>
      <c r="E87" s="309"/>
      <c r="F87" s="332" t="s">
        <v>1476</v>
      </c>
      <c r="G87" s="333"/>
      <c r="H87" s="309" t="s">
        <v>1490</v>
      </c>
      <c r="I87" s="309" t="s">
        <v>1472</v>
      </c>
      <c r="J87" s="309">
        <v>50</v>
      </c>
      <c r="K87" s="323"/>
    </row>
    <row r="88" s="1" customFormat="1" ht="15" customHeight="1">
      <c r="B88" s="334"/>
      <c r="C88" s="309" t="s">
        <v>1491</v>
      </c>
      <c r="D88" s="309"/>
      <c r="E88" s="309"/>
      <c r="F88" s="332" t="s">
        <v>1476</v>
      </c>
      <c r="G88" s="333"/>
      <c r="H88" s="309" t="s">
        <v>1492</v>
      </c>
      <c r="I88" s="309" t="s">
        <v>1472</v>
      </c>
      <c r="J88" s="309">
        <v>20</v>
      </c>
      <c r="K88" s="323"/>
    </row>
    <row r="89" s="1" customFormat="1" ht="15" customHeight="1">
      <c r="B89" s="334"/>
      <c r="C89" s="309" t="s">
        <v>1493</v>
      </c>
      <c r="D89" s="309"/>
      <c r="E89" s="309"/>
      <c r="F89" s="332" t="s">
        <v>1476</v>
      </c>
      <c r="G89" s="333"/>
      <c r="H89" s="309" t="s">
        <v>1494</v>
      </c>
      <c r="I89" s="309" t="s">
        <v>1472</v>
      </c>
      <c r="J89" s="309">
        <v>20</v>
      </c>
      <c r="K89" s="323"/>
    </row>
    <row r="90" s="1" customFormat="1" ht="15" customHeight="1">
      <c r="B90" s="334"/>
      <c r="C90" s="309" t="s">
        <v>1495</v>
      </c>
      <c r="D90" s="309"/>
      <c r="E90" s="309"/>
      <c r="F90" s="332" t="s">
        <v>1476</v>
      </c>
      <c r="G90" s="333"/>
      <c r="H90" s="309" t="s">
        <v>1496</v>
      </c>
      <c r="I90" s="309" t="s">
        <v>1472</v>
      </c>
      <c r="J90" s="309">
        <v>50</v>
      </c>
      <c r="K90" s="323"/>
    </row>
    <row r="91" s="1" customFormat="1" ht="15" customHeight="1">
      <c r="B91" s="334"/>
      <c r="C91" s="309" t="s">
        <v>1497</v>
      </c>
      <c r="D91" s="309"/>
      <c r="E91" s="309"/>
      <c r="F91" s="332" t="s">
        <v>1476</v>
      </c>
      <c r="G91" s="333"/>
      <c r="H91" s="309" t="s">
        <v>1497</v>
      </c>
      <c r="I91" s="309" t="s">
        <v>1472</v>
      </c>
      <c r="J91" s="309">
        <v>50</v>
      </c>
      <c r="K91" s="323"/>
    </row>
    <row r="92" s="1" customFormat="1" ht="15" customHeight="1">
      <c r="B92" s="334"/>
      <c r="C92" s="309" t="s">
        <v>1498</v>
      </c>
      <c r="D92" s="309"/>
      <c r="E92" s="309"/>
      <c r="F92" s="332" t="s">
        <v>1476</v>
      </c>
      <c r="G92" s="333"/>
      <c r="H92" s="309" t="s">
        <v>1499</v>
      </c>
      <c r="I92" s="309" t="s">
        <v>1472</v>
      </c>
      <c r="J92" s="309">
        <v>255</v>
      </c>
      <c r="K92" s="323"/>
    </row>
    <row r="93" s="1" customFormat="1" ht="15" customHeight="1">
      <c r="B93" s="334"/>
      <c r="C93" s="309" t="s">
        <v>1500</v>
      </c>
      <c r="D93" s="309"/>
      <c r="E93" s="309"/>
      <c r="F93" s="332" t="s">
        <v>1470</v>
      </c>
      <c r="G93" s="333"/>
      <c r="H93" s="309" t="s">
        <v>1501</v>
      </c>
      <c r="I93" s="309" t="s">
        <v>1502</v>
      </c>
      <c r="J93" s="309"/>
      <c r="K93" s="323"/>
    </row>
    <row r="94" s="1" customFormat="1" ht="15" customHeight="1">
      <c r="B94" s="334"/>
      <c r="C94" s="309" t="s">
        <v>1503</v>
      </c>
      <c r="D94" s="309"/>
      <c r="E94" s="309"/>
      <c r="F94" s="332" t="s">
        <v>1470</v>
      </c>
      <c r="G94" s="333"/>
      <c r="H94" s="309" t="s">
        <v>1504</v>
      </c>
      <c r="I94" s="309" t="s">
        <v>1505</v>
      </c>
      <c r="J94" s="309"/>
      <c r="K94" s="323"/>
    </row>
    <row r="95" s="1" customFormat="1" ht="15" customHeight="1">
      <c r="B95" s="334"/>
      <c r="C95" s="309" t="s">
        <v>1506</v>
      </c>
      <c r="D95" s="309"/>
      <c r="E95" s="309"/>
      <c r="F95" s="332" t="s">
        <v>1470</v>
      </c>
      <c r="G95" s="333"/>
      <c r="H95" s="309" t="s">
        <v>1506</v>
      </c>
      <c r="I95" s="309" t="s">
        <v>1505</v>
      </c>
      <c r="J95" s="309"/>
      <c r="K95" s="323"/>
    </row>
    <row r="96" s="1" customFormat="1" ht="15" customHeight="1">
      <c r="B96" s="334"/>
      <c r="C96" s="309" t="s">
        <v>42</v>
      </c>
      <c r="D96" s="309"/>
      <c r="E96" s="309"/>
      <c r="F96" s="332" t="s">
        <v>1470</v>
      </c>
      <c r="G96" s="333"/>
      <c r="H96" s="309" t="s">
        <v>1507</v>
      </c>
      <c r="I96" s="309" t="s">
        <v>1505</v>
      </c>
      <c r="J96" s="309"/>
      <c r="K96" s="323"/>
    </row>
    <row r="97" s="1" customFormat="1" ht="15" customHeight="1">
      <c r="B97" s="334"/>
      <c r="C97" s="309" t="s">
        <v>52</v>
      </c>
      <c r="D97" s="309"/>
      <c r="E97" s="309"/>
      <c r="F97" s="332" t="s">
        <v>1470</v>
      </c>
      <c r="G97" s="333"/>
      <c r="H97" s="309" t="s">
        <v>1508</v>
      </c>
      <c r="I97" s="309" t="s">
        <v>1505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1509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1464</v>
      </c>
      <c r="D103" s="324"/>
      <c r="E103" s="324"/>
      <c r="F103" s="324" t="s">
        <v>1465</v>
      </c>
      <c r="G103" s="325"/>
      <c r="H103" s="324" t="s">
        <v>58</v>
      </c>
      <c r="I103" s="324" t="s">
        <v>61</v>
      </c>
      <c r="J103" s="324" t="s">
        <v>1466</v>
      </c>
      <c r="K103" s="323"/>
    </row>
    <row r="104" s="1" customFormat="1" ht="17.25" customHeight="1">
      <c r="B104" s="321"/>
      <c r="C104" s="326" t="s">
        <v>1467</v>
      </c>
      <c r="D104" s="326"/>
      <c r="E104" s="326"/>
      <c r="F104" s="327" t="s">
        <v>1468</v>
      </c>
      <c r="G104" s="328"/>
      <c r="H104" s="326"/>
      <c r="I104" s="326"/>
      <c r="J104" s="326" t="s">
        <v>1469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57</v>
      </c>
      <c r="D106" s="331"/>
      <c r="E106" s="331"/>
      <c r="F106" s="332" t="s">
        <v>1470</v>
      </c>
      <c r="G106" s="309"/>
      <c r="H106" s="309" t="s">
        <v>1510</v>
      </c>
      <c r="I106" s="309" t="s">
        <v>1472</v>
      </c>
      <c r="J106" s="309">
        <v>20</v>
      </c>
      <c r="K106" s="323"/>
    </row>
    <row r="107" s="1" customFormat="1" ht="15" customHeight="1">
      <c r="B107" s="321"/>
      <c r="C107" s="309" t="s">
        <v>1473</v>
      </c>
      <c r="D107" s="309"/>
      <c r="E107" s="309"/>
      <c r="F107" s="332" t="s">
        <v>1470</v>
      </c>
      <c r="G107" s="309"/>
      <c r="H107" s="309" t="s">
        <v>1510</v>
      </c>
      <c r="I107" s="309" t="s">
        <v>1472</v>
      </c>
      <c r="J107" s="309">
        <v>120</v>
      </c>
      <c r="K107" s="323"/>
    </row>
    <row r="108" s="1" customFormat="1" ht="15" customHeight="1">
      <c r="B108" s="334"/>
      <c r="C108" s="309" t="s">
        <v>1475</v>
      </c>
      <c r="D108" s="309"/>
      <c r="E108" s="309"/>
      <c r="F108" s="332" t="s">
        <v>1476</v>
      </c>
      <c r="G108" s="309"/>
      <c r="H108" s="309" t="s">
        <v>1510</v>
      </c>
      <c r="I108" s="309" t="s">
        <v>1472</v>
      </c>
      <c r="J108" s="309">
        <v>50</v>
      </c>
      <c r="K108" s="323"/>
    </row>
    <row r="109" s="1" customFormat="1" ht="15" customHeight="1">
      <c r="B109" s="334"/>
      <c r="C109" s="309" t="s">
        <v>1478</v>
      </c>
      <c r="D109" s="309"/>
      <c r="E109" s="309"/>
      <c r="F109" s="332" t="s">
        <v>1470</v>
      </c>
      <c r="G109" s="309"/>
      <c r="H109" s="309" t="s">
        <v>1510</v>
      </c>
      <c r="I109" s="309" t="s">
        <v>1480</v>
      </c>
      <c r="J109" s="309"/>
      <c r="K109" s="323"/>
    </row>
    <row r="110" s="1" customFormat="1" ht="15" customHeight="1">
      <c r="B110" s="334"/>
      <c r="C110" s="309" t="s">
        <v>1489</v>
      </c>
      <c r="D110" s="309"/>
      <c r="E110" s="309"/>
      <c r="F110" s="332" t="s">
        <v>1476</v>
      </c>
      <c r="G110" s="309"/>
      <c r="H110" s="309" t="s">
        <v>1510</v>
      </c>
      <c r="I110" s="309" t="s">
        <v>1472</v>
      </c>
      <c r="J110" s="309">
        <v>50</v>
      </c>
      <c r="K110" s="323"/>
    </row>
    <row r="111" s="1" customFormat="1" ht="15" customHeight="1">
      <c r="B111" s="334"/>
      <c r="C111" s="309" t="s">
        <v>1497</v>
      </c>
      <c r="D111" s="309"/>
      <c r="E111" s="309"/>
      <c r="F111" s="332" t="s">
        <v>1476</v>
      </c>
      <c r="G111" s="309"/>
      <c r="H111" s="309" t="s">
        <v>1510</v>
      </c>
      <c r="I111" s="309" t="s">
        <v>1472</v>
      </c>
      <c r="J111" s="309">
        <v>50</v>
      </c>
      <c r="K111" s="323"/>
    </row>
    <row r="112" s="1" customFormat="1" ht="15" customHeight="1">
      <c r="B112" s="334"/>
      <c r="C112" s="309" t="s">
        <v>1495</v>
      </c>
      <c r="D112" s="309"/>
      <c r="E112" s="309"/>
      <c r="F112" s="332" t="s">
        <v>1476</v>
      </c>
      <c r="G112" s="309"/>
      <c r="H112" s="309" t="s">
        <v>1510</v>
      </c>
      <c r="I112" s="309" t="s">
        <v>1472</v>
      </c>
      <c r="J112" s="309">
        <v>50</v>
      </c>
      <c r="K112" s="323"/>
    </row>
    <row r="113" s="1" customFormat="1" ht="15" customHeight="1">
      <c r="B113" s="334"/>
      <c r="C113" s="309" t="s">
        <v>57</v>
      </c>
      <c r="D113" s="309"/>
      <c r="E113" s="309"/>
      <c r="F113" s="332" t="s">
        <v>1470</v>
      </c>
      <c r="G113" s="309"/>
      <c r="H113" s="309" t="s">
        <v>1511</v>
      </c>
      <c r="I113" s="309" t="s">
        <v>1472</v>
      </c>
      <c r="J113" s="309">
        <v>20</v>
      </c>
      <c r="K113" s="323"/>
    </row>
    <row r="114" s="1" customFormat="1" ht="15" customHeight="1">
      <c r="B114" s="334"/>
      <c r="C114" s="309" t="s">
        <v>1512</v>
      </c>
      <c r="D114" s="309"/>
      <c r="E114" s="309"/>
      <c r="F114" s="332" t="s">
        <v>1470</v>
      </c>
      <c r="G114" s="309"/>
      <c r="H114" s="309" t="s">
        <v>1513</v>
      </c>
      <c r="I114" s="309" t="s">
        <v>1472</v>
      </c>
      <c r="J114" s="309">
        <v>120</v>
      </c>
      <c r="K114" s="323"/>
    </row>
    <row r="115" s="1" customFormat="1" ht="15" customHeight="1">
      <c r="B115" s="334"/>
      <c r="C115" s="309" t="s">
        <v>42</v>
      </c>
      <c r="D115" s="309"/>
      <c r="E115" s="309"/>
      <c r="F115" s="332" t="s">
        <v>1470</v>
      </c>
      <c r="G115" s="309"/>
      <c r="H115" s="309" t="s">
        <v>1514</v>
      </c>
      <c r="I115" s="309" t="s">
        <v>1505</v>
      </c>
      <c r="J115" s="309"/>
      <c r="K115" s="323"/>
    </row>
    <row r="116" s="1" customFormat="1" ht="15" customHeight="1">
      <c r="B116" s="334"/>
      <c r="C116" s="309" t="s">
        <v>52</v>
      </c>
      <c r="D116" s="309"/>
      <c r="E116" s="309"/>
      <c r="F116" s="332" t="s">
        <v>1470</v>
      </c>
      <c r="G116" s="309"/>
      <c r="H116" s="309" t="s">
        <v>1515</v>
      </c>
      <c r="I116" s="309" t="s">
        <v>1505</v>
      </c>
      <c r="J116" s="309"/>
      <c r="K116" s="323"/>
    </row>
    <row r="117" s="1" customFormat="1" ht="15" customHeight="1">
      <c r="B117" s="334"/>
      <c r="C117" s="309" t="s">
        <v>61</v>
      </c>
      <c r="D117" s="309"/>
      <c r="E117" s="309"/>
      <c r="F117" s="332" t="s">
        <v>1470</v>
      </c>
      <c r="G117" s="309"/>
      <c r="H117" s="309" t="s">
        <v>1516</v>
      </c>
      <c r="I117" s="309" t="s">
        <v>1517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1518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1464</v>
      </c>
      <c r="D123" s="324"/>
      <c r="E123" s="324"/>
      <c r="F123" s="324" t="s">
        <v>1465</v>
      </c>
      <c r="G123" s="325"/>
      <c r="H123" s="324" t="s">
        <v>58</v>
      </c>
      <c r="I123" s="324" t="s">
        <v>61</v>
      </c>
      <c r="J123" s="324" t="s">
        <v>1466</v>
      </c>
      <c r="K123" s="353"/>
    </row>
    <row r="124" s="1" customFormat="1" ht="17.25" customHeight="1">
      <c r="B124" s="352"/>
      <c r="C124" s="326" t="s">
        <v>1467</v>
      </c>
      <c r="D124" s="326"/>
      <c r="E124" s="326"/>
      <c r="F124" s="327" t="s">
        <v>1468</v>
      </c>
      <c r="G124" s="328"/>
      <c r="H124" s="326"/>
      <c r="I124" s="326"/>
      <c r="J124" s="326" t="s">
        <v>1469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1473</v>
      </c>
      <c r="D126" s="331"/>
      <c r="E126" s="331"/>
      <c r="F126" s="332" t="s">
        <v>1470</v>
      </c>
      <c r="G126" s="309"/>
      <c r="H126" s="309" t="s">
        <v>1510</v>
      </c>
      <c r="I126" s="309" t="s">
        <v>1472</v>
      </c>
      <c r="J126" s="309">
        <v>120</v>
      </c>
      <c r="K126" s="357"/>
    </row>
    <row r="127" s="1" customFormat="1" ht="15" customHeight="1">
      <c r="B127" s="354"/>
      <c r="C127" s="309" t="s">
        <v>1519</v>
      </c>
      <c r="D127" s="309"/>
      <c r="E127" s="309"/>
      <c r="F127" s="332" t="s">
        <v>1470</v>
      </c>
      <c r="G127" s="309"/>
      <c r="H127" s="309" t="s">
        <v>1520</v>
      </c>
      <c r="I127" s="309" t="s">
        <v>1472</v>
      </c>
      <c r="J127" s="309" t="s">
        <v>1521</v>
      </c>
      <c r="K127" s="357"/>
    </row>
    <row r="128" s="1" customFormat="1" ht="15" customHeight="1">
      <c r="B128" s="354"/>
      <c r="C128" s="309" t="s">
        <v>98</v>
      </c>
      <c r="D128" s="309"/>
      <c r="E128" s="309"/>
      <c r="F128" s="332" t="s">
        <v>1470</v>
      </c>
      <c r="G128" s="309"/>
      <c r="H128" s="309" t="s">
        <v>1522</v>
      </c>
      <c r="I128" s="309" t="s">
        <v>1472</v>
      </c>
      <c r="J128" s="309" t="s">
        <v>1521</v>
      </c>
      <c r="K128" s="357"/>
    </row>
    <row r="129" s="1" customFormat="1" ht="15" customHeight="1">
      <c r="B129" s="354"/>
      <c r="C129" s="309" t="s">
        <v>1481</v>
      </c>
      <c r="D129" s="309"/>
      <c r="E129" s="309"/>
      <c r="F129" s="332" t="s">
        <v>1476</v>
      </c>
      <c r="G129" s="309"/>
      <c r="H129" s="309" t="s">
        <v>1482</v>
      </c>
      <c r="I129" s="309" t="s">
        <v>1472</v>
      </c>
      <c r="J129" s="309">
        <v>15</v>
      </c>
      <c r="K129" s="357"/>
    </row>
    <row r="130" s="1" customFormat="1" ht="15" customHeight="1">
      <c r="B130" s="354"/>
      <c r="C130" s="335" t="s">
        <v>1483</v>
      </c>
      <c r="D130" s="335"/>
      <c r="E130" s="335"/>
      <c r="F130" s="336" t="s">
        <v>1476</v>
      </c>
      <c r="G130" s="335"/>
      <c r="H130" s="335" t="s">
        <v>1484</v>
      </c>
      <c r="I130" s="335" t="s">
        <v>1472</v>
      </c>
      <c r="J130" s="335">
        <v>15</v>
      </c>
      <c r="K130" s="357"/>
    </row>
    <row r="131" s="1" customFormat="1" ht="15" customHeight="1">
      <c r="B131" s="354"/>
      <c r="C131" s="335" t="s">
        <v>1485</v>
      </c>
      <c r="D131" s="335"/>
      <c r="E131" s="335"/>
      <c r="F131" s="336" t="s">
        <v>1476</v>
      </c>
      <c r="G131" s="335"/>
      <c r="H131" s="335" t="s">
        <v>1486</v>
      </c>
      <c r="I131" s="335" t="s">
        <v>1472</v>
      </c>
      <c r="J131" s="335">
        <v>20</v>
      </c>
      <c r="K131" s="357"/>
    </row>
    <row r="132" s="1" customFormat="1" ht="15" customHeight="1">
      <c r="B132" s="354"/>
      <c r="C132" s="335" t="s">
        <v>1487</v>
      </c>
      <c r="D132" s="335"/>
      <c r="E132" s="335"/>
      <c r="F132" s="336" t="s">
        <v>1476</v>
      </c>
      <c r="G132" s="335"/>
      <c r="H132" s="335" t="s">
        <v>1488</v>
      </c>
      <c r="I132" s="335" t="s">
        <v>1472</v>
      </c>
      <c r="J132" s="335">
        <v>20</v>
      </c>
      <c r="K132" s="357"/>
    </row>
    <row r="133" s="1" customFormat="1" ht="15" customHeight="1">
      <c r="B133" s="354"/>
      <c r="C133" s="309" t="s">
        <v>1475</v>
      </c>
      <c r="D133" s="309"/>
      <c r="E133" s="309"/>
      <c r="F133" s="332" t="s">
        <v>1476</v>
      </c>
      <c r="G133" s="309"/>
      <c r="H133" s="309" t="s">
        <v>1510</v>
      </c>
      <c r="I133" s="309" t="s">
        <v>1472</v>
      </c>
      <c r="J133" s="309">
        <v>50</v>
      </c>
      <c r="K133" s="357"/>
    </row>
    <row r="134" s="1" customFormat="1" ht="15" customHeight="1">
      <c r="B134" s="354"/>
      <c r="C134" s="309" t="s">
        <v>1489</v>
      </c>
      <c r="D134" s="309"/>
      <c r="E134" s="309"/>
      <c r="F134" s="332" t="s">
        <v>1476</v>
      </c>
      <c r="G134" s="309"/>
      <c r="H134" s="309" t="s">
        <v>1510</v>
      </c>
      <c r="I134" s="309" t="s">
        <v>1472</v>
      </c>
      <c r="J134" s="309">
        <v>50</v>
      </c>
      <c r="K134" s="357"/>
    </row>
    <row r="135" s="1" customFormat="1" ht="15" customHeight="1">
      <c r="B135" s="354"/>
      <c r="C135" s="309" t="s">
        <v>1495</v>
      </c>
      <c r="D135" s="309"/>
      <c r="E135" s="309"/>
      <c r="F135" s="332" t="s">
        <v>1476</v>
      </c>
      <c r="G135" s="309"/>
      <c r="H135" s="309" t="s">
        <v>1510</v>
      </c>
      <c r="I135" s="309" t="s">
        <v>1472</v>
      </c>
      <c r="J135" s="309">
        <v>50</v>
      </c>
      <c r="K135" s="357"/>
    </row>
    <row r="136" s="1" customFormat="1" ht="15" customHeight="1">
      <c r="B136" s="354"/>
      <c r="C136" s="309" t="s">
        <v>1497</v>
      </c>
      <c r="D136" s="309"/>
      <c r="E136" s="309"/>
      <c r="F136" s="332" t="s">
        <v>1476</v>
      </c>
      <c r="G136" s="309"/>
      <c r="H136" s="309" t="s">
        <v>1510</v>
      </c>
      <c r="I136" s="309" t="s">
        <v>1472</v>
      </c>
      <c r="J136" s="309">
        <v>50</v>
      </c>
      <c r="K136" s="357"/>
    </row>
    <row r="137" s="1" customFormat="1" ht="15" customHeight="1">
      <c r="B137" s="354"/>
      <c r="C137" s="309" t="s">
        <v>1498</v>
      </c>
      <c r="D137" s="309"/>
      <c r="E137" s="309"/>
      <c r="F137" s="332" t="s">
        <v>1476</v>
      </c>
      <c r="G137" s="309"/>
      <c r="H137" s="309" t="s">
        <v>1523</v>
      </c>
      <c r="I137" s="309" t="s">
        <v>1472</v>
      </c>
      <c r="J137" s="309">
        <v>255</v>
      </c>
      <c r="K137" s="357"/>
    </row>
    <row r="138" s="1" customFormat="1" ht="15" customHeight="1">
      <c r="B138" s="354"/>
      <c r="C138" s="309" t="s">
        <v>1500</v>
      </c>
      <c r="D138" s="309"/>
      <c r="E138" s="309"/>
      <c r="F138" s="332" t="s">
        <v>1470</v>
      </c>
      <c r="G138" s="309"/>
      <c r="H138" s="309" t="s">
        <v>1524</v>
      </c>
      <c r="I138" s="309" t="s">
        <v>1502</v>
      </c>
      <c r="J138" s="309"/>
      <c r="K138" s="357"/>
    </row>
    <row r="139" s="1" customFormat="1" ht="15" customHeight="1">
      <c r="B139" s="354"/>
      <c r="C139" s="309" t="s">
        <v>1503</v>
      </c>
      <c r="D139" s="309"/>
      <c r="E139" s="309"/>
      <c r="F139" s="332" t="s">
        <v>1470</v>
      </c>
      <c r="G139" s="309"/>
      <c r="H139" s="309" t="s">
        <v>1525</v>
      </c>
      <c r="I139" s="309" t="s">
        <v>1505</v>
      </c>
      <c r="J139" s="309"/>
      <c r="K139" s="357"/>
    </row>
    <row r="140" s="1" customFormat="1" ht="15" customHeight="1">
      <c r="B140" s="354"/>
      <c r="C140" s="309" t="s">
        <v>1506</v>
      </c>
      <c r="D140" s="309"/>
      <c r="E140" s="309"/>
      <c r="F140" s="332" t="s">
        <v>1470</v>
      </c>
      <c r="G140" s="309"/>
      <c r="H140" s="309" t="s">
        <v>1506</v>
      </c>
      <c r="I140" s="309" t="s">
        <v>1505</v>
      </c>
      <c r="J140" s="309"/>
      <c r="K140" s="357"/>
    </row>
    <row r="141" s="1" customFormat="1" ht="15" customHeight="1">
      <c r="B141" s="354"/>
      <c r="C141" s="309" t="s">
        <v>42</v>
      </c>
      <c r="D141" s="309"/>
      <c r="E141" s="309"/>
      <c r="F141" s="332" t="s">
        <v>1470</v>
      </c>
      <c r="G141" s="309"/>
      <c r="H141" s="309" t="s">
        <v>1526</v>
      </c>
      <c r="I141" s="309" t="s">
        <v>1505</v>
      </c>
      <c r="J141" s="309"/>
      <c r="K141" s="357"/>
    </row>
    <row r="142" s="1" customFormat="1" ht="15" customHeight="1">
      <c r="B142" s="354"/>
      <c r="C142" s="309" t="s">
        <v>1527</v>
      </c>
      <c r="D142" s="309"/>
      <c r="E142" s="309"/>
      <c r="F142" s="332" t="s">
        <v>1470</v>
      </c>
      <c r="G142" s="309"/>
      <c r="H142" s="309" t="s">
        <v>1528</v>
      </c>
      <c r="I142" s="309" t="s">
        <v>1505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1529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1464</v>
      </c>
      <c r="D148" s="324"/>
      <c r="E148" s="324"/>
      <c r="F148" s="324" t="s">
        <v>1465</v>
      </c>
      <c r="G148" s="325"/>
      <c r="H148" s="324" t="s">
        <v>58</v>
      </c>
      <c r="I148" s="324" t="s">
        <v>61</v>
      </c>
      <c r="J148" s="324" t="s">
        <v>1466</v>
      </c>
      <c r="K148" s="323"/>
    </row>
    <row r="149" s="1" customFormat="1" ht="17.25" customHeight="1">
      <c r="B149" s="321"/>
      <c r="C149" s="326" t="s">
        <v>1467</v>
      </c>
      <c r="D149" s="326"/>
      <c r="E149" s="326"/>
      <c r="F149" s="327" t="s">
        <v>1468</v>
      </c>
      <c r="G149" s="328"/>
      <c r="H149" s="326"/>
      <c r="I149" s="326"/>
      <c r="J149" s="326" t="s">
        <v>1469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1473</v>
      </c>
      <c r="D151" s="309"/>
      <c r="E151" s="309"/>
      <c r="F151" s="362" t="s">
        <v>1470</v>
      </c>
      <c r="G151" s="309"/>
      <c r="H151" s="361" t="s">
        <v>1510</v>
      </c>
      <c r="I151" s="361" t="s">
        <v>1472</v>
      </c>
      <c r="J151" s="361">
        <v>120</v>
      </c>
      <c r="K151" s="357"/>
    </row>
    <row r="152" s="1" customFormat="1" ht="15" customHeight="1">
      <c r="B152" s="334"/>
      <c r="C152" s="361" t="s">
        <v>1519</v>
      </c>
      <c r="D152" s="309"/>
      <c r="E152" s="309"/>
      <c r="F152" s="362" t="s">
        <v>1470</v>
      </c>
      <c r="G152" s="309"/>
      <c r="H152" s="361" t="s">
        <v>1530</v>
      </c>
      <c r="I152" s="361" t="s">
        <v>1472</v>
      </c>
      <c r="J152" s="361" t="s">
        <v>1521</v>
      </c>
      <c r="K152" s="357"/>
    </row>
    <row r="153" s="1" customFormat="1" ht="15" customHeight="1">
      <c r="B153" s="334"/>
      <c r="C153" s="361" t="s">
        <v>98</v>
      </c>
      <c r="D153" s="309"/>
      <c r="E153" s="309"/>
      <c r="F153" s="362" t="s">
        <v>1470</v>
      </c>
      <c r="G153" s="309"/>
      <c r="H153" s="361" t="s">
        <v>1531</v>
      </c>
      <c r="I153" s="361" t="s">
        <v>1472</v>
      </c>
      <c r="J153" s="361" t="s">
        <v>1521</v>
      </c>
      <c r="K153" s="357"/>
    </row>
    <row r="154" s="1" customFormat="1" ht="15" customHeight="1">
      <c r="B154" s="334"/>
      <c r="C154" s="361" t="s">
        <v>1475</v>
      </c>
      <c r="D154" s="309"/>
      <c r="E154" s="309"/>
      <c r="F154" s="362" t="s">
        <v>1476</v>
      </c>
      <c r="G154" s="309"/>
      <c r="H154" s="361" t="s">
        <v>1510</v>
      </c>
      <c r="I154" s="361" t="s">
        <v>1472</v>
      </c>
      <c r="J154" s="361">
        <v>50</v>
      </c>
      <c r="K154" s="357"/>
    </row>
    <row r="155" s="1" customFormat="1" ht="15" customHeight="1">
      <c r="B155" s="334"/>
      <c r="C155" s="361" t="s">
        <v>1478</v>
      </c>
      <c r="D155" s="309"/>
      <c r="E155" s="309"/>
      <c r="F155" s="362" t="s">
        <v>1470</v>
      </c>
      <c r="G155" s="309"/>
      <c r="H155" s="361" t="s">
        <v>1510</v>
      </c>
      <c r="I155" s="361" t="s">
        <v>1480</v>
      </c>
      <c r="J155" s="361"/>
      <c r="K155" s="357"/>
    </row>
    <row r="156" s="1" customFormat="1" ht="15" customHeight="1">
      <c r="B156" s="334"/>
      <c r="C156" s="361" t="s">
        <v>1489</v>
      </c>
      <c r="D156" s="309"/>
      <c r="E156" s="309"/>
      <c r="F156" s="362" t="s">
        <v>1476</v>
      </c>
      <c r="G156" s="309"/>
      <c r="H156" s="361" t="s">
        <v>1510</v>
      </c>
      <c r="I156" s="361" t="s">
        <v>1472</v>
      </c>
      <c r="J156" s="361">
        <v>50</v>
      </c>
      <c r="K156" s="357"/>
    </row>
    <row r="157" s="1" customFormat="1" ht="15" customHeight="1">
      <c r="B157" s="334"/>
      <c r="C157" s="361" t="s">
        <v>1497</v>
      </c>
      <c r="D157" s="309"/>
      <c r="E157" s="309"/>
      <c r="F157" s="362" t="s">
        <v>1476</v>
      </c>
      <c r="G157" s="309"/>
      <c r="H157" s="361" t="s">
        <v>1510</v>
      </c>
      <c r="I157" s="361" t="s">
        <v>1472</v>
      </c>
      <c r="J157" s="361">
        <v>50</v>
      </c>
      <c r="K157" s="357"/>
    </row>
    <row r="158" s="1" customFormat="1" ht="15" customHeight="1">
      <c r="B158" s="334"/>
      <c r="C158" s="361" t="s">
        <v>1495</v>
      </c>
      <c r="D158" s="309"/>
      <c r="E158" s="309"/>
      <c r="F158" s="362" t="s">
        <v>1476</v>
      </c>
      <c r="G158" s="309"/>
      <c r="H158" s="361" t="s">
        <v>1510</v>
      </c>
      <c r="I158" s="361" t="s">
        <v>1472</v>
      </c>
      <c r="J158" s="361">
        <v>50</v>
      </c>
      <c r="K158" s="357"/>
    </row>
    <row r="159" s="1" customFormat="1" ht="15" customHeight="1">
      <c r="B159" s="334"/>
      <c r="C159" s="361" t="s">
        <v>120</v>
      </c>
      <c r="D159" s="309"/>
      <c r="E159" s="309"/>
      <c r="F159" s="362" t="s">
        <v>1470</v>
      </c>
      <c r="G159" s="309"/>
      <c r="H159" s="361" t="s">
        <v>1532</v>
      </c>
      <c r="I159" s="361" t="s">
        <v>1472</v>
      </c>
      <c r="J159" s="361" t="s">
        <v>1533</v>
      </c>
      <c r="K159" s="357"/>
    </row>
    <row r="160" s="1" customFormat="1" ht="15" customHeight="1">
      <c r="B160" s="334"/>
      <c r="C160" s="361" t="s">
        <v>1534</v>
      </c>
      <c r="D160" s="309"/>
      <c r="E160" s="309"/>
      <c r="F160" s="362" t="s">
        <v>1470</v>
      </c>
      <c r="G160" s="309"/>
      <c r="H160" s="361" t="s">
        <v>1535</v>
      </c>
      <c r="I160" s="361" t="s">
        <v>1505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1536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1464</v>
      </c>
      <c r="D166" s="324"/>
      <c r="E166" s="324"/>
      <c r="F166" s="324" t="s">
        <v>1465</v>
      </c>
      <c r="G166" s="366"/>
      <c r="H166" s="367" t="s">
        <v>58</v>
      </c>
      <c r="I166" s="367" t="s">
        <v>61</v>
      </c>
      <c r="J166" s="324" t="s">
        <v>1466</v>
      </c>
      <c r="K166" s="301"/>
    </row>
    <row r="167" s="1" customFormat="1" ht="17.25" customHeight="1">
      <c r="B167" s="302"/>
      <c r="C167" s="326" t="s">
        <v>1467</v>
      </c>
      <c r="D167" s="326"/>
      <c r="E167" s="326"/>
      <c r="F167" s="327" t="s">
        <v>1468</v>
      </c>
      <c r="G167" s="368"/>
      <c r="H167" s="369"/>
      <c r="I167" s="369"/>
      <c r="J167" s="326" t="s">
        <v>1469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1473</v>
      </c>
      <c r="D169" s="309"/>
      <c r="E169" s="309"/>
      <c r="F169" s="332" t="s">
        <v>1470</v>
      </c>
      <c r="G169" s="309"/>
      <c r="H169" s="309" t="s">
        <v>1510</v>
      </c>
      <c r="I169" s="309" t="s">
        <v>1472</v>
      </c>
      <c r="J169" s="309">
        <v>120</v>
      </c>
      <c r="K169" s="357"/>
    </row>
    <row r="170" s="1" customFormat="1" ht="15" customHeight="1">
      <c r="B170" s="334"/>
      <c r="C170" s="309" t="s">
        <v>1519</v>
      </c>
      <c r="D170" s="309"/>
      <c r="E170" s="309"/>
      <c r="F170" s="332" t="s">
        <v>1470</v>
      </c>
      <c r="G170" s="309"/>
      <c r="H170" s="309" t="s">
        <v>1520</v>
      </c>
      <c r="I170" s="309" t="s">
        <v>1472</v>
      </c>
      <c r="J170" s="309" t="s">
        <v>1521</v>
      </c>
      <c r="K170" s="357"/>
    </row>
    <row r="171" s="1" customFormat="1" ht="15" customHeight="1">
      <c r="B171" s="334"/>
      <c r="C171" s="309" t="s">
        <v>98</v>
      </c>
      <c r="D171" s="309"/>
      <c r="E171" s="309"/>
      <c r="F171" s="332" t="s">
        <v>1470</v>
      </c>
      <c r="G171" s="309"/>
      <c r="H171" s="309" t="s">
        <v>1537</v>
      </c>
      <c r="I171" s="309" t="s">
        <v>1472</v>
      </c>
      <c r="J171" s="309" t="s">
        <v>1521</v>
      </c>
      <c r="K171" s="357"/>
    </row>
    <row r="172" s="1" customFormat="1" ht="15" customHeight="1">
      <c r="B172" s="334"/>
      <c r="C172" s="309" t="s">
        <v>1475</v>
      </c>
      <c r="D172" s="309"/>
      <c r="E172" s="309"/>
      <c r="F172" s="332" t="s">
        <v>1476</v>
      </c>
      <c r="G172" s="309"/>
      <c r="H172" s="309" t="s">
        <v>1537</v>
      </c>
      <c r="I172" s="309" t="s">
        <v>1472</v>
      </c>
      <c r="J172" s="309">
        <v>50</v>
      </c>
      <c r="K172" s="357"/>
    </row>
    <row r="173" s="1" customFormat="1" ht="15" customHeight="1">
      <c r="B173" s="334"/>
      <c r="C173" s="309" t="s">
        <v>1478</v>
      </c>
      <c r="D173" s="309"/>
      <c r="E173" s="309"/>
      <c r="F173" s="332" t="s">
        <v>1470</v>
      </c>
      <c r="G173" s="309"/>
      <c r="H173" s="309" t="s">
        <v>1537</v>
      </c>
      <c r="I173" s="309" t="s">
        <v>1480</v>
      </c>
      <c r="J173" s="309"/>
      <c r="K173" s="357"/>
    </row>
    <row r="174" s="1" customFormat="1" ht="15" customHeight="1">
      <c r="B174" s="334"/>
      <c r="C174" s="309" t="s">
        <v>1489</v>
      </c>
      <c r="D174" s="309"/>
      <c r="E174" s="309"/>
      <c r="F174" s="332" t="s">
        <v>1476</v>
      </c>
      <c r="G174" s="309"/>
      <c r="H174" s="309" t="s">
        <v>1537</v>
      </c>
      <c r="I174" s="309" t="s">
        <v>1472</v>
      </c>
      <c r="J174" s="309">
        <v>50</v>
      </c>
      <c r="K174" s="357"/>
    </row>
    <row r="175" s="1" customFormat="1" ht="15" customHeight="1">
      <c r="B175" s="334"/>
      <c r="C175" s="309" t="s">
        <v>1497</v>
      </c>
      <c r="D175" s="309"/>
      <c r="E175" s="309"/>
      <c r="F175" s="332" t="s">
        <v>1476</v>
      </c>
      <c r="G175" s="309"/>
      <c r="H175" s="309" t="s">
        <v>1537</v>
      </c>
      <c r="I175" s="309" t="s">
        <v>1472</v>
      </c>
      <c r="J175" s="309">
        <v>50</v>
      </c>
      <c r="K175" s="357"/>
    </row>
    <row r="176" s="1" customFormat="1" ht="15" customHeight="1">
      <c r="B176" s="334"/>
      <c r="C176" s="309" t="s">
        <v>1495</v>
      </c>
      <c r="D176" s="309"/>
      <c r="E176" s="309"/>
      <c r="F176" s="332" t="s">
        <v>1476</v>
      </c>
      <c r="G176" s="309"/>
      <c r="H176" s="309" t="s">
        <v>1537</v>
      </c>
      <c r="I176" s="309" t="s">
        <v>1472</v>
      </c>
      <c r="J176" s="309">
        <v>50</v>
      </c>
      <c r="K176" s="357"/>
    </row>
    <row r="177" s="1" customFormat="1" ht="15" customHeight="1">
      <c r="B177" s="334"/>
      <c r="C177" s="309" t="s">
        <v>135</v>
      </c>
      <c r="D177" s="309"/>
      <c r="E177" s="309"/>
      <c r="F177" s="332" t="s">
        <v>1470</v>
      </c>
      <c r="G177" s="309"/>
      <c r="H177" s="309" t="s">
        <v>1538</v>
      </c>
      <c r="I177" s="309" t="s">
        <v>1539</v>
      </c>
      <c r="J177" s="309"/>
      <c r="K177" s="357"/>
    </row>
    <row r="178" s="1" customFormat="1" ht="15" customHeight="1">
      <c r="B178" s="334"/>
      <c r="C178" s="309" t="s">
        <v>61</v>
      </c>
      <c r="D178" s="309"/>
      <c r="E178" s="309"/>
      <c r="F178" s="332" t="s">
        <v>1470</v>
      </c>
      <c r="G178" s="309"/>
      <c r="H178" s="309" t="s">
        <v>1540</v>
      </c>
      <c r="I178" s="309" t="s">
        <v>1541</v>
      </c>
      <c r="J178" s="309">
        <v>1</v>
      </c>
      <c r="K178" s="357"/>
    </row>
    <row r="179" s="1" customFormat="1" ht="15" customHeight="1">
      <c r="B179" s="334"/>
      <c r="C179" s="309" t="s">
        <v>57</v>
      </c>
      <c r="D179" s="309"/>
      <c r="E179" s="309"/>
      <c r="F179" s="332" t="s">
        <v>1470</v>
      </c>
      <c r="G179" s="309"/>
      <c r="H179" s="309" t="s">
        <v>1542</v>
      </c>
      <c r="I179" s="309" t="s">
        <v>1472</v>
      </c>
      <c r="J179" s="309">
        <v>20</v>
      </c>
      <c r="K179" s="357"/>
    </row>
    <row r="180" s="1" customFormat="1" ht="15" customHeight="1">
      <c r="B180" s="334"/>
      <c r="C180" s="309" t="s">
        <v>58</v>
      </c>
      <c r="D180" s="309"/>
      <c r="E180" s="309"/>
      <c r="F180" s="332" t="s">
        <v>1470</v>
      </c>
      <c r="G180" s="309"/>
      <c r="H180" s="309" t="s">
        <v>1543</v>
      </c>
      <c r="I180" s="309" t="s">
        <v>1472</v>
      </c>
      <c r="J180" s="309">
        <v>255</v>
      </c>
      <c r="K180" s="357"/>
    </row>
    <row r="181" s="1" customFormat="1" ht="15" customHeight="1">
      <c r="B181" s="334"/>
      <c r="C181" s="309" t="s">
        <v>136</v>
      </c>
      <c r="D181" s="309"/>
      <c r="E181" s="309"/>
      <c r="F181" s="332" t="s">
        <v>1470</v>
      </c>
      <c r="G181" s="309"/>
      <c r="H181" s="309" t="s">
        <v>1434</v>
      </c>
      <c r="I181" s="309" t="s">
        <v>1472</v>
      </c>
      <c r="J181" s="309">
        <v>10</v>
      </c>
      <c r="K181" s="357"/>
    </row>
    <row r="182" s="1" customFormat="1" ht="15" customHeight="1">
      <c r="B182" s="334"/>
      <c r="C182" s="309" t="s">
        <v>137</v>
      </c>
      <c r="D182" s="309"/>
      <c r="E182" s="309"/>
      <c r="F182" s="332" t="s">
        <v>1470</v>
      </c>
      <c r="G182" s="309"/>
      <c r="H182" s="309" t="s">
        <v>1544</v>
      </c>
      <c r="I182" s="309" t="s">
        <v>1505</v>
      </c>
      <c r="J182" s="309"/>
      <c r="K182" s="357"/>
    </row>
    <row r="183" s="1" customFormat="1" ht="15" customHeight="1">
      <c r="B183" s="334"/>
      <c r="C183" s="309" t="s">
        <v>1545</v>
      </c>
      <c r="D183" s="309"/>
      <c r="E183" s="309"/>
      <c r="F183" s="332" t="s">
        <v>1470</v>
      </c>
      <c r="G183" s="309"/>
      <c r="H183" s="309" t="s">
        <v>1546</v>
      </c>
      <c r="I183" s="309" t="s">
        <v>1505</v>
      </c>
      <c r="J183" s="309"/>
      <c r="K183" s="357"/>
    </row>
    <row r="184" s="1" customFormat="1" ht="15" customHeight="1">
      <c r="B184" s="334"/>
      <c r="C184" s="309" t="s">
        <v>1534</v>
      </c>
      <c r="D184" s="309"/>
      <c r="E184" s="309"/>
      <c r="F184" s="332" t="s">
        <v>1470</v>
      </c>
      <c r="G184" s="309"/>
      <c r="H184" s="309" t="s">
        <v>1547</v>
      </c>
      <c r="I184" s="309" t="s">
        <v>1505</v>
      </c>
      <c r="J184" s="309"/>
      <c r="K184" s="357"/>
    </row>
    <row r="185" s="1" customFormat="1" ht="15" customHeight="1">
      <c r="B185" s="334"/>
      <c r="C185" s="309" t="s">
        <v>139</v>
      </c>
      <c r="D185" s="309"/>
      <c r="E185" s="309"/>
      <c r="F185" s="332" t="s">
        <v>1476</v>
      </c>
      <c r="G185" s="309"/>
      <c r="H185" s="309" t="s">
        <v>1548</v>
      </c>
      <c r="I185" s="309" t="s">
        <v>1472</v>
      </c>
      <c r="J185" s="309">
        <v>50</v>
      </c>
      <c r="K185" s="357"/>
    </row>
    <row r="186" s="1" customFormat="1" ht="15" customHeight="1">
      <c r="B186" s="334"/>
      <c r="C186" s="309" t="s">
        <v>1549</v>
      </c>
      <c r="D186" s="309"/>
      <c r="E186" s="309"/>
      <c r="F186" s="332" t="s">
        <v>1476</v>
      </c>
      <c r="G186" s="309"/>
      <c r="H186" s="309" t="s">
        <v>1550</v>
      </c>
      <c r="I186" s="309" t="s">
        <v>1551</v>
      </c>
      <c r="J186" s="309"/>
      <c r="K186" s="357"/>
    </row>
    <row r="187" s="1" customFormat="1" ht="15" customHeight="1">
      <c r="B187" s="334"/>
      <c r="C187" s="309" t="s">
        <v>1552</v>
      </c>
      <c r="D187" s="309"/>
      <c r="E187" s="309"/>
      <c r="F187" s="332" t="s">
        <v>1476</v>
      </c>
      <c r="G187" s="309"/>
      <c r="H187" s="309" t="s">
        <v>1553</v>
      </c>
      <c r="I187" s="309" t="s">
        <v>1551</v>
      </c>
      <c r="J187" s="309"/>
      <c r="K187" s="357"/>
    </row>
    <row r="188" s="1" customFormat="1" ht="15" customHeight="1">
      <c r="B188" s="334"/>
      <c r="C188" s="309" t="s">
        <v>1554</v>
      </c>
      <c r="D188" s="309"/>
      <c r="E188" s="309"/>
      <c r="F188" s="332" t="s">
        <v>1476</v>
      </c>
      <c r="G188" s="309"/>
      <c r="H188" s="309" t="s">
        <v>1555</v>
      </c>
      <c r="I188" s="309" t="s">
        <v>1551</v>
      </c>
      <c r="J188" s="309"/>
      <c r="K188" s="357"/>
    </row>
    <row r="189" s="1" customFormat="1" ht="15" customHeight="1">
      <c r="B189" s="334"/>
      <c r="C189" s="370" t="s">
        <v>1556</v>
      </c>
      <c r="D189" s="309"/>
      <c r="E189" s="309"/>
      <c r="F189" s="332" t="s">
        <v>1476</v>
      </c>
      <c r="G189" s="309"/>
      <c r="H189" s="309" t="s">
        <v>1557</v>
      </c>
      <c r="I189" s="309" t="s">
        <v>1558</v>
      </c>
      <c r="J189" s="371" t="s">
        <v>1559</v>
      </c>
      <c r="K189" s="357"/>
    </row>
    <row r="190" s="1" customFormat="1" ht="15" customHeight="1">
      <c r="B190" s="334"/>
      <c r="C190" s="370" t="s">
        <v>46</v>
      </c>
      <c r="D190" s="309"/>
      <c r="E190" s="309"/>
      <c r="F190" s="332" t="s">
        <v>1470</v>
      </c>
      <c r="G190" s="309"/>
      <c r="H190" s="306" t="s">
        <v>1560</v>
      </c>
      <c r="I190" s="309" t="s">
        <v>1561</v>
      </c>
      <c r="J190" s="309"/>
      <c r="K190" s="357"/>
    </row>
    <row r="191" s="1" customFormat="1" ht="15" customHeight="1">
      <c r="B191" s="334"/>
      <c r="C191" s="370" t="s">
        <v>1562</v>
      </c>
      <c r="D191" s="309"/>
      <c r="E191" s="309"/>
      <c r="F191" s="332" t="s">
        <v>1470</v>
      </c>
      <c r="G191" s="309"/>
      <c r="H191" s="309" t="s">
        <v>1563</v>
      </c>
      <c r="I191" s="309" t="s">
        <v>1505</v>
      </c>
      <c r="J191" s="309"/>
      <c r="K191" s="357"/>
    </row>
    <row r="192" s="1" customFormat="1" ht="15" customHeight="1">
      <c r="B192" s="334"/>
      <c r="C192" s="370" t="s">
        <v>1564</v>
      </c>
      <c r="D192" s="309"/>
      <c r="E192" s="309"/>
      <c r="F192" s="332" t="s">
        <v>1470</v>
      </c>
      <c r="G192" s="309"/>
      <c r="H192" s="309" t="s">
        <v>1565</v>
      </c>
      <c r="I192" s="309" t="s">
        <v>1505</v>
      </c>
      <c r="J192" s="309"/>
      <c r="K192" s="357"/>
    </row>
    <row r="193" s="1" customFormat="1" ht="15" customHeight="1">
      <c r="B193" s="334"/>
      <c r="C193" s="370" t="s">
        <v>1566</v>
      </c>
      <c r="D193" s="309"/>
      <c r="E193" s="309"/>
      <c r="F193" s="332" t="s">
        <v>1476</v>
      </c>
      <c r="G193" s="309"/>
      <c r="H193" s="309" t="s">
        <v>1567</v>
      </c>
      <c r="I193" s="309" t="s">
        <v>1505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1568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1569</v>
      </c>
      <c r="D200" s="373"/>
      <c r="E200" s="373"/>
      <c r="F200" s="373" t="s">
        <v>1570</v>
      </c>
      <c r="G200" s="374"/>
      <c r="H200" s="373" t="s">
        <v>1571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1561</v>
      </c>
      <c r="D202" s="309"/>
      <c r="E202" s="309"/>
      <c r="F202" s="332" t="s">
        <v>47</v>
      </c>
      <c r="G202" s="309"/>
      <c r="H202" s="309" t="s">
        <v>1572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48</v>
      </c>
      <c r="G203" s="309"/>
      <c r="H203" s="309" t="s">
        <v>1573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51</v>
      </c>
      <c r="G204" s="309"/>
      <c r="H204" s="309" t="s">
        <v>1574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49</v>
      </c>
      <c r="G205" s="309"/>
      <c r="H205" s="309" t="s">
        <v>1575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50</v>
      </c>
      <c r="G206" s="309"/>
      <c r="H206" s="309" t="s">
        <v>1576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1517</v>
      </c>
      <c r="D208" s="309"/>
      <c r="E208" s="309"/>
      <c r="F208" s="332" t="s">
        <v>83</v>
      </c>
      <c r="G208" s="309"/>
      <c r="H208" s="309" t="s">
        <v>1577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1414</v>
      </c>
      <c r="G209" s="309"/>
      <c r="H209" s="309" t="s">
        <v>1415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1412</v>
      </c>
      <c r="G210" s="309"/>
      <c r="H210" s="309" t="s">
        <v>1578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114</v>
      </c>
      <c r="G211" s="370"/>
      <c r="H211" s="361" t="s">
        <v>1416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1417</v>
      </c>
      <c r="G212" s="370"/>
      <c r="H212" s="361" t="s">
        <v>1579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1541</v>
      </c>
      <c r="D214" s="309"/>
      <c r="E214" s="309"/>
      <c r="F214" s="332">
        <v>1</v>
      </c>
      <c r="G214" s="370"/>
      <c r="H214" s="361" t="s">
        <v>1580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1581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1582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1583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JANA_2018\jana</dc:creator>
  <cp:lastModifiedBy>JANA_2018\jana</cp:lastModifiedBy>
  <dcterms:created xsi:type="dcterms:W3CDTF">2022-03-21T09:55:00Z</dcterms:created>
  <dcterms:modified xsi:type="dcterms:W3CDTF">2022-03-21T09:55:10Z</dcterms:modified>
</cp:coreProperties>
</file>