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1"/>
  </bookViews>
  <sheets>
    <sheet name="Rekapitulace stavby" sheetId="1" r:id="rId1"/>
    <sheet name="D.1.1 - Architektonicko s..." sheetId="2" r:id="rId2"/>
    <sheet name="D.1.4a - Vytápění" sheetId="3" r:id="rId3"/>
    <sheet name="D.1.4b - Měření a regulace" sheetId="4" r:id="rId4"/>
    <sheet name="Pokyny pro vyplnění" sheetId="5" r:id="rId5"/>
  </sheets>
  <definedNames>
    <definedName name="_xlnm._FilterDatabase" localSheetId="1" hidden="1">'D.1.1 - Architektonicko s...'!$C$111:$K$1110</definedName>
    <definedName name="_xlnm._FilterDatabase" localSheetId="2" hidden="1">'D.1.4a - Vytápění'!$C$95:$K$290</definedName>
    <definedName name="_xlnm._FilterDatabase" localSheetId="3" hidden="1">'D.1.4b - Měření a regulace'!$C$82:$K$122</definedName>
    <definedName name="_xlnm.Print_Area" localSheetId="1">'D.1.1 - Architektonicko s...'!$C$4:$J$39,'D.1.1 - Architektonicko s...'!$C$45:$J$93,'D.1.1 - Architektonicko s...'!$C$99:$K$1110</definedName>
    <definedName name="_xlnm.Print_Area" localSheetId="2">'D.1.4a - Vytápění'!$C$4:$J$39,'D.1.4a - Vytápění'!$C$45:$J$77,'D.1.4a - Vytápění'!$C$83:$K$290</definedName>
    <definedName name="_xlnm.Print_Area" localSheetId="3">'D.1.4b - Měření a regulace'!$C$4:$J$39,'D.1.4b - Měření a regulace'!$C$45:$J$64,'D.1.4b - Měření a regulace'!$C$70:$K$122</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Titles" localSheetId="0">'Rekapitulace stavby'!$52:$52</definedName>
    <definedName name="_xlnm.Print_Titles" localSheetId="1">'D.1.1 - Architektonicko s...'!$111:$111</definedName>
    <definedName name="_xlnm.Print_Titles" localSheetId="2">'D.1.4a - Vytápění'!$95:$95</definedName>
    <definedName name="_xlnm.Print_Titles" localSheetId="3">'D.1.4b - Měření a regulace'!$82:$82</definedName>
  </definedNames>
  <calcPr calcId="162913"/>
</workbook>
</file>

<file path=xl/sharedStrings.xml><?xml version="1.0" encoding="utf-8"?>
<sst xmlns="http://schemas.openxmlformats.org/spreadsheetml/2006/main" count="12645" uniqueCount="1901">
  <si>
    <t>Export Komplet</t>
  </si>
  <si>
    <t>VZ</t>
  </si>
  <si>
    <t>2.0</t>
  </si>
  <si>
    <t>ZAMOK</t>
  </si>
  <si>
    <t>False</t>
  </si>
  <si>
    <t>{3c0df735-f032-4c38-840b-a09ea7576c35}</t>
  </si>
  <si>
    <t>0,01</t>
  </si>
  <si>
    <t>21</t>
  </si>
  <si>
    <t>15</t>
  </si>
  <si>
    <t>REKAPITULACE STAVBY</t>
  </si>
  <si>
    <t>v ---  níže se nacházejí doplnkové a pomocné údaje k sestavám  --- v</t>
  </si>
  <si>
    <t>Návod na vyplnění</t>
  </si>
  <si>
    <t>0,001</t>
  </si>
  <si>
    <t>Kód:</t>
  </si>
  <si>
    <t>2018-47-2021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</si>
  <si>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</si>
  <si>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</si>
  <si>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 penzion Hestia</t>
  </si>
  <si>
    <t>KSO:</t>
  </si>
  <si>
    <t/>
  </si>
  <si>
    <t>CC-CZ:</t>
  </si>
  <si>
    <t>Místo:</t>
  </si>
  <si>
    <t>p.p.č. 1011/7, k.ú. Drahovice</t>
  </si>
  <si>
    <t>Datum:</t>
  </si>
  <si>
    <t>23. 11. 2021</t>
  </si>
  <si>
    <t>Zadavatel:</t>
  </si>
  <si>
    <t>IČ:</t>
  </si>
  <si>
    <t>00669725</t>
  </si>
  <si>
    <t>SOŠ stavební K. Vary, nám. Karla Sabiny 159/16, KV</t>
  </si>
  <si>
    <t>DIČ:</t>
  </si>
  <si>
    <t>Uchazeč:</t>
  </si>
  <si>
    <t>Vyplň údaj</t>
  </si>
  <si>
    <t>Projektant:</t>
  </si>
  <si>
    <t>Ing. Karel Drahokoupil, Krále Jiřího 22, K.Vary</t>
  </si>
  <si>
    <t>True</t>
  </si>
  <si>
    <t>Zpracovatel:</t>
  </si>
  <si>
    <t>Ing. C. Janoušová</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</si>
  <si>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</si>
  <si>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nepocházá z Cenové soustavy ÚRS.
Jména výrobců a obchodní názvy u položek jsou pouze informativní, uvedené jako reference technických parametrů,
vzájemné kompatibility zařízení a dostupnosti odborného servisu. Lze použít výrobky ekvivalentních vlastností jiných výrobců.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</si>
  <si>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</si>
  <si>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</si>
  <si>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</si>
  <si>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</si>
  <si>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</si>
  <si>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</si>
  <si>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</si>
  <si>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</si>
  <si>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</si>
  <si>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</si>
  <si>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</si>
  <si>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</si>
  <si>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</si>
  <si>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</si>
  <si>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</si>
  <si>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</si>
  <si>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</si>
  <si>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</si>
  <si>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</si>
  <si>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</si>
  <si>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</si>
  <si>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</si>
  <si>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</si>
  <si>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</si>
  <si>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</si>
  <si>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</si>
  <si>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</si>
  <si>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</si>
  <si>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</si>
  <si>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</si>
  <si>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</si>
  <si>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</si>
  <si>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</si>
  <si>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</si>
  <si>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</si>
  <si>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</si>
  <si>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</si>
  <si>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</si>
  <si>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</si>
  <si>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</si>
  <si>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stavební řešení</t>
  </si>
  <si>
    <t>STA</t>
  </si>
  <si>
    <t>1</t>
  </si>
  <si>
    <t>{a6fb55da-c519-4e68-9b0b-9745984b484f}</t>
  </si>
  <si>
    <t>2</t>
  </si>
  <si>
    <t>D.1.4a</t>
  </si>
  <si>
    <t>Vytápění</t>
  </si>
  <si>
    <t>{cbd6461d-f54c-45e9-850c-109fdab8dc56}</t>
  </si>
  <si>
    <t>D.1.4b</t>
  </si>
  <si>
    <t>Měření a regulace</t>
  </si>
  <si>
    <t>{7e05b755-7203-4f8a-8feb-10c8a46ff3a5}</t>
  </si>
  <si>
    <t>KRYCÍ LIST SOUPISU PRACÍ</t>
  </si>
  <si>
    <t>Objekt:</t>
  </si>
  <si>
    <t>D.1.1 - Architektonicko stavební řešení</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</si>
  <si>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nepocházá z Cenové soustavy ÚRS.  Jména výrobců a obchodní názvy u položek jsou pouze informativní, uvedené jako reference technických parametrů, vzájemné kompatibility zařízení a dostupnosti odborného servisu. Lze použít výrobky ekvivalentních vlastností jiných výrobců.  Nedílnou součástí Rozpočtu a Výkazu výměr je projektová dokumentace. Nabídkové ceny mohou být vytvářeny dle Výkazu výměr pouze s projektem a jeho Výkazem výměr.</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</si>
  <si>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</si>
  <si>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</si>
  <si>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</si>
  <si>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</si>
  <si>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</si>
  <si>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</si>
  <si>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</si>
  <si>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</si>
  <si>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</si>
  <si>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</si>
  <si>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</si>
  <si>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</si>
  <si>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</si>
  <si>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</si>
  <si>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</si>
  <si>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</si>
  <si>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</si>
  <si>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</si>
  <si>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98 - Demolice a sanace</t>
  </si>
  <si>
    <t xml:space="preserve">    997 - Přesun sutě</t>
  </si>
  <si>
    <t xml:space="preserve">    998 - Přesun hmot</t>
  </si>
  <si>
    <t>PSV - Práce a dodávky PSV</t>
  </si>
  <si>
    <t xml:space="preserve">    711 - Izolace proti vodě, vlhkosti a plynům</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</si>
  <si>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</si>
  <si>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</si>
  <si>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</si>
  <si>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</si>
  <si>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</si>
  <si>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</si>
  <si>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</si>
  <si>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786 - Dokončovací práce - čalounické úpravy</t>
  </si>
  <si>
    <t xml:space="preserve">    789 - Povrchové úpravy ocelových konstrukcí a technologických zařízení</t>
  </si>
  <si>
    <t>M - Práce a dodávky M</t>
  </si>
  <si>
    <t xml:space="preserve">    21-M - Elektromontáže</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</si>
  <si>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</si>
  <si>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</si>
  <si>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</si>
  <si>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</si>
  <si>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</si>
  <si>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</si>
  <si>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</si>
  <si>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</si>
  <si>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</si>
  <si>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</si>
  <si>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</si>
  <si>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</si>
  <si>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</si>
  <si>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</si>
  <si>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</si>
  <si>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</si>
  <si>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</si>
  <si>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</si>
  <si>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</si>
  <si>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</si>
  <si>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</si>
  <si>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132251101</t>
  </si>
  <si>
    <t>Hloubení nezapažených rýh šířky do 800 mm strojně s urovnáním dna do předepsaného profilu a spádu v hornině třídy těžitelnosti I skupiny 3 do 20 m3</t>
  </si>
  <si>
    <t>m3</t>
  </si>
  <si>
    <t>CS ÚRS 2021 02</t>
  </si>
  <si>
    <t>4</t>
  </si>
  <si>
    <t>905754294</t>
  </si>
  <si>
    <t>Online PSC</t>
  </si>
  <si>
    <t>https://podminky.urs.cz/item/CS_URS_2021_02/132251101</t>
  </si>
  <si>
    <t>PSC</t>
  </si>
  <si>
    <t xml:space="preserve">Poznámka k souboru cen:
1. V cenách jsou započteny i náklady na přehození výkopku na přilehlém terénu na vzdálenost do 3 m od podélné osy rýhy nebo naložení na dopravní prostředek.
</t>
  </si>
  <si>
    <t>VV</t>
  </si>
  <si>
    <t>"venkovní schody"</t>
  </si>
  <si>
    <t>1,1*0,6*1,616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</si>
  <si>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</si>
  <si>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</si>
  <si>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1059158056</t>
  </si>
  <si>
    <t>https://podminky.urs.cz/item/CS_URS_2021_02/162751117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</si>
  <si>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</si>
  <si>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</si>
  <si>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</si>
  <si>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</si>
  <si>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1408013377</t>
  </si>
  <si>
    <t>https://podminky.urs.cz/item/CS_URS_2021_02/162751119</t>
  </si>
  <si>
    <t>P</t>
  </si>
  <si>
    <t>Poznámka k položce:
- skládka Činov 14 km</t>
  </si>
  <si>
    <t>1,067*4 'Přepočtené koeficientem množství</t>
  </si>
  <si>
    <t>171201201</t>
  </si>
  <si>
    <t>Uložení sypaniny na skládky nebo meziskládky bez hutnění s upravením uložené sypaniny do předepsaného tvaru</t>
  </si>
  <si>
    <t>-195495503</t>
  </si>
  <si>
    <t>https://podminky.urs.cz/item/CS_URS_2021_02/171201201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</si>
  <si>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</si>
  <si>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5</t>
  </si>
  <si>
    <t>171201221</t>
  </si>
  <si>
    <t>Poplatek za uložení stavebního odpadu na skládce (skládkovné) zeminy a kamení zatříděného do Katalogu odpadů pod kódem 17 05 04</t>
  </si>
  <si>
    <t>t</t>
  </si>
  <si>
    <t>-1066187953</t>
  </si>
  <si>
    <t>https://podminky.urs.cz/item/CS_URS_2021_02/171201221</t>
  </si>
  <si>
    <t xml:space="preserve">Poznámka k souboru cen:
1. Ceny uvedené v souboru cen je doporučeno opravit podle aktuálních cen místně příslušné skládky.
2. V cenách je započítán poplatek za ukládání odpadu dle zákona 185/2001 Sb.
</t>
  </si>
  <si>
    <t>1,067*2 'Přepočtené koeficientem množství</t>
  </si>
  <si>
    <t>Zakládání</t>
  </si>
  <si>
    <t>6</t>
  </si>
  <si>
    <t>274313811</t>
  </si>
  <si>
    <t>Základy z betonu prostého pasy betonu kamenem neprokládaného tř. C 25/30</t>
  </si>
  <si>
    <t>-1467606846</t>
  </si>
  <si>
    <t>https://podminky.urs.cz/item/CS_URS_2021_02/274313811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</si>
  <si>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</si>
  <si>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"venkovní schody - betonávka přímo do výkopu + 20%"</t>
  </si>
  <si>
    <t>1,1*0,6*1,616*1,2</t>
  </si>
  <si>
    <t>Svislé a kompletní konstrukce</t>
  </si>
  <si>
    <t>7</t>
  </si>
  <si>
    <t>319201321</t>
  </si>
  <si>
    <t>Vyrovnání nerovného povrchu vnitřního i vnějšího zdiva bez odsekání vadných cihel, maltou (s dodáním hmot) tl. do 30 mm</t>
  </si>
  <si>
    <t>m2</t>
  </si>
  <si>
    <t>718843379</t>
  </si>
  <si>
    <t>https://podminky.urs.cz/item/CS_URS_2021_02/319201321</t>
  </si>
  <si>
    <t>"pod vyrovnávku po kabřinci"</t>
  </si>
  <si>
    <t>68,46</t>
  </si>
  <si>
    <t>"pod vyrovnávku kačírku - lodžie"</t>
  </si>
  <si>
    <t>4*2,96*2,6+2*2,96*4,05</t>
  </si>
  <si>
    <t>"pod vyrovnávku kačírku - boční fasády"</t>
  </si>
  <si>
    <t>(12,6+12,863)/2*15,56</t>
  </si>
  <si>
    <t>(12,6+14,2)/2*15,56</t>
  </si>
  <si>
    <t>Úpravy povrchů, podlahy a osazování výplní</t>
  </si>
  <si>
    <t>61</t>
  </si>
  <si>
    <t>Úprava povrchů vnitřních</t>
  </si>
  <si>
    <t>8</t>
  </si>
  <si>
    <t>612325302</t>
  </si>
  <si>
    <t>Vápenocementová omítka ostění nebo nadpraží štuková</t>
  </si>
  <si>
    <t>1629159100</t>
  </si>
  <si>
    <t>https://podminky.urs.cz/item/CS_URS_2021_02/612325302</t>
  </si>
  <si>
    <t>"dveře 01/L, 01/P"</t>
  </si>
  <si>
    <t>2*0,33*(1,0+2*2,02)</t>
  </si>
  <si>
    <t>62</t>
  </si>
  <si>
    <t>Úprava povrchů vnějších</t>
  </si>
  <si>
    <t>9</t>
  </si>
  <si>
    <t>621221031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</si>
  <si>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120 do 160 mm</t>
  </si>
  <si>
    <t>1424962733</t>
  </si>
  <si>
    <t>https://podminky.urs.cz/item/CS_URS_2021_02/621221031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</si>
  <si>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</si>
  <si>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 xml:space="preserve">Poznámka k položce:
Počet hmožinek je pro celou fasádu 8 ks /m2 v okrajové oblasti a 6ks/m2 ve vnitřní oblasti – viz protokol výpočet okrajové a vnitřní oblasti
Kotvení KZS je navrženo natloukacími talířovými hmoždinkami Hilti HTS –P s bodovým činitelem prostupu tepla 0,0 W/K s rozšiřovacím talířem. Hmoždinky budou kotveny do keramzitbetonového panelu. 
</t>
  </si>
  <si>
    <t>"strop lodžií"</t>
  </si>
  <si>
    <t>2*1,325*2,96</t>
  </si>
  <si>
    <t>"vstup - lékař"</t>
  </si>
  <si>
    <t>1,325*3,0</t>
  </si>
  <si>
    <t>"hlavní vstup"</t>
  </si>
  <si>
    <t>10</t>
  </si>
  <si>
    <t>622221231</t>
  </si>
  <si>
    <t>Montáž druhé vrstvy kontaktního zateplení lepením a mechanickým kotvením na vnější stěny, na podklad betonový nebo z lehčeného betonu, z tvárnic keramických nebo vápenopískových, z desek z minerální vlny, celkové tloušťky izolace přes 280 do 320 mm</t>
  </si>
  <si>
    <t>143425478</t>
  </si>
  <si>
    <t>https://podminky.urs.cz/item/CS_URS_2021_02/622221231</t>
  </si>
  <si>
    <t>11</t>
  </si>
  <si>
    <t>M</t>
  </si>
  <si>
    <t>63151540</t>
  </si>
  <si>
    <t>deska tepelně izolační minerální kontaktních fasád podélné vlákno λ=0,036 tl 200mm</t>
  </si>
  <si>
    <t>-1848756825</t>
  </si>
  <si>
    <t>15,794*1,05 'Přepočtené koeficientem množství</t>
  </si>
  <si>
    <t>12</t>
  </si>
  <si>
    <t>63151527</t>
  </si>
  <si>
    <t>deska tepelně izolační minerální kontaktních fasád podélné vlákno λ=0,036 tl 100mm</t>
  </si>
  <si>
    <t>-477632395</t>
  </si>
  <si>
    <t>13</t>
  </si>
  <si>
    <t>621251105</t>
  </si>
  <si>
    <t>Montáž kontaktního zateplení lepením a mechanickým kotvením Příplatek k cenám za zápustnou montáž kotev s použitím tepelněizolačních zátek na vnější podhledy z minerální vlny</t>
  </si>
  <si>
    <t>2132579565</t>
  </si>
  <si>
    <t>https://podminky.urs.cz/item/CS_URS_2021_02/621251105</t>
  </si>
  <si>
    <t>14</t>
  </si>
  <si>
    <t>621151011</t>
  </si>
  <si>
    <t>Penetrační nátěr vnějších pastovitých tenkovrstvých omítek silikátový paropropustný podhledů</t>
  </si>
  <si>
    <t>945118382</t>
  </si>
  <si>
    <t>https://podminky.urs.cz/item/CS_URS_2021_02/621151011</t>
  </si>
  <si>
    <t>621531012</t>
  </si>
  <si>
    <t>Omítka tenkovrstvá silikonová vnějších ploch probarvená bez penetrace zatíraná (škrábaná), zrnitost 1,5 mm podhledů</t>
  </si>
  <si>
    <t>-655682928</t>
  </si>
  <si>
    <t>https://podminky.urs.cz/item/CS_URS_2021_02/621531012</t>
  </si>
  <si>
    <t>16</t>
  </si>
  <si>
    <t>622131121</t>
  </si>
  <si>
    <t>Podkladní a spojovací vrstva vnějších omítaných ploch penetrace nanášená ručně stěn</t>
  </si>
  <si>
    <t>-427985940</t>
  </si>
  <si>
    <t>https://podminky.urs.cz/item/CS_URS_2021_02/622131121</t>
  </si>
  <si>
    <t>"pod perlinku na Cetris desku - plocha odečtena z Autocadu"</t>
  </si>
  <si>
    <t>"čelní fasáda"</t>
  </si>
  <si>
    <t>34,5-5*2,7*0,9</t>
  </si>
  <si>
    <t>"zadní fasáda"</t>
  </si>
  <si>
    <t>1,15+0,95</t>
  </si>
  <si>
    <t>"boční fasády"</t>
  </si>
  <si>
    <t>34,86+49,51</t>
  </si>
  <si>
    <t>17</t>
  </si>
  <si>
    <t>622142002</t>
  </si>
  <si>
    <t>Potažení vnějších ploch pletivem v ploše nebo pruzích, na plném podkladu sklovláknitým provizorním přichycením stěn</t>
  </si>
  <si>
    <t>-1744421478</t>
  </si>
  <si>
    <t>https://podminky.urs.cz/item/CS_URS_2021_02/622142002</t>
  </si>
  <si>
    <t xml:space="preserve">Poznámka k souboru cen:
1. V cenách -2001 jsou započteny i náklady na tmel.
</t>
  </si>
  <si>
    <t>"vyztužení parapetů druhou síťkou"</t>
  </si>
  <si>
    <t>0,45*(3*72,42+28,5+17,82+17,7)</t>
  </si>
  <si>
    <t>0,45*5*2,7</t>
  </si>
  <si>
    <t>0,45*(1,8+0,9+9*2,7+7*0,9+2*0,45)</t>
  </si>
  <si>
    <t>0,45*(28*2,4+28*3,0+6*1,2+2,4+9,6+17,4)</t>
  </si>
  <si>
    <t>0,45*6*1,5</t>
  </si>
  <si>
    <t>18</t>
  </si>
  <si>
    <t>622143004</t>
  </si>
  <si>
    <t>Montáž omítkových profilů plastových, pozinkovaných nebo dřevěných upevněných vtlačením do podkladní vrstvy nebo přibitím začišťovacích samolepících pro vytvoření dilatujícího spoje s okenním rámem</t>
  </si>
  <si>
    <t>m</t>
  </si>
  <si>
    <t>359983020</t>
  </si>
  <si>
    <t>https://podminky.urs.cz/item/CS_URS_2021_02/622143004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</si>
  <si>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</si>
  <si>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12*1,5+(3*72,42+28,5+17,82+17,7)</t>
  </si>
  <si>
    <t>5*(2,7+2*0,9)</t>
  </si>
  <si>
    <t>(1,8+2*0,9)+(0,9+2*0,6)+9*(2,7+2*0,9)+7*3*0,9+2*(0,45+2*0,9)</t>
  </si>
  <si>
    <t>28*(2,4+2*1,2)+28*(3,0+2*1,5)+6*3*1,2+(2,4+2*1,5)+(9,6+2*1,5)+(17,4+2*1,2)</t>
  </si>
  <si>
    <t>2*(2,96+2*2,6)+6*(2,4+2*2,5)</t>
  </si>
  <si>
    <t>"vstup - lékař - zadní stěna"</t>
  </si>
  <si>
    <t>2*(0,9+2*2,02)</t>
  </si>
  <si>
    <t>19</t>
  </si>
  <si>
    <t>59051476</t>
  </si>
  <si>
    <t>profil začišťovací PVC 9mm s výztužnou tkaninou pro ostění ETICS</t>
  </si>
  <si>
    <t>1135941378</t>
  </si>
  <si>
    <t>Poznámka k položce:
délka 2,4 m, přesah tkaniny 100 mm</t>
  </si>
  <si>
    <t>823,78*1,05 'Přepočtené koeficientem množství</t>
  </si>
  <si>
    <t>20</t>
  </si>
  <si>
    <t>622212001</t>
  </si>
  <si>
    <t>Montáž kontaktního zateplení vnějšího ostění, nadpraží nebo parapetu lepením z polystyrenových desek nebo z kombinovaných desek hloubky špalet do 200 mm, tloušťky desek do 40 mm</t>
  </si>
  <si>
    <t>-908702722</t>
  </si>
  <si>
    <t>https://podminky.urs.cz/item/CS_URS_2021_02/622212001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</si>
  <si>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</si>
  <si>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"zateplení pod parapety"</t>
  </si>
  <si>
    <t>3*72,42+28,5+17,82+17,7</t>
  </si>
  <si>
    <t>5*2,7</t>
  </si>
  <si>
    <t>1,8+0,9+9*2,7+7*0,9+2*0,45</t>
  </si>
  <si>
    <t>28*2,4+28*3,0+6*1,2+2,4+9,6+17,4</t>
  </si>
  <si>
    <t>6*1,5</t>
  </si>
  <si>
    <t>28376415</t>
  </si>
  <si>
    <t>deska z polystyrénu XPS, hrana polodrážková a hladký povrch 300kPA tl 30mm</t>
  </si>
  <si>
    <t>1398372458</t>
  </si>
  <si>
    <t>Poznámka k položce:
Pro ploché střechy, obrácené střechy, zelené střechy, podlahy, vnější stěny ve styku se zeminou.</t>
  </si>
  <si>
    <t>0,15*(3*72,42+28,5+17,82+17,7)</t>
  </si>
  <si>
    <t>0,15*(5*2,7)</t>
  </si>
  <si>
    <t>0,15*(1,8+0,9+9*2,7+7*0,9+2*0,45)</t>
  </si>
  <si>
    <t>0,15*(28*2,4+28*3,0+6*1,2+2,4+9,6+17,4)</t>
  </si>
  <si>
    <t>0,15*6*1,5</t>
  </si>
  <si>
    <t>22</t>
  </si>
  <si>
    <t>622222001</t>
  </si>
  <si>
    <t>Montáž kontaktního zateplení vnějšího ostění, nadpraží nebo parapetu lepením z desek z minerální vlny s podélnou nebo kolmou orientací vláken hloubky špalet do 200 mm, tloušťky desek do 40 mm</t>
  </si>
  <si>
    <t>1421662889</t>
  </si>
  <si>
    <t>https://podminky.urs.cz/item/CS_URS_2021_02/622222001</t>
  </si>
  <si>
    <t>23</t>
  </si>
  <si>
    <t>631515180R</t>
  </si>
  <si>
    <t>deska izolační minerální kontaktních fasád podélné vlákno λ-0.036 tl. 30 mm</t>
  </si>
  <si>
    <t>2017462294</t>
  </si>
  <si>
    <t>Poznámka k položce:
podrobný popis v TZ a výkresové části PD</t>
  </si>
  <si>
    <t>0,15*(12*1,5+(3*72,42+28,5+17,82+17,7))</t>
  </si>
  <si>
    <t>0,15*5*(2,7+2*0,9)</t>
  </si>
  <si>
    <t>0,15*((1,8+2*0,9)+(0,9+2*0,6)+9*(2,7+2*0,9)+7*3*0,9+2*(0,45+2*0,9))</t>
  </si>
  <si>
    <t>0,15*(28*(2,4+2*1,2)+28*(3,0+2*1,5)+6*3*1,2+(2,4+2*1,5)+(9,6+2*1,5)+(17,4+2*1,2))</t>
  </si>
  <si>
    <t>0,15*((2,96+2*2,6)+6*(2,4+2*2,5))</t>
  </si>
  <si>
    <t>0,15*2*(0,9+2*2,02)</t>
  </si>
  <si>
    <t>24</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</si>
  <si>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</si>
  <si>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</si>
  <si>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-53470117</t>
  </si>
  <si>
    <t>https://podminky.urs.cz/item/CS_URS_2021_02/622221041</t>
  </si>
  <si>
    <t>"plochy odečteny z AutoCadu"</t>
  </si>
  <si>
    <t>9,44+10,53+908,02</t>
  </si>
  <si>
    <t>"odečet otvorů"</t>
  </si>
  <si>
    <t>-1,5*(3*72,42+28,5+17,82+17,7)</t>
  </si>
  <si>
    <t>-5*2,7*0,9</t>
  </si>
  <si>
    <t>-2,94*2,4</t>
  </si>
  <si>
    <t>4,35+5,0+0,7+15,47+25,0+18,04+73,24*12,565</t>
  </si>
  <si>
    <t>-(1,8*0,9+0,9*0,6+9*2,7*0,9+7*0,9*0,9+2*0,45*0,9)</t>
  </si>
  <si>
    <t>-(28*2,4*1,2+28*3,0*1,5+6*1,2*1,2+2,4*1,5+9,6*1,5+17,4*1,2)</t>
  </si>
  <si>
    <t>-(2*2,96*2,6+6*(1,5*1,5+0,9*2,5))</t>
  </si>
  <si>
    <t>"boky lodžií"</t>
  </si>
  <si>
    <t>4*2*(1,325*2,68)+2*2*(1,325*3,8)</t>
  </si>
  <si>
    <t>"vstup - lékař - zadní stěna + boky"</t>
  </si>
  <si>
    <t>3,0*2,65+2*1,325*2,65</t>
  </si>
  <si>
    <t>-2*0,9*2,02</t>
  </si>
  <si>
    <t>"hlavní vstup - boky"</t>
  </si>
  <si>
    <t>2*1,325*2,65</t>
  </si>
  <si>
    <t>25</t>
  </si>
  <si>
    <t>1002700642</t>
  </si>
  <si>
    <t>"v místě zesílení zateplení fasády Cetris deskou - plocha odečtena z Autocadu"</t>
  </si>
  <si>
    <t>- 108,82</t>
  </si>
  <si>
    <t>1506,261*1,05 'Přepočtené koeficientem množství</t>
  </si>
  <si>
    <t>26</t>
  </si>
  <si>
    <t>63151539</t>
  </si>
  <si>
    <t>deska tepelně izolační minerální kontaktních fasád podélné vlákno λ=0,036 tl 180mm</t>
  </si>
  <si>
    <t>-2001169233</t>
  </si>
  <si>
    <t>108,82*1,05 'Přepočtené koeficientem množství</t>
  </si>
  <si>
    <t>27</t>
  </si>
  <si>
    <t>622251105</t>
  </si>
  <si>
    <t>Montáž kontaktního zateplení lepením a mechanickým kotvením Příplatek k cenám za zápustnou montáž kotev s použitím tepelněizolačních zátek na vnější stěny z minerální vlny</t>
  </si>
  <si>
    <t>505720093</t>
  </si>
  <si>
    <t>https://podminky.urs.cz/item/CS_URS_2021_02/622251105</t>
  </si>
  <si>
    <t>1506,261+108,82</t>
  </si>
  <si>
    <t>28</t>
  </si>
  <si>
    <t>622151011</t>
  </si>
  <si>
    <t>Penetrační nátěr vnějších pastovitých tenkovrstvých omítek silikátový paropropustný stěn</t>
  </si>
  <si>
    <t>83873839</t>
  </si>
  <si>
    <t>https://podminky.urs.cz/item/CS_URS_2021_02/622151011</t>
  </si>
  <si>
    <t>"ostění a nadpraží"</t>
  </si>
  <si>
    <t>0,35*(12*1,5+(3*72,42+28,5+17,82+17,7))</t>
  </si>
  <si>
    <t>0,35*5*(2,7+2*0,9)</t>
  </si>
  <si>
    <t>0,35*((1,8+2*0,9)+(0,9+2*0,6)+9*(2,7+2*0,9)+7*3*0,9+2*(0,45+2*0,9))</t>
  </si>
  <si>
    <t>0,35*(28*(2,4+2*1,2)+28*(3,0+2*1,5)+6*3*1,2+(2,4+2*1,5)+(9,6+2*1,5)+(17,4+2*1,2))</t>
  </si>
  <si>
    <t>0,35*((2,96+2*2,6)+6*(2,4+2*2,5))</t>
  </si>
  <si>
    <t>0,35*2*(0,9+2*2,02)</t>
  </si>
  <si>
    <t>29</t>
  </si>
  <si>
    <t>622531012</t>
  </si>
  <si>
    <t>Omítka tenkovrstvá silikonová vnějších ploch probarvená bez penetrace zatíraná (škrábaná), zrnitost 1,5 mm stěn</t>
  </si>
  <si>
    <t>75006145</t>
  </si>
  <si>
    <t>https://podminky.urs.cz/item/CS_URS_2021_02/622531012</t>
  </si>
  <si>
    <t>30</t>
  </si>
  <si>
    <t>622271001</t>
  </si>
  <si>
    <t>Montáž zavěšené odvětrávané fasády na kombinované nosné konstrukci z fasádních desek na jednosměrné nosné konstrukci opláštění připevněné mechanickým viditelným spojem, (nýty) stěn bez tepelné izolace</t>
  </si>
  <si>
    <t>77243126</t>
  </si>
  <si>
    <t>https://podminky.urs.cz/item/CS_URS_2021_02/622271001</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</si>
  <si>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</si>
  <si>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"zesílení zateplení fasády deskou - plocha odečtena z Autocadu"</t>
  </si>
  <si>
    <t>31</t>
  </si>
  <si>
    <t>595907400</t>
  </si>
  <si>
    <t>deska cementotřísková bez povrchové úpravy tl 18mm</t>
  </si>
  <si>
    <t>430110208</t>
  </si>
  <si>
    <t>108,82*1,25 'Přepočtené koeficientem množství</t>
  </si>
  <si>
    <t>32</t>
  </si>
  <si>
    <t>622142001</t>
  </si>
  <si>
    <t>Potažení vnějších ploch pletivem v ploše nebo pruzích, na plném podkladu sklovláknitým vtlačením do tmelu stěn</t>
  </si>
  <si>
    <t>-2028451985</t>
  </si>
  <si>
    <t>https://podminky.urs.cz/item/CS_URS_2021_02/622142001</t>
  </si>
  <si>
    <t>33</t>
  </si>
  <si>
    <t>622252001</t>
  </si>
  <si>
    <t>Montáž profilů kontaktního zateplení zakládacích soklových připevněných hmoždinkami</t>
  </si>
  <si>
    <t>467245799</t>
  </si>
  <si>
    <t>https://podminky.urs.cz/item/CS_URS_2021_02/622252001</t>
  </si>
  <si>
    <t xml:space="preserve">Poznámka k souboru cen:
1. V cenách jsou započteny náklady na osazení lišt.
2. V cenách nejsou započteny náklady dodávku lišt; tyto se ocení ve specifikaci. Ztratné lze stanovit ve výši 5%.
</t>
  </si>
  <si>
    <t>2*(73,24+15,28)</t>
  </si>
  <si>
    <t>34</t>
  </si>
  <si>
    <t>59051657</t>
  </si>
  <si>
    <t>profil zakládací Al tl 0,7mm pro ETICS pro izolant tl 200mm</t>
  </si>
  <si>
    <t>175236213</t>
  </si>
  <si>
    <t>177,04*1,05 'Přepočtené koeficientem množství</t>
  </si>
  <si>
    <t>35</t>
  </si>
  <si>
    <t>622252002</t>
  </si>
  <si>
    <t>Montáž profilů kontaktního zateplení ostatních stěnových, dilatačních apod. lepených do tmelu</t>
  </si>
  <si>
    <t>1678498258</t>
  </si>
  <si>
    <t>https://podminky.urs.cz/item/CS_URS_2021_02/622252002</t>
  </si>
  <si>
    <t>296,28+525,78+283,82+20,985+54,4+542,98</t>
  </si>
  <si>
    <t>36</t>
  </si>
  <si>
    <t>59051486</t>
  </si>
  <si>
    <t>profil rohový PVC 15x15mm s výztužnou tkaninou š 100mm pro ETICS</t>
  </si>
  <si>
    <t>1413103032</t>
  </si>
  <si>
    <t>12*1,5</t>
  </si>
  <si>
    <t>5*2*0,9</t>
  </si>
  <si>
    <t>2*2,4</t>
  </si>
  <si>
    <t>2*0,9+2*0,6+9*2*0,9+7*2*0,9+2*2*0,9</t>
  </si>
  <si>
    <t>28*2*1,2+28*2*1,5+6*2*1,2+2*1,5+2*1,5+2*1,2</t>
  </si>
  <si>
    <t>2*2*2,6+6*2*2,5</t>
  </si>
  <si>
    <t>296,28*1,05 'Přepočtené koeficientem množství</t>
  </si>
  <si>
    <t>37</t>
  </si>
  <si>
    <t>59051512</t>
  </si>
  <si>
    <t>profil začišťovací s okapnicí PVC s výztužnou tkaninou pro parapet ETICS</t>
  </si>
  <si>
    <t>1177245391</t>
  </si>
  <si>
    <t>525,78*1,05 'Přepočtené koeficientem množství</t>
  </si>
  <si>
    <t>38</t>
  </si>
  <si>
    <t>63127464</t>
  </si>
  <si>
    <t>profil rohový Al 15x15mm s výztužnou tkaninou š 100mm pro ETICS</t>
  </si>
  <si>
    <t>-1564638857</t>
  </si>
  <si>
    <t>"hlavní rohy domu"</t>
  </si>
  <si>
    <t>2*2*14,05+2*2*12,845+2*12,435+2*14,015+2*12,05+2*4*12,405</t>
  </si>
  <si>
    <t>283,82*1,05 'Přepočtené koeficientem množství</t>
  </si>
  <si>
    <t>39</t>
  </si>
  <si>
    <t>59051502</t>
  </si>
  <si>
    <t>profil dilatační rohový PVC s výztužnou tkaninou pro ETICS</t>
  </si>
  <si>
    <t>-1263267346</t>
  </si>
  <si>
    <t>3,185+5,8+8*1,5</t>
  </si>
  <si>
    <t>20,985*1,05 'Přepočtené koeficientem množství</t>
  </si>
  <si>
    <t>40</t>
  </si>
  <si>
    <t>59051500</t>
  </si>
  <si>
    <t>profil dilatační stěnový PVC s výztužnou tkaninou pro ETICS</t>
  </si>
  <si>
    <t>1482154792</t>
  </si>
  <si>
    <t>"K17"</t>
  </si>
  <si>
    <t>4*13,6</t>
  </si>
  <si>
    <t>54,4*1,05 'Přepočtené koeficientem množství</t>
  </si>
  <si>
    <t>41</t>
  </si>
  <si>
    <t>59051510</t>
  </si>
  <si>
    <t>profil začišťovací s okapnicí PVC s výztužnou tkaninou pro nadpraží ETICS</t>
  </si>
  <si>
    <t>491978772</t>
  </si>
  <si>
    <t>2,94</t>
  </si>
  <si>
    <t>2*2,96+6*2,4</t>
  </si>
  <si>
    <t>542,98*1,05 'Přepočtené koeficientem množství</t>
  </si>
  <si>
    <t>42</t>
  </si>
  <si>
    <t>622211031</t>
  </si>
  <si>
    <t>Montáž kontaktního zateplení lepením a mechanickým kotvením z polystyrenových desek na vnější stěny, na podklad betonový nebo z lehčeného betonu, z tvárnic keramických nebo vápenopískových, tloušťky desek přes 120 do 160 mm</t>
  </si>
  <si>
    <t>736289456</t>
  </si>
  <si>
    <t>https://podminky.urs.cz/item/CS_URS_2021_02/622211031</t>
  </si>
  <si>
    <t>"atika - horní zakončení střechy"</t>
  </si>
  <si>
    <t>0,55*(2*33,4+74,42+2*9,78+2*6,6+15,9)</t>
  </si>
  <si>
    <t>43</t>
  </si>
  <si>
    <t>28376424</t>
  </si>
  <si>
    <t>deska z polystyrénu XPS, hrana polodrážková a hladký povrch 300kPA tl 140mm</t>
  </si>
  <si>
    <t>-788996532</t>
  </si>
  <si>
    <t>104,434*1,02 'Přepočtené koeficientem množství</t>
  </si>
  <si>
    <t>44</t>
  </si>
  <si>
    <t>629991011</t>
  </si>
  <si>
    <t>Zakrytí vnějších ploch před znečištěním včetně pozdějšího odkrytí výplní otvorů a svislých ploch fólií přilepenou lepící páskou</t>
  </si>
  <si>
    <t>1125916411</t>
  </si>
  <si>
    <t>https://podminky.urs.cz/item/CS_URS_2021_02/629991011</t>
  </si>
  <si>
    <t xml:space="preserve">Poznámka k souboru cen:
1. V ceně -1012 nejsou započteny náklady na dodávku a montáž začišťovací lišty; tyto se oceňují cenou 622 14-3004 této části katalogu a materiálem ve specifikaci.
</t>
  </si>
  <si>
    <t>1,5*(3*72,42+28,5+17,82+17,7)</t>
  </si>
  <si>
    <t>5*2,7*0,9</t>
  </si>
  <si>
    <t>2,94*2,4</t>
  </si>
  <si>
    <t>1,8*0,9+0,9*0,6+9*2,7*0,9+7*0,9*0,9+2*0,45*0,9</t>
  </si>
  <si>
    <t>28*2,4*1,2+28*3,0*1,5+6*1,2*1,2+2,4*1,5+9,6*1,5+17,4*1,2</t>
  </si>
  <si>
    <t>2*2,96*2,6+6*(1,5*1,5+0,9*2,5)</t>
  </si>
  <si>
    <t>2*0,9*2,02</t>
  </si>
  <si>
    <t>45</t>
  </si>
  <si>
    <t>629995101</t>
  </si>
  <si>
    <t>Očištění vnějších ploch tlakovou vodou omytím</t>
  </si>
  <si>
    <t>-1041908613</t>
  </si>
  <si>
    <t>https://podminky.urs.cz/item/CS_URS_2021_02/629995101</t>
  </si>
  <si>
    <t>"lodžie - spodní líc lodžiové desky"</t>
  </si>
  <si>
    <t>4*2,96*1,585</t>
  </si>
  <si>
    <t>"lodžie - zábradlí"</t>
  </si>
  <si>
    <t>6*(3,46*1,0+2*0,41*0,95)*2</t>
  </si>
  <si>
    <t>"vstup - lékař -strop"</t>
  </si>
  <si>
    <t>"hlavní vstup - strop"</t>
  </si>
  <si>
    <t>63</t>
  </si>
  <si>
    <t>Podlahy a podlahové konstrukce</t>
  </si>
  <si>
    <t>46</t>
  </si>
  <si>
    <t>632451034</t>
  </si>
  <si>
    <t>Potěr cementový vyrovnávací z malty (MC-15) v ploše o průměrné (střední) tl. přes 40 do 50 mm</t>
  </si>
  <si>
    <t>-670850369</t>
  </si>
  <si>
    <t>https://podminky.urs.cz/item/CS_URS_2021_02/632451034</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</si>
  <si>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</si>
  <si>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3,884*1,795+2,94*1,15+2*1,0*0,2</t>
  </si>
  <si>
    <t>64</t>
  </si>
  <si>
    <t>Osazování výplní otvorů</t>
  </si>
  <si>
    <t>47</t>
  </si>
  <si>
    <t>644941112</t>
  </si>
  <si>
    <t>Montáž průvětrníků nebo mřížek odvětrávacích velikosti přes 150 x 200 do 300 x 300 mm</t>
  </si>
  <si>
    <t>kus</t>
  </si>
  <si>
    <t>1163108137</t>
  </si>
  <si>
    <t>https://podminky.urs.cz/item/CS_URS_2021_02/644941112</t>
  </si>
  <si>
    <t xml:space="preserve">Poznámka k souboru cen:
1. V cenách nejsou započteny náklady na dodávku průvětrníku nebo mřížky, tyto se oceňují ve specifikaci.
</t>
  </si>
  <si>
    <t>"větrací mřížky pro střechu"   118</t>
  </si>
  <si>
    <t>"větrací mřížky na fasádě"  2</t>
  </si>
  <si>
    <t>48</t>
  </si>
  <si>
    <t>55341426</t>
  </si>
  <si>
    <t>mřížka větrací nerezová se síťovinou 200x200mm</t>
  </si>
  <si>
    <t>809454159</t>
  </si>
  <si>
    <t>49</t>
  </si>
  <si>
    <t>55341413</t>
  </si>
  <si>
    <t>průvětrník mřížový s klapkami 300x300mm</t>
  </si>
  <si>
    <t>-1307317745</t>
  </si>
  <si>
    <t>Ostatní konstrukce a práce, bourání</t>
  </si>
  <si>
    <t>94</t>
  </si>
  <si>
    <t>Lešení a stavební výtahy</t>
  </si>
  <si>
    <t>50</t>
  </si>
  <si>
    <t>941111122</t>
  </si>
  <si>
    <t>Montáž lešení řadového trubkového lehkého pracovního s podlahami s provozním zatížením tř. 3 do 200 kg/m2 šířky tř. W09 přes 0,9 do 1,2 m, výšky přes 10 do 25 m</t>
  </si>
  <si>
    <t>-203964152</t>
  </si>
  <si>
    <t>https://podminky.urs.cz/item/CS_URS_2021_02/941111122</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</si>
  <si>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</si>
  <si>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12,0*(73,24+2*1,5)</t>
  </si>
  <si>
    <t>(12,5+14,0)/2*(73,24+2*1,5)</t>
  </si>
  <si>
    <t>(12,0+12,5)/2*(15,56+2*1,5)</t>
  </si>
  <si>
    <t>(12,0+14,0)/2*(15,56+2*1,5)</t>
  </si>
  <si>
    <t>51</t>
  </si>
  <si>
    <t>941111222</t>
  </si>
  <si>
    <t>Montáž lešení řadového trubkového lehkého pracovního s podlahami s provozním zatížením tř. 3 do 200 kg/m2 Příplatek za první a každý další den použití lešení k ceně -1122</t>
  </si>
  <si>
    <t>-644747453</t>
  </si>
  <si>
    <t>https://podminky.urs.cz/item/CS_URS_2021_02/941111222</t>
  </si>
  <si>
    <t>Poznámka k položce:
60 dní</t>
  </si>
  <si>
    <t>2393,7*60 'Přepočtené koeficientem množství</t>
  </si>
  <si>
    <t>52</t>
  </si>
  <si>
    <t>941111822</t>
  </si>
  <si>
    <t>Demontáž lešení řadového trubkového lehkého pracovního s podlahami s provozním zatížením tř. 3 do 200 kg/m2 šířky tř. W09 přes 0,9 do 1,2 m, výšky přes 10 do 25 m</t>
  </si>
  <si>
    <t>-941077907</t>
  </si>
  <si>
    <t>https://podminky.urs.cz/item/CS_URS_2021_02/941111822</t>
  </si>
  <si>
    <t xml:space="preserve">Poznámka k souboru cen:
1. Demontáž lešení řadového trubkového lehkého výšky přes 25 m se oceňuje individuálně.
</t>
  </si>
  <si>
    <t>53</t>
  </si>
  <si>
    <t>944511111</t>
  </si>
  <si>
    <t>Montáž ochranné sítě zavěšené na konstrukci lešení z textilie z umělých vláken</t>
  </si>
  <si>
    <t>-1666328454</t>
  </si>
  <si>
    <t>https://podminky.urs.cz/item/CS_URS_2021_02/944511111</t>
  </si>
  <si>
    <t xml:space="preserve">Poznámka k souboru cen:
1. V cenách nejsou započteny náklady na lešení potřebné pro zavěšení sítí; toto lešení se oceňuje příslušnými cenami lešení.
</t>
  </si>
  <si>
    <t>54</t>
  </si>
  <si>
    <t>944511211</t>
  </si>
  <si>
    <t>Montáž ochranné sítě Příplatek za první a každý další den použití sítě k ceně -1111</t>
  </si>
  <si>
    <t>1880938684</t>
  </si>
  <si>
    <t>https://podminky.urs.cz/item/CS_URS_2021_02/944511211</t>
  </si>
  <si>
    <t>55</t>
  </si>
  <si>
    <t>944511811</t>
  </si>
  <si>
    <t>Demontáž ochranné sítě zavěšené na konstrukci lešení z textilie z umělých vláken</t>
  </si>
  <si>
    <t>613489194</t>
  </si>
  <si>
    <t>https://podminky.urs.cz/item/CS_URS_2021_02/944511811</t>
  </si>
  <si>
    <t>95</t>
  </si>
  <si>
    <t>Různé dokončovací konstrukce a práce pozemních staveb</t>
  </si>
  <si>
    <t>56</t>
  </si>
  <si>
    <t>9509600R1</t>
  </si>
  <si>
    <t>Demontáž a zpětná montáž zastřešení vstupu do 1.PP, vč. kotevního materiálu</t>
  </si>
  <si>
    <t>soubor</t>
  </si>
  <si>
    <t>2083688733</t>
  </si>
  <si>
    <t>57</t>
  </si>
  <si>
    <t>553970000R</t>
  </si>
  <si>
    <t>atypické kovové výrobky pozinkované</t>
  </si>
  <si>
    <t>kg</t>
  </si>
  <si>
    <t>2138020151</t>
  </si>
  <si>
    <t>"pomocná konstrukce pro zpětnou montáž zastřešení vstupu do 1.PP"</t>
  </si>
  <si>
    <t>"U100"</t>
  </si>
  <si>
    <t>5,1*10,6</t>
  </si>
  <si>
    <t>"TR 38/5"</t>
  </si>
  <si>
    <t>3,14*4,93</t>
  </si>
  <si>
    <t>"plech PL8 150/150 mm"</t>
  </si>
  <si>
    <t>0,15*0,15*64,0</t>
  </si>
  <si>
    <t>70,98*1,08 'Přepočtené koeficientem množství</t>
  </si>
  <si>
    <t>58</t>
  </si>
  <si>
    <t>9509600R2</t>
  </si>
  <si>
    <t>Demontáž a zpětná montáž fasádních prvků, vč. materiálu</t>
  </si>
  <si>
    <t>-1407464069</t>
  </si>
  <si>
    <t>59</t>
  </si>
  <si>
    <t>9509600R3</t>
  </si>
  <si>
    <t>Demontáž a zpětná montáž elektroinstalace na fasádě, vč. materiálu</t>
  </si>
  <si>
    <t>1134527770</t>
  </si>
  <si>
    <t>60</t>
  </si>
  <si>
    <t>9509600R4</t>
  </si>
  <si>
    <t>Oprava chodníku při montáži venkovních schodů, vč. materiálu</t>
  </si>
  <si>
    <t>1243009992</t>
  </si>
  <si>
    <t>953951123</t>
  </si>
  <si>
    <t>Dodání a osazení jednotlivých dřevěných výrobků špalíků do vynechaných nebo vysekaných kapes na maltu cementovou nebo do betonu konstrukcí i do mazanin se zajištěním polohy velikosti od 100x100x50 mm do 150x150x100 mm</t>
  </si>
  <si>
    <t>-1465717272</t>
  </si>
  <si>
    <t>https://podminky.urs.cz/item/CS_URS_2021_02/953951123</t>
  </si>
  <si>
    <t>"atika - trámek 80/140 mm, dl. 320 mm, 2x á 800 mm"</t>
  </si>
  <si>
    <t>"((2*33,4+74,42+2*9,78+2*6,6+15,9)/0,8)*2=474,7"  475</t>
  </si>
  <si>
    <t>953961111</t>
  </si>
  <si>
    <t>Kotvy chemické s vyvrtáním otvoru do betonu, železobetonu nebo tvrdého kamene tmel, velikost M 8, hloubka 80 mm</t>
  </si>
  <si>
    <t>531936543</t>
  </si>
  <si>
    <t>https://podminky.urs.cz/item/CS_URS_2021_02/953961111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</si>
  <si>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</si>
  <si>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6*7+2</t>
  </si>
  <si>
    <t>953965111</t>
  </si>
  <si>
    <t>Kotvy chemické s vyvrtáním otvoru kotevní šrouby pro chemické kotvy, velikost M 8, délka 110 mm</t>
  </si>
  <si>
    <t>1236600211</t>
  </si>
  <si>
    <t>https://podminky.urs.cz/item/CS_URS_2021_02/953965111</t>
  </si>
  <si>
    <t>953961112</t>
  </si>
  <si>
    <t>Kotvy chemické s vyvrtáním otvoru do betonu, železobetonu nebo tvrdého kamene tmel, velikost M 10, hloubka 90 mm</t>
  </si>
  <si>
    <t>-143811921</t>
  </si>
  <si>
    <t>https://podminky.urs.cz/item/CS_URS_2021_02/953961112</t>
  </si>
  <si>
    <t>475</t>
  </si>
  <si>
    <t>65</t>
  </si>
  <si>
    <t>953965115</t>
  </si>
  <si>
    <t>Kotvy chemické s vyvrtáním otvoru kotevní šrouby pro chemické kotvy, velikost M 10, délka 130 mm</t>
  </si>
  <si>
    <t>1496462751</t>
  </si>
  <si>
    <t>https://podminky.urs.cz/item/CS_URS_2021_02/953965115</t>
  </si>
  <si>
    <t>66</t>
  </si>
  <si>
    <t>953965117</t>
  </si>
  <si>
    <t>Kotvy chemické s vyvrtáním otvoru kotevní šrouby pro chemické kotvy, velikost M 10, délka 190 mm</t>
  </si>
  <si>
    <t>-351635766</t>
  </si>
  <si>
    <t>https://podminky.urs.cz/item/CS_URS_2021_02/953965117</t>
  </si>
  <si>
    <t>67</t>
  </si>
  <si>
    <t>953961113</t>
  </si>
  <si>
    <t>Kotvy chemické s vyvrtáním otvoru do betonu, železobetonu nebo tvrdého kamene tmel, velikost M 12, hloubka 110 mm</t>
  </si>
  <si>
    <t>-1766114049</t>
  </si>
  <si>
    <t>https://podminky.urs.cz/item/CS_URS_2021_02/953961113</t>
  </si>
  <si>
    <t xml:space="preserve">"stříška hlavního vstupu" </t>
  </si>
  <si>
    <t>(2+2)*4</t>
  </si>
  <si>
    <t>2*4</t>
  </si>
  <si>
    <t>68</t>
  </si>
  <si>
    <t>953965121</t>
  </si>
  <si>
    <t>Kotvy chemické s vyvrtáním otvoru kotevní šrouby pro chemické kotvy, velikost M 12, délka 160 mm</t>
  </si>
  <si>
    <t>418043049</t>
  </si>
  <si>
    <t>https://podminky.urs.cz/item/CS_URS_2021_02/953965121</t>
  </si>
  <si>
    <t>96</t>
  </si>
  <si>
    <t>Bourání konstrukcí</t>
  </si>
  <si>
    <t>69</t>
  </si>
  <si>
    <t>960960001R</t>
  </si>
  <si>
    <t>Demontáž stříšky nad hlavním vstupem</t>
  </si>
  <si>
    <t>-1545564294</t>
  </si>
  <si>
    <t>70</t>
  </si>
  <si>
    <t>961044111</t>
  </si>
  <si>
    <t>Bourání základů z betonu prostého</t>
  </si>
  <si>
    <t>-808722745</t>
  </si>
  <si>
    <t>https://podminky.urs.cz/item/CS_URS_2021_02/961044111</t>
  </si>
  <si>
    <t>1,0*0,5*0,8</t>
  </si>
  <si>
    <t>71</t>
  </si>
  <si>
    <t>963014949</t>
  </si>
  <si>
    <t>Bourání železobetonových schodnic prefabrikovaných jakékoliv délky</t>
  </si>
  <si>
    <t>1820250724</t>
  </si>
  <si>
    <t>https://podminky.urs.cz/item/CS_URS_2021_02/963014949</t>
  </si>
  <si>
    <t>4,1</t>
  </si>
  <si>
    <t>72</t>
  </si>
  <si>
    <t>963042819R</t>
  </si>
  <si>
    <t>Bourání schodišťových stupňů prefabrikovaných</t>
  </si>
  <si>
    <t>903943965</t>
  </si>
  <si>
    <t>12*1,2</t>
  </si>
  <si>
    <t>73</t>
  </si>
  <si>
    <t>965042141</t>
  </si>
  <si>
    <t>Bourání mazanin betonových nebo z litého asfaltu tl. do 100 mm, plochy přes 4 m2</t>
  </si>
  <si>
    <t>1717208237</t>
  </si>
  <si>
    <t>https://podminky.urs.cz/item/CS_URS_2021_02/965042141</t>
  </si>
  <si>
    <t>(3,884*1,795+2,94*1,15+2*1,0*0,2)*0,05</t>
  </si>
  <si>
    <t>74</t>
  </si>
  <si>
    <t>967031132</t>
  </si>
  <si>
    <t>Přisekání (špicování) plošné nebo rovných ostění zdiva z cihel pálených rovných ostění, bez odstupu, po hrubém vybourání otvorů, na maltu vápennou nebo vápenocementovou</t>
  </si>
  <si>
    <t>-1519738399</t>
  </si>
  <si>
    <t>https://podminky.urs.cz/item/CS_URS_2021_02/967031132</t>
  </si>
  <si>
    <t>2*2*0,33*2,02</t>
  </si>
  <si>
    <t>75</t>
  </si>
  <si>
    <t>968072455</t>
  </si>
  <si>
    <t>Vybourání kovových rámů oken s křídly, dveřních zárubní, vrat, stěn, ostění nebo obkladů dveřních zárubní, plochy do 2 m2</t>
  </si>
  <si>
    <t>1161044902</t>
  </si>
  <si>
    <t>https://podminky.urs.cz/item/CS_URS_2021_02/968072455</t>
  </si>
  <si>
    <t>2*0,8*1,97</t>
  </si>
  <si>
    <t>97</t>
  </si>
  <si>
    <t>Prorážení otvorů a ostatní bourací práce</t>
  </si>
  <si>
    <t>76</t>
  </si>
  <si>
    <t>978059641</t>
  </si>
  <si>
    <t>Odsekání obkladů stěn včetně otlučení podkladní omítky až na zdivo z obkládaček vnějších, z jakýchkoliv materiálů, plochy přes 1 m2</t>
  </si>
  <si>
    <t>-1168714087</t>
  </si>
  <si>
    <t>https://podminky.urs.cz/item/CS_URS_2021_02/978059641</t>
  </si>
  <si>
    <t xml:space="preserve">Poznámka k souboru cen:
1. Odsekání soklíků se oceňuje cenami souboru cen 965 08.
</t>
  </si>
  <si>
    <t>9,44+10,53</t>
  </si>
  <si>
    <t>4,35+5,0+0,7+15,47+25,0+18,04</t>
  </si>
  <si>
    <t>"ostění a parapet"</t>
  </si>
  <si>
    <t>98</t>
  </si>
  <si>
    <t>Demolice a sanace</t>
  </si>
  <si>
    <t>77</t>
  </si>
  <si>
    <t>985312133</t>
  </si>
  <si>
    <t>Stěrka k vyrovnání ploch reprofilovaného betonu rubu kleneb a podlah, tloušťky přes 3 do 4 mm</t>
  </si>
  <si>
    <t>1328729860</t>
  </si>
  <si>
    <t>https://podminky.urs.cz/item/CS_URS_2021_02/985312133</t>
  </si>
  <si>
    <t xml:space="preserve">Poznámka k souboru cen:
1. V cenách nejsou započteny náklady na ochranný nátěr, které se oceňují souborem cen 985 32-4 Ochranný nátěr betonu.
</t>
  </si>
  <si>
    <t>"lodžie"</t>
  </si>
  <si>
    <t>6*2,96*1,585</t>
  </si>
  <si>
    <t>78</t>
  </si>
  <si>
    <t>985312192</t>
  </si>
  <si>
    <t>Stěrka k vyrovnání ploch reprofilovaného betonu Příplatek k cenám za plochu do 10 m2 jednotlivě</t>
  </si>
  <si>
    <t>1747657369</t>
  </si>
  <si>
    <t>https://podminky.urs.cz/item/CS_URS_2021_02/985312192</t>
  </si>
  <si>
    <t>79</t>
  </si>
  <si>
    <t>985323111</t>
  </si>
  <si>
    <t>Spojovací můstek reprofilovaného betonu na cementové bázi, tloušťky 1 mm</t>
  </si>
  <si>
    <t>-1941921978</t>
  </si>
  <si>
    <t>https://podminky.urs.cz/item/CS_URS_2021_02/985323111</t>
  </si>
  <si>
    <t>80</t>
  </si>
  <si>
    <t>985323912</t>
  </si>
  <si>
    <t>Spojovací můstek reprofilovaného betonu Příplatek k cenám za plochu do 10 m2 jednotlivě</t>
  </si>
  <si>
    <t>-404422592</t>
  </si>
  <si>
    <t>https://podminky.urs.cz/item/CS_URS_2021_02/985323912</t>
  </si>
  <si>
    <t>997</t>
  </si>
  <si>
    <t>Přesun sutě</t>
  </si>
  <si>
    <t>81</t>
  </si>
  <si>
    <t>997013116</t>
  </si>
  <si>
    <t>Vnitrostaveništní doprava suti a vybouraných hmot vodorovně do 50 m svisle s použitím mechanizace pro budovy a haly výšky přes 18 do 21 m</t>
  </si>
  <si>
    <t>-1370857437</t>
  </si>
  <si>
    <t>https://podminky.urs.cz/item/CS_URS_2021_02/997013116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</si>
  <si>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</si>
  <si>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82</t>
  </si>
  <si>
    <t>997013501</t>
  </si>
  <si>
    <t>Odvoz suti a vybouraných hmot na skládku nebo meziskládku se složením, na vzdálenost do 1 km</t>
  </si>
  <si>
    <t>-2118444509</t>
  </si>
  <si>
    <t>https://podminky.urs.cz/item/CS_URS_2021_02/997013501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</si>
  <si>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</si>
  <si>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83</t>
  </si>
  <si>
    <t>997013509</t>
  </si>
  <si>
    <t>Odvoz suti a vybouraných hmot na skládku nebo meziskládku se složením, na vzdálenost Příplatek k ceně za každý další i započatý 1 km přes 1 km</t>
  </si>
  <si>
    <t>-2141567846</t>
  </si>
  <si>
    <t>https://podminky.urs.cz/item/CS_URS_2021_02/997013509</t>
  </si>
  <si>
    <t>Poznámka k položce:
skládka Činov 14 km</t>
  </si>
  <si>
    <t>13,116*13 'Přepočtené koeficientem množství</t>
  </si>
  <si>
    <t>84</t>
  </si>
  <si>
    <t>997013631</t>
  </si>
  <si>
    <t>Poplatek za uložení stavebního odpadu na skládce (skládkovné) směsného stavebního a demoličního zatříděného do Katalogu odpadů pod kódem 17 09 04</t>
  </si>
  <si>
    <t>-636904998</t>
  </si>
  <si>
    <t>https://podminky.urs.cz/item/CS_URS_2021_02/997013631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</si>
  <si>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</si>
  <si>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85</t>
  </si>
  <si>
    <t>997013843</t>
  </si>
  <si>
    <t>Poplatek za uložení stavebního odpadu na skládce (skládkovné) odpadního materiálu po otryskávání s obsahem nebezpečných látek zatříděného do katalogu odpadů pod kódem 12 01 16</t>
  </si>
  <si>
    <t>1111624558</t>
  </si>
  <si>
    <t>https://podminky.urs.cz/item/CS_URS_2021_02/997013843</t>
  </si>
  <si>
    <t>998</t>
  </si>
  <si>
    <t>Přesun hmot</t>
  </si>
  <si>
    <t>86</t>
  </si>
  <si>
    <t>998011003</t>
  </si>
  <si>
    <t>Přesun hmot pro budovy občanské výstavby, bydlení, výrobu a služby s nosnou svislou konstrukcí zděnou z cihel, tvárnic nebo kamene vodorovná dopravní vzdálenost do 100 m pro budovy výšky přes 12 do 24 m</t>
  </si>
  <si>
    <t>692994867</t>
  </si>
  <si>
    <t>https://podminky.urs.cz/item/CS_URS_2021_02/998011003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</si>
  <si>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</si>
  <si>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</si>
  <si>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</si>
  <si>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</si>
  <si>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</si>
  <si>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87</t>
  </si>
  <si>
    <t>711142559</t>
  </si>
  <si>
    <t>Provedení izolace proti zemní vlhkosti pásy přitavením NAIP na ploše svislé S</t>
  </si>
  <si>
    <t>1969979</t>
  </si>
  <si>
    <t>https://podminky.urs.cz/item/CS_URS_2021_02/711142559</t>
  </si>
  <si>
    <t xml:space="preserve">Poznámka k souboru cen:
1. Izolace plochy jednotlivě do 10 m2 se oceňují skladebně cenou příslušné izolace a cenou 711 19-9097 Příplatek za plochu do 10 m2.
</t>
  </si>
  <si>
    <t>"atika"</t>
  </si>
  <si>
    <t>(0,32+0,15+0,3)*(2*33,4+74,42+2*9,78+2*6,6+15,9)</t>
  </si>
  <si>
    <t>88</t>
  </si>
  <si>
    <t>62855001</t>
  </si>
  <si>
    <t>pás asfaltový natavitelný modifikovaný SBS tl 4,0mm s vložkou z polyesterové rohože a spalitelnou PE fólií nebo jemnozrnným minerálním posypem na horním povrchu</t>
  </si>
  <si>
    <t>198305322</t>
  </si>
  <si>
    <t>146,208*1,15 'Přepočtené koeficientem množství</t>
  </si>
  <si>
    <t>89</t>
  </si>
  <si>
    <t>711193121</t>
  </si>
  <si>
    <t>Izolace proti zemní vlhkosti ostatní těsnicí hmotou dvousložkovou na bázi cementu na ploše vodorovné V</t>
  </si>
  <si>
    <t>-1506353422</t>
  </si>
  <si>
    <t>https://podminky.urs.cz/item/CS_URS_2021_02/711193121</t>
  </si>
  <si>
    <t>90</t>
  </si>
  <si>
    <t>711193131</t>
  </si>
  <si>
    <t>Izolace proti zemní vlhkosti ostatní těsnicí hmotou dvousložkovou na bázi cementu na ploše svislé S</t>
  </si>
  <si>
    <t>247799559</t>
  </si>
  <si>
    <t>https://podminky.urs.cz/item/CS_URS_2021_02/711193131</t>
  </si>
  <si>
    <t>"sokly"</t>
  </si>
  <si>
    <t>6*(2,96+2*1,185-2,4)*0,1</t>
  </si>
  <si>
    <t>(3,884+2*1,15+4*0,2-2*0,9)*0,1</t>
  </si>
  <si>
    <t>91</t>
  </si>
  <si>
    <t>998711103</t>
  </si>
  <si>
    <t>Přesun hmot pro izolace proti vodě, vlhkosti a plynům stanovený z hmotnosti přesunovaného materiálu vodorovná dopravní vzdálenost do 50 m v objektech výšky přes 12 do 60 m</t>
  </si>
  <si>
    <t>-609364395</t>
  </si>
  <si>
    <t>https://podminky.urs.cz/item/CS_URS_2021_02/998711103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</si>
  <si>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</si>
  <si>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</si>
  <si>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</si>
  <si>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92</t>
  </si>
  <si>
    <t>762341275</t>
  </si>
  <si>
    <t>Bednění a laťování montáž bednění střech rovných a šikmých sklonu do 60° s vyřezáním otvorů z desek dřevotřískových nebo dřevoštěpkových na pero a drážku</t>
  </si>
  <si>
    <t>-646856100</t>
  </si>
  <si>
    <t>https://podminky.urs.cz/item/CS_URS_2021_02/762341275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</si>
  <si>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</si>
  <si>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(0,605+0,14+0,32+0,15)*(2*33,4+74,42+2*9,78+2*6,6+15,9)</t>
  </si>
  <si>
    <t>93</t>
  </si>
  <si>
    <t>60623495</t>
  </si>
  <si>
    <t>překližka vodovzdorná smrk tl 21mm jakost II.</t>
  </si>
  <si>
    <t>2028742761</t>
  </si>
  <si>
    <t>230,704*1,1 'Přepočtené koeficientem množství</t>
  </si>
  <si>
    <t>998762103</t>
  </si>
  <si>
    <t>Přesun hmot pro konstrukce tesařské stanovený z hmotnosti přesunovaného materiálu vodorovná dopravní vzdálenost do 50 m v objektech výšky přes 12 do 24 m</t>
  </si>
  <si>
    <t>-1252795035</t>
  </si>
  <si>
    <t>https://podminky.urs.cz/item/CS_URS_2021_02/998762103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</si>
  <si>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</si>
  <si>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</si>
  <si>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</si>
  <si>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764001821</t>
  </si>
  <si>
    <t>Demontáž klempířských konstrukcí krytiny ze svitků nebo tabulí do suti</t>
  </si>
  <si>
    <t>-844867735</t>
  </si>
  <si>
    <t>https://podminky.urs.cz/item/CS_URS_2021_02/764001821</t>
  </si>
  <si>
    <t>"el. skříňka"  1,85*0,5</t>
  </si>
  <si>
    <t>764002841</t>
  </si>
  <si>
    <t>Demontáž klempířských konstrukcí oplechování horních ploch zdí a nadezdívek do suti</t>
  </si>
  <si>
    <t>-350868181</t>
  </si>
  <si>
    <t>https://podminky.urs.cz/item/CS_URS_2021_02/764002841</t>
  </si>
  <si>
    <t>0,87*(2*33,4+74,42)</t>
  </si>
  <si>
    <t>0,96*(2*9,78+2*6,6)</t>
  </si>
  <si>
    <t>0,97*15,9</t>
  </si>
  <si>
    <t>764002851</t>
  </si>
  <si>
    <t>Demontáž klempířských konstrukcí oplechování parapetů do suti</t>
  </si>
  <si>
    <t>-622179256</t>
  </si>
  <si>
    <t>https://podminky.urs.cz/item/CS_URS_2021_02/764002851</t>
  </si>
  <si>
    <t>"1.PP"</t>
  </si>
  <si>
    <t>7*1,0+15*2,9+1,9</t>
  </si>
  <si>
    <t>"1.NP"</t>
  </si>
  <si>
    <t>4*2,5+5*3,1</t>
  </si>
  <si>
    <t>29,5+2*18,8+18,4+10,0</t>
  </si>
  <si>
    <t>"2.NP - 4.NP"</t>
  </si>
  <si>
    <t>3*(8*2,5+8*3,1+2*1,3)</t>
  </si>
  <si>
    <t>3*74,5</t>
  </si>
  <si>
    <t>764041420</t>
  </si>
  <si>
    <t>Dilatační lišta z titanzinkového předzvětralého plechu připojovací, včetně tmelení rš 80 mm</t>
  </si>
  <si>
    <t>-804797478</t>
  </si>
  <si>
    <t>https://podminky.urs.cz/item/CS_URS_2021_02/764041420</t>
  </si>
  <si>
    <t>"2.NP - 4.NP (K18)"</t>
  </si>
  <si>
    <t>3*2*6,485</t>
  </si>
  <si>
    <t>99</t>
  </si>
  <si>
    <t>764041422</t>
  </si>
  <si>
    <t>Dilatační lišta z titanzinkového předzvětralého plechu připojovací, včetně tmelení rš 120 mm</t>
  </si>
  <si>
    <t>1058585648</t>
  </si>
  <si>
    <t>https://podminky.urs.cz/item/CS_URS_2021_02/764041422</t>
  </si>
  <si>
    <t>"stříška hlavního vstupu"</t>
  </si>
  <si>
    <t>3,625</t>
  </si>
  <si>
    <t>100</t>
  </si>
  <si>
    <t>764141431</t>
  </si>
  <si>
    <t>Krytina ze svitků nebo tabulí z titanzinkového předzvětralého plechu s úpravou u okapů, prostupů a výčnělků střechy rovné drážkováním z tabulí, velikosti 1000 x 2000 mm, sklon střechy do 30°</t>
  </si>
  <si>
    <t>-1327344496</t>
  </si>
  <si>
    <t>https://podminky.urs.cz/item/CS_URS_2021_02/764141431</t>
  </si>
  <si>
    <t>101</t>
  </si>
  <si>
    <t>764242433</t>
  </si>
  <si>
    <t>Oplechování střešních prvků z titanzinkového předzvětralého plechu okapu okapovým plechem střechy rovné rš 250 mm</t>
  </si>
  <si>
    <t>-2139193822</t>
  </si>
  <si>
    <t>https://podminky.urs.cz/item/CS_URS_2021_02/764242433</t>
  </si>
  <si>
    <t xml:space="preserve">Poznámka k souboru cen:
1. V cenách 764 24-1405 až - 2457 nejsou započteny náklady na podkladní plech. Ten se oceňuje souborem cen 764 01-14..Podkladní plech z pozinkovaného plechu v tl. 1,0 mm a rozvinuté šířce dle rš střešního prvku.
</t>
  </si>
  <si>
    <t>3,625+2*1,251</t>
  </si>
  <si>
    <t>102</t>
  </si>
  <si>
    <t>764244411</t>
  </si>
  <si>
    <t>Oplechování horních ploch zdí a nadezdívek (atik) z titanzinkového předzvětralého plechu mechanicky kotvené přes rš 800 mm</t>
  </si>
  <si>
    <t>617898130</t>
  </si>
  <si>
    <t>https://podminky.urs.cz/item/CS_URS_2021_02/764244411</t>
  </si>
  <si>
    <t>"K01, K02"</t>
  </si>
  <si>
    <t>1,12*(2*33,4+74,42)</t>
  </si>
  <si>
    <t>"K03, K04"</t>
  </si>
  <si>
    <t>1,21*(2*9,78+2*6,6)</t>
  </si>
  <si>
    <t>"K05"</t>
  </si>
  <si>
    <t>1,21*15,9</t>
  </si>
  <si>
    <t>103</t>
  </si>
  <si>
    <t>764245404</t>
  </si>
  <si>
    <t>Oplechování horních ploch zdí a nadezdívek (atik) z titanzinkového předzvětralého plechu celoplošně lepené rš 330 mm</t>
  </si>
  <si>
    <t>742348851</t>
  </si>
  <si>
    <t>https://podminky.urs.cz/item/CS_URS_2021_02/764245404</t>
  </si>
  <si>
    <t>"2.NP - 4.NP (K16)"</t>
  </si>
  <si>
    <t>3*2*3,58</t>
  </si>
  <si>
    <t>"2.NP - 4.NP (K14 a K15)"</t>
  </si>
  <si>
    <t>3*(4*0,26+4*0,24)</t>
  </si>
  <si>
    <t>104</t>
  </si>
  <si>
    <t>764246446</t>
  </si>
  <si>
    <t>Oplechování parapetů z titanzinkového předzvětralého plechu rovných celoplošně lepené, bez rohů rš 500 mm</t>
  </si>
  <si>
    <t>1845116301</t>
  </si>
  <si>
    <t>https://podminky.urs.cz/item/CS_URS_2021_02/764246446</t>
  </si>
  <si>
    <t>2*0,55</t>
  </si>
  <si>
    <t>3*(8*2,5+8*3,1+2*1,3+2*1,6)</t>
  </si>
  <si>
    <t>8*1,0+15*2,9+1,9</t>
  </si>
  <si>
    <t>105</t>
  </si>
  <si>
    <t>764341414</t>
  </si>
  <si>
    <t>Lemování zdí z titanzinkového předzvětralého plechu boční nebo horní rovných, střech s krytinou skládanou mimo prejzovou rš 330 mm</t>
  </si>
  <si>
    <t>-801282688</t>
  </si>
  <si>
    <t>https://podminky.urs.cz/item/CS_URS_2021_02/764341414</t>
  </si>
  <si>
    <t>106</t>
  </si>
  <si>
    <t>764541414</t>
  </si>
  <si>
    <t>Žlab podokapní z titanzinkového předzvětralého plechu včetně háků a čel hranatý rš 330 mm</t>
  </si>
  <si>
    <t>1624656435</t>
  </si>
  <si>
    <t>https://podminky.urs.cz/item/CS_URS_2021_02/764541414</t>
  </si>
  <si>
    <t>"stříška hlavního vstupu (K24)"</t>
  </si>
  <si>
    <t>5,11</t>
  </si>
  <si>
    <t>107</t>
  </si>
  <si>
    <t>764548402</t>
  </si>
  <si>
    <t>Svod z titanzinkového předzvětralého plechu včetně objímek, kolen a odskoků hranatý, o straně 80 mm</t>
  </si>
  <si>
    <t>-3829819</t>
  </si>
  <si>
    <t>https://podminky.urs.cz/item/CS_URS_2021_02/764548402</t>
  </si>
  <si>
    <t>"stříška hlavního vstupu (K25)"</t>
  </si>
  <si>
    <t>2,7</t>
  </si>
  <si>
    <t>108</t>
  </si>
  <si>
    <t>998764103</t>
  </si>
  <si>
    <t>Přesun hmot pro konstrukce klempířské stanovený z hmotnosti přesunovaného materiálu vodorovná dopravní vzdálenost do 50 m v objektech výšky přes 12 do 24 m</t>
  </si>
  <si>
    <t>1587407712</t>
  </si>
  <si>
    <t>https://podminky.urs.cz/item/CS_URS_2021_02/998764103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</si>
  <si>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</si>
  <si>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</si>
  <si>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</si>
  <si>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109</t>
  </si>
  <si>
    <t>765144004</t>
  </si>
  <si>
    <t>Krytina z polykarbonátových desek rovných komůrkových, na konstrukci kovovou tloušťky 10 mm</t>
  </si>
  <si>
    <t>-1921077657</t>
  </si>
  <si>
    <t>https://podminky.urs.cz/item/CS_URS_2021_02/765144004</t>
  </si>
  <si>
    <t xml:space="preserve">Poznámka k souboru cen:
1. V cenách nejsou započteny náklady na bednění a laťování, tyto práce se oceňují cenami katalogu 800-762 Konstrukce tesařské.
2. V cenách nejsou započteny náklady na klempířské konstrukce, tyto práce se oceňují cenami katalogu 800-764 Konstrukce klempířské.
</t>
  </si>
  <si>
    <t>3,835*1,251</t>
  </si>
  <si>
    <t>110</t>
  </si>
  <si>
    <t>998765103</t>
  </si>
  <si>
    <t>Přesun hmot pro krytiny skládané stanovený z hmotnosti přesunovaného materiálu vodorovná dopravní vzdálenost do 50 m na objektech výšky přes 12 do 24 m</t>
  </si>
  <si>
    <t>-1473261026</t>
  </si>
  <si>
    <t>https://podminky.urs.cz/item/CS_URS_2021_02/998765103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</si>
  <si>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</si>
  <si>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</si>
  <si>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</si>
  <si>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111</t>
  </si>
  <si>
    <t>766660411</t>
  </si>
  <si>
    <t>Montáž dveřních křídel dřevěných nebo plastových vchodových dveří včetně rámu do zdiva jednokřídlových bez nadsvětlíku</t>
  </si>
  <si>
    <t>-1849493837</t>
  </si>
  <si>
    <t>https://podminky.urs.cz/item/CS_URS_2021_02/766660411</t>
  </si>
  <si>
    <t>"dveře 01/L, 01/P"   2</t>
  </si>
  <si>
    <t>112</t>
  </si>
  <si>
    <t>61140500</t>
  </si>
  <si>
    <t>dveře jednokřídlé plastové bílé plné max rozměru otvoru 2,42m2 bezpečnostní třídy RC2</t>
  </si>
  <si>
    <t>111109047</t>
  </si>
  <si>
    <t xml:space="preserve">"dveře 01/L, 01/P" </t>
  </si>
  <si>
    <t>2*1,0*2,02</t>
  </si>
  <si>
    <t>4,04*1,8 'Přepočtené koeficientem množství</t>
  </si>
  <si>
    <t>113</t>
  </si>
  <si>
    <t>766660728</t>
  </si>
  <si>
    <t>Montáž dveřních doplňků dveřního kování interiérového zámku</t>
  </si>
  <si>
    <t>864490618</t>
  </si>
  <si>
    <t>https://podminky.urs.cz/item/CS_URS_2021_02/766660728</t>
  </si>
  <si>
    <t>114</t>
  </si>
  <si>
    <t>54924004</t>
  </si>
  <si>
    <t>zámek zadlabací 190/140/20 L cylinder</t>
  </si>
  <si>
    <t>-596957602</t>
  </si>
  <si>
    <t>115</t>
  </si>
  <si>
    <t>766660729</t>
  </si>
  <si>
    <t>Montáž dveřních doplňků dveřního kování interiérového štítku s klikou</t>
  </si>
  <si>
    <t>-1801150967</t>
  </si>
  <si>
    <t>https://podminky.urs.cz/item/CS_URS_2021_02/766660729</t>
  </si>
  <si>
    <t>116</t>
  </si>
  <si>
    <t>54914110</t>
  </si>
  <si>
    <t>kování bezpečnostní R1, knoflík-klika R1 Cr</t>
  </si>
  <si>
    <t>1384695130</t>
  </si>
  <si>
    <t>117</t>
  </si>
  <si>
    <t>766660717</t>
  </si>
  <si>
    <t>Montáž dveřních doplňků samozavírače na zárubeň ocelovou</t>
  </si>
  <si>
    <t>-1365467029</t>
  </si>
  <si>
    <t>https://podminky.urs.cz/item/CS_URS_2021_02/766660717</t>
  </si>
  <si>
    <t>118</t>
  </si>
  <si>
    <t>54917265</t>
  </si>
  <si>
    <t>samozavírač dveří hydraulický K214 č.14 zlatá bronz</t>
  </si>
  <si>
    <t>1045170514</t>
  </si>
  <si>
    <t>119</t>
  </si>
  <si>
    <t>998766103</t>
  </si>
  <si>
    <t>Přesun hmot pro konstrukce truhlářské stanovený z hmotnosti přesunovaného materiálu vodorovná dopravní vzdálenost do 50 m v objektech výšky přes 12 do 24 m</t>
  </si>
  <si>
    <t>-1564157778</t>
  </si>
  <si>
    <t>https://podminky.urs.cz/item/CS_URS_2021_02/998766103</t>
  </si>
  <si>
    <t>767</t>
  </si>
  <si>
    <t>Konstrukce zámečnické</t>
  </si>
  <si>
    <t>120</t>
  </si>
  <si>
    <t>767161813</t>
  </si>
  <si>
    <t>Demontáž zábradlí do suti rovného nerozebíratelný spoj hmotnosti 1 m zábradlí do 20 kg</t>
  </si>
  <si>
    <t>1484955167</t>
  </si>
  <si>
    <t>https://podminky.urs.cz/item/CS_URS_2021_02/767161813</t>
  </si>
  <si>
    <t>2,81+1,75+0,55</t>
  </si>
  <si>
    <t>121</t>
  </si>
  <si>
    <t>767161823</t>
  </si>
  <si>
    <t>Demontáž zábradlí do suti schodišťového nerozebíratelný spoj hmotnosti 1 m zábradlí do 20 kg</t>
  </si>
  <si>
    <t>-1912289992</t>
  </si>
  <si>
    <t>https://podminky.urs.cz/item/CS_URS_2021_02/767161823</t>
  </si>
  <si>
    <t>2*4,1</t>
  </si>
  <si>
    <t>122</t>
  </si>
  <si>
    <t>767584811R</t>
  </si>
  <si>
    <t>Demontáž mřížek vzduchotechnických</t>
  </si>
  <si>
    <t>-451173578</t>
  </si>
  <si>
    <t>123</t>
  </si>
  <si>
    <t>767996701</t>
  </si>
  <si>
    <t>Demontáž ostatních zámečnických konstrukcí o hmotnosti jednotlivých dílů řezáním do 50 kg</t>
  </si>
  <si>
    <t>697670950</t>
  </si>
  <si>
    <t>https://podminky.urs.cz/item/CS_URS_2021_02/767996701</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</si>
  <si>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</si>
  <si>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"okenní mříže 2700x900 mm"</t>
  </si>
  <si>
    <t>(3+9)*2,7*0,9*7,5</t>
  </si>
  <si>
    <t>"okenní mříže  1800x900 mm"</t>
  </si>
  <si>
    <t>1,8*0,9*7,5</t>
  </si>
  <si>
    <t>"okenní mříže  900x900 mm"</t>
  </si>
  <si>
    <t>7*0,9*0,9*7,5</t>
  </si>
  <si>
    <t>"okenní mříže  450x900 mm"</t>
  </si>
  <si>
    <t>2*0,45*0,9*7,5</t>
  </si>
  <si>
    <t>"mříž u popelnic"</t>
  </si>
  <si>
    <t>3,05*1,6*7,5</t>
  </si>
  <si>
    <t>124</t>
  </si>
  <si>
    <t>767662120</t>
  </si>
  <si>
    <t>Montáž mříží pevných, připevněných svařováním</t>
  </si>
  <si>
    <t>638014494</t>
  </si>
  <si>
    <t>https://podminky.urs.cz/item/CS_URS_2021_02/767662120</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</si>
  <si>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</si>
  <si>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Poznámka k položce:
- cena vč. nového kotevního materiálu</t>
  </si>
  <si>
    <t>"zpětná montáž mříží"</t>
  </si>
  <si>
    <t>(3+9)*2,7*0,9</t>
  </si>
  <si>
    <t>1,8*0,9</t>
  </si>
  <si>
    <t>7*0,9*0,9</t>
  </si>
  <si>
    <t>2*0,45*0,9</t>
  </si>
  <si>
    <t>3,05*1,6</t>
  </si>
  <si>
    <t>125</t>
  </si>
  <si>
    <t>767210151</t>
  </si>
  <si>
    <t>Montáž schodišťových stupňů z oceli rovných nebo vřetenových šroubováním</t>
  </si>
  <si>
    <t>958385647</t>
  </si>
  <si>
    <t>https://podminky.urs.cz/item/CS_URS_2021_02/767210151</t>
  </si>
  <si>
    <t>126</t>
  </si>
  <si>
    <t>553470320R</t>
  </si>
  <si>
    <t>schodišťový stupeň pozinkovaný pororošt 1200 x 305 mm, 40x3 mm, oko PR 3030</t>
  </si>
  <si>
    <t>119371298</t>
  </si>
  <si>
    <t>127</t>
  </si>
  <si>
    <t>767995114</t>
  </si>
  <si>
    <t>Montáž ostatních atypických zámečnických konstrukcí hmotnosti přes 20 do 50 kg</t>
  </si>
  <si>
    <t>-1456446890</t>
  </si>
  <si>
    <t>https://podminky.urs.cz/item/CS_URS_2021_02/767995114</t>
  </si>
  <si>
    <t xml:space="preserve">Poznámka k souboru cen:
1. Určení cen se řídí hmotností jednotlivě montovaného dílu konstrukce.
</t>
  </si>
  <si>
    <t>"TB 50T"</t>
  </si>
  <si>
    <t>9*1,251*4,44</t>
  </si>
  <si>
    <t>"MR 80/40/2,9"</t>
  </si>
  <si>
    <t>(2*1,35+2*1,544+2*3,585)*5,343</t>
  </si>
  <si>
    <t>"plech PL 300 x 250 x 8 mm"</t>
  </si>
  <si>
    <t>2*0,3*0,25*64,0</t>
  </si>
  <si>
    <t>"plech PL 250 x 250 x 8 mm"</t>
  </si>
  <si>
    <t>2*0,25*0,25*64,0</t>
  </si>
  <si>
    <t>"J 40/3"</t>
  </si>
  <si>
    <t>(2*1,0+5*1,12+2*(2*4,061+0,553+2,81+0,418+1,723))*3,404</t>
  </si>
  <si>
    <t>"J10/1"</t>
  </si>
  <si>
    <t>(53+14+5)*0,87*0,28</t>
  </si>
  <si>
    <t>"plech PL 100 x 125 x 8 mm"</t>
  </si>
  <si>
    <t>7*0,1*0,125*64,0</t>
  </si>
  <si>
    <t>"plech PL 120 x 120 x 8 mm"</t>
  </si>
  <si>
    <t>0,12*0,12*64,0</t>
  </si>
  <si>
    <t>"plech PL 150 x 150 x 8 mm"</t>
  </si>
  <si>
    <t>"plech PL 8"</t>
  </si>
  <si>
    <t>2*(3,675+0,25+0,152+0,13)*64,0</t>
  </si>
  <si>
    <t>2*0,6*0,1*64,0</t>
  </si>
  <si>
    <t>3,14*4,08</t>
  </si>
  <si>
    <t>"U120"</t>
  </si>
  <si>
    <t>1,8*13,4</t>
  </si>
  <si>
    <t>128</t>
  </si>
  <si>
    <t>-87567033</t>
  </si>
  <si>
    <t>918,129*1,08 'Přepočtené koeficientem množství</t>
  </si>
  <si>
    <t>129</t>
  </si>
  <si>
    <t>998767103</t>
  </si>
  <si>
    <t>Přesun hmot pro zámečnické konstrukce stanovený z hmotnosti přesunovaného materiálu vodorovná dopravní vzdálenost do 50 m v objektech výšky přes 12 do 24 m</t>
  </si>
  <si>
    <t>-968177212</t>
  </si>
  <si>
    <t>https://podminky.urs.cz/item/CS_URS_2021_02/998767103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</si>
  <si>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</si>
  <si>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</si>
  <si>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</si>
  <si>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130</t>
  </si>
  <si>
    <t>771473810</t>
  </si>
  <si>
    <t>Demontáž soklíků z dlaždic keramických lepených rovných</t>
  </si>
  <si>
    <t>-726774024</t>
  </si>
  <si>
    <t>https://podminky.urs.cz/item/CS_URS_2021_02/771473810</t>
  </si>
  <si>
    <t>6*(2,96+2*1,185-2,4)</t>
  </si>
  <si>
    <t>3,884+2*1,15+4*0,2-2*0,9</t>
  </si>
  <si>
    <t>131</t>
  </si>
  <si>
    <t>771573810</t>
  </si>
  <si>
    <t>Demontáž podlah z dlaždic keramických lepených</t>
  </si>
  <si>
    <t>1085466679</t>
  </si>
  <si>
    <t>https://podminky.urs.cz/item/CS_URS_2021_02/771573810</t>
  </si>
  <si>
    <t>132</t>
  </si>
  <si>
    <t>771474113</t>
  </si>
  <si>
    <t>Montáž soklů z dlaždic keramických lepených flexibilním lepidlem rovných, výšky přes 90 do 120 mm</t>
  </si>
  <si>
    <t>675758838</t>
  </si>
  <si>
    <t>https://podminky.urs.cz/item/CS_URS_2021_02/771474113</t>
  </si>
  <si>
    <t>133</t>
  </si>
  <si>
    <t>771574131</t>
  </si>
  <si>
    <t>Montáž podlah z dlaždic keramických lepených flexibilním lepidlem velkoformátových reliéfních nebo z dekorů do 0,5 ks/m2</t>
  </si>
  <si>
    <t>-450697461</t>
  </si>
  <si>
    <t>https://podminky.urs.cz/item/CS_URS_2021_02/771574131</t>
  </si>
  <si>
    <t xml:space="preserve">Poznámka k souboru cen:
1. Položky jsou učeny pro všechy druhy povrchových úprav.
</t>
  </si>
  <si>
    <t>134</t>
  </si>
  <si>
    <t>597611160R</t>
  </si>
  <si>
    <t>dlaždice keramické venkovní mrazuvzdorné protiskluzné - dle výběru investora</t>
  </si>
  <si>
    <t>-1024079059</t>
  </si>
  <si>
    <t>"podlahy"</t>
  </si>
  <si>
    <t>41,179*1,1 'Přepočtené koeficientem množství</t>
  </si>
  <si>
    <t>135</t>
  </si>
  <si>
    <t>597613370R</t>
  </si>
  <si>
    <t>keramická dlažba venkovní mrazuvzdorná protiskluzná s ukončujícím nosem - dle výběru investora</t>
  </si>
  <si>
    <t>123603868</t>
  </si>
  <si>
    <t>6*(2,96+2*0,18)</t>
  </si>
  <si>
    <t>3,884+1,795+0,2</t>
  </si>
  <si>
    <t>25,799*1,02 'Přepočtené koeficientem množství</t>
  </si>
  <si>
    <t>136</t>
  </si>
  <si>
    <t>771591162</t>
  </si>
  <si>
    <t>Příprava podkladu před provedením dlažby montáž profilu dilatační spáry koutové (při styku podlahy se stěnou)</t>
  </si>
  <si>
    <t>706597931</t>
  </si>
  <si>
    <t>https://podminky.urs.cz/item/CS_URS_2021_02/771591162</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</si>
  <si>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</si>
  <si>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137</t>
  </si>
  <si>
    <t>590542470R</t>
  </si>
  <si>
    <t xml:space="preserve">systémové hydoizolační tvarovky pro kouty v dlažbě  </t>
  </si>
  <si>
    <t>-779105554</t>
  </si>
  <si>
    <t>22,764*1,1 'Přepočtené koeficientem množství</t>
  </si>
  <si>
    <t>138</t>
  </si>
  <si>
    <t>998771103</t>
  </si>
  <si>
    <t>Přesun hmot pro podlahy z dlaždic stanovený z hmotnosti přesunovaného materiálu vodorovná dopravní vzdálenost do 50 m v objektech výšky přes 12 do 24 m</t>
  </si>
  <si>
    <t>-1606265469</t>
  </si>
  <si>
    <t>https://podminky.urs.cz/item/CS_URS_2021_02/998771103</t>
  </si>
  <si>
    <t>783</t>
  </si>
  <si>
    <t>Dokončovací práce - nátěry</t>
  </si>
  <si>
    <t>139</t>
  </si>
  <si>
    <t>783317101R</t>
  </si>
  <si>
    <t>Krycí nátěr (email) zámečnických konstrukcí jednonásobný syntetický standardní</t>
  </si>
  <si>
    <t>-1415509678</t>
  </si>
  <si>
    <t>https://podminky.urs.cz/item/CS_URS_2021_02/783317101R</t>
  </si>
  <si>
    <t>(3+9)*2,7*0,9*2</t>
  </si>
  <si>
    <t>1,8*0,9*2</t>
  </si>
  <si>
    <t>7*0,9*0,9*2</t>
  </si>
  <si>
    <t>2*0,45*0,9*2</t>
  </si>
  <si>
    <t>3,05*1,6*2</t>
  </si>
  <si>
    <t>140</t>
  </si>
  <si>
    <t>783401303</t>
  </si>
  <si>
    <t>Příprava podkladu klempířských konstrukcí před provedením nátěru odrezivěním odrezovačem bezoplachovým</t>
  </si>
  <si>
    <t>-104303726</t>
  </si>
  <si>
    <t>https://podminky.urs.cz/item/CS_URS_2021_02/783401303</t>
  </si>
  <si>
    <t>"el. skříňka"  1,45*0,5</t>
  </si>
  <si>
    <t>141</t>
  </si>
  <si>
    <t>783417101</t>
  </si>
  <si>
    <t>Krycí nátěr (email) klempířských konstrukcí jednonásobný syntetický standardní</t>
  </si>
  <si>
    <t>-1272839175</t>
  </si>
  <si>
    <t>https://podminky.urs.cz/item/CS_URS_2021_02/783417101</t>
  </si>
  <si>
    <t>"el. skříňka - dvojnásobný nátěr"  1,45*0,5*2</t>
  </si>
  <si>
    <t>142</t>
  </si>
  <si>
    <t>783823155</t>
  </si>
  <si>
    <t>Penetrační nátěr omítek hrubých betonových povrchů nebo omítek hrubých, rýhovaných tenkovrstvých nebo škrábaných (břízolitových) silikonový</t>
  </si>
  <si>
    <t>-1474050064</t>
  </si>
  <si>
    <t>https://podminky.urs.cz/item/CS_URS_2021_02/783823155</t>
  </si>
  <si>
    <t>143</t>
  </si>
  <si>
    <t>783827525</t>
  </si>
  <si>
    <t>Krycí (ochranný ) nátěr omítek dvojnásobný hrubých betonových povrchů nebo omítek hrubých, rýhovaných tenkovrstvých nebo škrábaných (břízolitových) silikonový</t>
  </si>
  <si>
    <t>1930889837</t>
  </si>
  <si>
    <t>https://podminky.urs.cz/item/CS_URS_2021_02/783827525</t>
  </si>
  <si>
    <t>144</t>
  </si>
  <si>
    <t>783897611</t>
  </si>
  <si>
    <t>Krycí (ochranný ) nátěr omítek Příplatek k cenám za provádění barevného nátěru v odstínu středně sytém dvojnásobného</t>
  </si>
  <si>
    <t>940201730</t>
  </si>
  <si>
    <t>https://podminky.urs.cz/item/CS_URS_2021_02/783897611</t>
  </si>
  <si>
    <t>786</t>
  </si>
  <si>
    <t>Dokončovací práce - čalounické úpravy</t>
  </si>
  <si>
    <t>145</t>
  </si>
  <si>
    <t>78662300R</t>
  </si>
  <si>
    <t>Montáž venkovních žaluzií do okenního nebo dveřního otvoru, ovládaných manuálně, upevněných na rám</t>
  </si>
  <si>
    <t>-1370995621</t>
  </si>
  <si>
    <t>146</t>
  </si>
  <si>
    <t>96000R1</t>
  </si>
  <si>
    <t>venkovní žaluzie do kastlíku s ručním ovládáním - dodávka komplet</t>
  </si>
  <si>
    <t>809064706</t>
  </si>
  <si>
    <t>789</t>
  </si>
  <si>
    <t>Povrchové úpravy ocelových konstrukcí a technologických zařízení</t>
  </si>
  <si>
    <t>147</t>
  </si>
  <si>
    <t>789221121</t>
  </si>
  <si>
    <t>Provedení otryskání povrchů ocelových konstrukcí suché abrazivní tryskání třídy I stupeň zrezivění B, stupeň přípravy Sa 3</t>
  </si>
  <si>
    <t>-1840716247</t>
  </si>
  <si>
    <t>https://podminky.urs.cz/item/CS_URS_2021_02/789221121</t>
  </si>
  <si>
    <t>148</t>
  </si>
  <si>
    <t>421181000</t>
  </si>
  <si>
    <t>materiál tryskací z křemičitanu hlinitého</t>
  </si>
  <si>
    <t>-623969931</t>
  </si>
  <si>
    <t>84,28*5,0*0,001</t>
  </si>
  <si>
    <t>Práce a dodávky M</t>
  </si>
  <si>
    <t>21-M</t>
  </si>
  <si>
    <t>Elektromontáže</t>
  </si>
  <si>
    <t>149</t>
  </si>
  <si>
    <t>210220101-D</t>
  </si>
  <si>
    <t>Demontáž hromosvodného vedení svodových vodičů s podpěrami, průměru do 10 mm</t>
  </si>
  <si>
    <t>1432152553</t>
  </si>
  <si>
    <t>https://podminky.urs.cz/item/CS_URS_2021_02/210220101-D</t>
  </si>
  <si>
    <t>Poznámka k položce:
- uložit pro zpětné použití</t>
  </si>
  <si>
    <t>"fasáda"</t>
  </si>
  <si>
    <t>12,6+12,285+12,6+14,6+13,705+12,863</t>
  </si>
  <si>
    <t>150</t>
  </si>
  <si>
    <t>210220101</t>
  </si>
  <si>
    <t>Montáž hromosvodného vedení svodových vodičů s podpěrami, průměru do 10 mm</t>
  </si>
  <si>
    <t>-2025402423</t>
  </si>
  <si>
    <t>https://podminky.urs.cz/item/CS_URS_2021_02/210220101</t>
  </si>
  <si>
    <t>"fasáda - zpětná montáž"</t>
  </si>
  <si>
    <t>151</t>
  </si>
  <si>
    <t>354410730</t>
  </si>
  <si>
    <t>drát D 10mm FeZn</t>
  </si>
  <si>
    <t>256</t>
  </si>
  <si>
    <t>-918940408</t>
  </si>
  <si>
    <t>Poznámka k položce:
hmotnost 0,62 kg/m</t>
  </si>
  <si>
    <t>78,653*0,62</t>
  </si>
  <si>
    <t>152</t>
  </si>
  <si>
    <t>35441415</t>
  </si>
  <si>
    <t>podpěra vedení FeZn do zdiva 150mm</t>
  </si>
  <si>
    <t>2075530910</t>
  </si>
  <si>
    <t>153</t>
  </si>
  <si>
    <t>210220301</t>
  </si>
  <si>
    <t>Montáž hromosvodného vedení svorek se 2 šrouby</t>
  </si>
  <si>
    <t>-802433714</t>
  </si>
  <si>
    <t>https://podminky.urs.cz/item/CS_URS_2021_02/210220301</t>
  </si>
  <si>
    <t>"78,65/3 = 26,218"  27</t>
  </si>
  <si>
    <t>154</t>
  </si>
  <si>
    <t>35441925</t>
  </si>
  <si>
    <t>svorka zkušební pro lano D 6-12mm, FeZn</t>
  </si>
  <si>
    <t>285228602</t>
  </si>
  <si>
    <t>155</t>
  </si>
  <si>
    <t>210220101R</t>
  </si>
  <si>
    <t>Příplatek za montáž hromosvodného vedení svodových vodičů do zateplovacího systému, vč. materiálu</t>
  </si>
  <si>
    <t>197868625</t>
  </si>
  <si>
    <t>VRN</t>
  </si>
  <si>
    <t>Vedlejší rozpočtové náklady</t>
  </si>
  <si>
    <t>VRN3</t>
  </si>
  <si>
    <t>Zařízení staveniště</t>
  </si>
  <si>
    <t>156</t>
  </si>
  <si>
    <t>030001000</t>
  </si>
  <si>
    <t>1024</t>
  </si>
  <si>
    <t>964286424</t>
  </si>
  <si>
    <t>https://podminky.urs.cz/item/CS_URS_2021_02/030001000</t>
  </si>
  <si>
    <t>VRN9</t>
  </si>
  <si>
    <t>Ostatní náklady</t>
  </si>
  <si>
    <t>157</t>
  </si>
  <si>
    <t>090001000</t>
  </si>
  <si>
    <t>632767753</t>
  </si>
  <si>
    <t>https://podminky.urs.cz/item/CS_URS_2021_02/090001000</t>
  </si>
  <si>
    <t>D.1.4a - Vytápění</t>
  </si>
  <si>
    <t xml:space="preserve">HSV - Práce a dodávky HSV   </t>
  </si>
  <si>
    <t xml:space="preserve">    9 - Ostatní konstrukce a práce   </t>
  </si>
  <si>
    <t xml:space="preserve">    954 - Ústřední vytápění - armatury pro otopná tělesa   </t>
  </si>
  <si>
    <t xml:space="preserve">    998 - Hydronické vyvážení otopné soustavy   </t>
  </si>
  <si>
    <t xml:space="preserve">PSV - Práce a dodávky PSV   </t>
  </si>
  <si>
    <t xml:space="preserve">    713 - Izolace tepelné   </t>
  </si>
  <si>
    <t xml:space="preserve">    722 - Zdravotechnika - vnitřní vodovod   </t>
  </si>
  <si>
    <t xml:space="preserve">    732 - Ústřední vytápění - strojovny   </t>
  </si>
  <si>
    <t xml:space="preserve">    733 - Ústřední vytápění - potrubí   </t>
  </si>
  <si>
    <t xml:space="preserve">    734 - Ústřední vytápění - armatury   </t>
  </si>
  <si>
    <t xml:space="preserve">    735 - Ústřední vytápění - otopná tělesa   </t>
  </si>
  <si>
    <t xml:space="preserve">    783 - Dokončovací práce - nátěry   </t>
  </si>
  <si>
    <t xml:space="preserve">M - Práce a dodávky M   </t>
  </si>
  <si>
    <t xml:space="preserve">    23-M - Montáže potrubí   </t>
  </si>
  <si>
    <t xml:space="preserve">    58-M - Revize vyhrazených technických zařízení   </t>
  </si>
  <si>
    <t xml:space="preserve">VRN - Vedlejší rozpočtové náklady   </t>
  </si>
  <si>
    <t xml:space="preserve">    PP - Projektové práce   </t>
  </si>
  <si>
    <t xml:space="preserve">Práce a dodávky HSV   </t>
  </si>
  <si>
    <t xml:space="preserve">Ostatní konstrukce a práce   </t>
  </si>
  <si>
    <t>90003</t>
  </si>
  <si>
    <t>Ostatní materiál a montážní práce jako jsou: trubní přechody a redukce,uchycení potrubí,pomocné stavební práce na zvětšení otvorů pro instalování nových krycích dvířek v podhledech vč. nových plastových dvířek.</t>
  </si>
  <si>
    <t>soub</t>
  </si>
  <si>
    <t>90004</t>
  </si>
  <si>
    <t>Demontážní práce (demontáž starých míchacích stanic, armatur, části potrubí pro instalaci nového zařízení)</t>
  </si>
  <si>
    <t>90005</t>
  </si>
  <si>
    <t>Dokumentace MaR - Řízení míchacích stanic a topných režimů, ovládání čerpadel a třícestných ventilů, elektro rozvaděč v předávací stanici, dálkový sběr dat a energetický monitoring. Viz samostatný projekt MaR</t>
  </si>
  <si>
    <t>954</t>
  </si>
  <si>
    <t xml:space="preserve">Ústřední vytápění - armatury pro otopná tělesa   </t>
  </si>
  <si>
    <t>951951115R</t>
  </si>
  <si>
    <t>Regulační a uzavírací šroubení přímé DN 15, typ DD 301</t>
  </si>
  <si>
    <t>-568676029</t>
  </si>
  <si>
    <t>951951006R</t>
  </si>
  <si>
    <t>Termostatický ventil přímý DN 15, typ VD 2101</t>
  </si>
  <si>
    <t>107149088</t>
  </si>
  <si>
    <t xml:space="preserve">Hydronické vyvážení otopné soustavy   </t>
  </si>
  <si>
    <t>998-1</t>
  </si>
  <si>
    <t>Hydronické vyvážení přístrojem CBI - vyvažovací ventil STAD/STAF</t>
  </si>
  <si>
    <t>-1692580623</t>
  </si>
  <si>
    <t>998-2</t>
  </si>
  <si>
    <t>Hydronické vyvážení přístrojem CBI - regulátor dif. tlaku</t>
  </si>
  <si>
    <t>-359299821</t>
  </si>
  <si>
    <t>998-4</t>
  </si>
  <si>
    <t>Nastavení pracovního bodu oběhového čerpadla</t>
  </si>
  <si>
    <t>1795087641</t>
  </si>
  <si>
    <t>998-3</t>
  </si>
  <si>
    <t>Vystavení protokolu o vyvážení</t>
  </si>
  <si>
    <t>1524604447</t>
  </si>
  <si>
    <t xml:space="preserve">Práce a dodávky PSV   </t>
  </si>
  <si>
    <t>713</t>
  </si>
  <si>
    <t xml:space="preserve">Izolace tepelné   </t>
  </si>
  <si>
    <t>713461811</t>
  </si>
  <si>
    <t>Odstranění tepelné izolace potrubí, ohybů a armatur tvarovkami nebo deskami potrubními pouzdry staženými drátem potrubí, tloušťka izolace do 100 mm</t>
  </si>
  <si>
    <t>https://podminky.urs.cz/item/CS_URS_2021_02/713461811</t>
  </si>
  <si>
    <t>713463311</t>
  </si>
  <si>
    <t>Montáž izolace tepelné potrubí a ohybů tvarovkami nebo deskami potrubními pouzdry s povrchovou úpravou hliníkovou fólií se samolepícím přesahem (izolační materiál ve specifikaci) přelepenými samolepící hliníkovou páskou potrubí jednovrstvá D do 50 mm</t>
  </si>
  <si>
    <t>https://podminky.urs.cz/item/CS_URS_2021_02/713463311</t>
  </si>
  <si>
    <t>631546050R</t>
  </si>
  <si>
    <t>pouzdro potrubní izolační IS/HA CU54/50 mm</t>
  </si>
  <si>
    <t>631546040R</t>
  </si>
  <si>
    <t>pouzdro potrubní izolační  IS/HA CU42/50 mm</t>
  </si>
  <si>
    <t>631546030R</t>
  </si>
  <si>
    <t>pouzdro potrubní izolační  IS/HA CU35/50 mm</t>
  </si>
  <si>
    <t>631546020R</t>
  </si>
  <si>
    <t>pouzdro potrubní izolační  IS/HA CU28/40 mm</t>
  </si>
  <si>
    <t>631545710R</t>
  </si>
  <si>
    <t>pouzdro potrubní izolační  IS/HA CU22/40 mm</t>
  </si>
  <si>
    <t>955955059R</t>
  </si>
  <si>
    <t>Prefabrikovaná izolace pro DN 10/15/20 (52 189 615)</t>
  </si>
  <si>
    <t>955955060R</t>
  </si>
  <si>
    <t>Prefabrikovaná izolace pro DN 25 (52 189 625)</t>
  </si>
  <si>
    <t>955955061R</t>
  </si>
  <si>
    <t>Prefabrikovaná izolace pro DN 32 (52 189 632)</t>
  </si>
  <si>
    <t>955955062R</t>
  </si>
  <si>
    <t>Prefabrikovaná izolace pro DN 50 (52 189 650)</t>
  </si>
  <si>
    <t>955955064R</t>
  </si>
  <si>
    <t>Prefabrikovaná izolace pro DN 65 (52 189 865)</t>
  </si>
  <si>
    <t>998713202</t>
  </si>
  <si>
    <t>Přesun hmot pro izolace tepelné stanovený procentní sazbou (%) z ceny vodorovná dopravní vzdálenost do 50 m v objektech výšky přes 6 do 12 m</t>
  </si>
  <si>
    <t>%</t>
  </si>
  <si>
    <t>https://podminky.urs.cz/item/CS_URS_2021_02/998713202</t>
  </si>
  <si>
    <t>722</t>
  </si>
  <si>
    <t xml:space="preserve">Zdravotechnika - vnitřní vodovod   </t>
  </si>
  <si>
    <t>722263203R</t>
  </si>
  <si>
    <t>Vodoměr pro TV, závitový Qn=6,0 m3/h, DN25, d=260mm s impulzním výstupem</t>
  </si>
  <si>
    <t>732</t>
  </si>
  <si>
    <t xml:space="preserve">Ústřední vytápění - strojovny   </t>
  </si>
  <si>
    <t>732199100</t>
  </si>
  <si>
    <t>Montáž štítků orientačních</t>
  </si>
  <si>
    <t>https://podminky.urs.cz/item/CS_URS_2021_02/732199100</t>
  </si>
  <si>
    <t>732421452</t>
  </si>
  <si>
    <t>Čerpadla teplovodní závitová mokroběžná oběhová pro teplovodní vytápění (elektronicky řízená) PN 10, do 110°C DN přípojky/dopravní výška H (m) - čerpací výkon Q (m3/h) DN 32 / do 6,0 m / 4,0 m3/h</t>
  </si>
  <si>
    <t>https://podminky.urs.cz/item/CS_URS_2021_02/732421452</t>
  </si>
  <si>
    <t>732421452R</t>
  </si>
  <si>
    <t>Čerpadlo teplovodní mokroběžné závitové oběhové DN 25 typ Evosta2 40-70/180</t>
  </si>
  <si>
    <t>732429212</t>
  </si>
  <si>
    <t>Čerpadla teplovodní montáž čerpadel (do potrubí) ostatních typů mokroběžných závitových DN 25</t>
  </si>
  <si>
    <t>https://podminky.urs.cz/item/CS_URS_2021_02/732429212</t>
  </si>
  <si>
    <t>998732201</t>
  </si>
  <si>
    <t>Přesun hmot pro strojovny stanovený procentní sazbou (%) z ceny vodorovná dopravní vzdálenost do 50 m v objektech výšky do 6 m</t>
  </si>
  <si>
    <t>https://podminky.urs.cz/item/CS_URS_2021_02/998732201</t>
  </si>
  <si>
    <t>733</t>
  </si>
  <si>
    <t xml:space="preserve">Ústřední vytápění - potrubí   </t>
  </si>
  <si>
    <t>733110806</t>
  </si>
  <si>
    <t>Demontáž potrubí z trubek ocelových závitových DN přes 15 do 32</t>
  </si>
  <si>
    <t>https://podminky.urs.cz/item/CS_URS_2021_02/733110806</t>
  </si>
  <si>
    <t>733110810</t>
  </si>
  <si>
    <t>Demontáž potrubí z trubek ocelových závitových DN přes 50 do 80</t>
  </si>
  <si>
    <t>https://podminky.urs.cz/item/CS_URS_2021_02/733110810</t>
  </si>
  <si>
    <t>733111112</t>
  </si>
  <si>
    <t>Potrubí z trubek ocelových závitových černých spojovaných svařováním bezešvých běžných nízkotlakých PN 16 do 115°C v kotelnách a strojovnách DN 10</t>
  </si>
  <si>
    <t>https://podminky.urs.cz/item/CS_URS_2021_02/733111112</t>
  </si>
  <si>
    <t>733111113</t>
  </si>
  <si>
    <t>Potrubí z trubek ocelových závitových černých spojovaných svařováním bezešvých běžných nízkotlakých PN 16 do 115°C v kotelnách a strojovnách DN 15</t>
  </si>
  <si>
    <t>https://podminky.urs.cz/item/CS_URS_2021_02/733111113</t>
  </si>
  <si>
    <t>733111114</t>
  </si>
  <si>
    <t>Potrubí z trubek ocelových závitových černých spojovaných svařováním bezešvých běžných nízkotlakých PN 16 do 115°C v kotelnách a strojovnách DN 20</t>
  </si>
  <si>
    <t>https://podminky.urs.cz/item/CS_URS_2021_02/733111114</t>
  </si>
  <si>
    <t>733111115</t>
  </si>
  <si>
    <t>Potrubí z trubek ocelových závitových černých spojovaných svařováním bezešvých běžných nízkotlakých PN 16 do 115°C v kotelnách a strojovnách DN 25</t>
  </si>
  <si>
    <t>https://podminky.urs.cz/item/CS_URS_2021_02/733111115</t>
  </si>
  <si>
    <t>733111116</t>
  </si>
  <si>
    <t>Potrubí z trubek ocelových závitových černých spojovaných svařováním bezešvých běžných nízkotlakých PN 16 do 115°C v kotelnách a strojovnách DN 32</t>
  </si>
  <si>
    <t>https://podminky.urs.cz/item/CS_URS_2021_02/733111116</t>
  </si>
  <si>
    <t>733111117</t>
  </si>
  <si>
    <t>Potrubí z trubek ocelových závitových černých spojovaných svařováním bezešvých běžných nízkotlakých PN 16 do 115°C v kotelnách a strojovnách DN 40</t>
  </si>
  <si>
    <t>https://podminky.urs.cz/item/CS_URS_2021_02/733111117</t>
  </si>
  <si>
    <t>733111118</t>
  </si>
  <si>
    <t>Potrubí z trubek ocelových závitových černých spojovaných svařováním bezešvých běžných nízkotlakých PN 16 do 115°C v kotelnách a strojovnách DN 50</t>
  </si>
  <si>
    <t>https://podminky.urs.cz/item/CS_URS_2021_02/733111118</t>
  </si>
  <si>
    <t>733190108</t>
  </si>
  <si>
    <t>Zkoušky těsnosti potrubí, manžety prostupové z trubek ocelových zkoušky těsnosti potrubí (za provozu) z trubek ocelových závitových DN 40 do 50</t>
  </si>
  <si>
    <t>https://podminky.urs.cz/item/CS_URS_2021_02/733190108</t>
  </si>
  <si>
    <t>733890803</t>
  </si>
  <si>
    <t>Vnitrostaveništní přemístění vybouraných (demontovaných) hmot rozvodů potrubí vodorovně do 100 m v objektech výšky přes 6 do 24 m</t>
  </si>
  <si>
    <t>https://podminky.urs.cz/item/CS_URS_2021_02/733890803</t>
  </si>
  <si>
    <t>998733203</t>
  </si>
  <si>
    <t>Přesun hmot pro rozvody potrubí stanovený procentní sazbou z ceny vodorovná dopravní vzdálenost do 50 m v objektech výšky přes 12 do 24 m</t>
  </si>
  <si>
    <t>https://podminky.urs.cz/item/CS_URS_2021_02/998733203</t>
  </si>
  <si>
    <t>734</t>
  </si>
  <si>
    <t xml:space="preserve">Ústřední vytápění - armatury   </t>
  </si>
  <si>
    <t>957957121R</t>
  </si>
  <si>
    <t>Vypouštěcí kulový kohout s páčkou, Euro M,  1/2~ (301010102)</t>
  </si>
  <si>
    <t>957957122R</t>
  </si>
  <si>
    <t>Ruční odvzdušňovací ventil s nadobkou a potrubím svedeným do obslužné výšky, DN10 vč. montáže</t>
  </si>
  <si>
    <t>955955007R</t>
  </si>
  <si>
    <t>Vyvažovací ventil bez vypouštění DN 10 (52 151 009)</t>
  </si>
  <si>
    <t>955955008R</t>
  </si>
  <si>
    <t>Vyvažovací ventil bez vypouštění DN 15 (52 151 014)</t>
  </si>
  <si>
    <t>955955008R1</t>
  </si>
  <si>
    <t>Vyvažovací ventil s vypouštěním DN 15 (52 151 214)</t>
  </si>
  <si>
    <t>955955009R</t>
  </si>
  <si>
    <t>Vyvažovací ventil  bez vypouštění DN 20 (52 151 020)</t>
  </si>
  <si>
    <t>955955010R</t>
  </si>
  <si>
    <t>Vyvažovací ventil bez vypouštění DN 25 (52 151 025)</t>
  </si>
  <si>
    <t>955955012R</t>
  </si>
  <si>
    <t>Vyvažovací ventil bez vypouštění DN 50 (52 151 050)</t>
  </si>
  <si>
    <t>955955012R1</t>
  </si>
  <si>
    <t>Vyvažovací ventil s vypouštění, DN 50 (52 151 250)</t>
  </si>
  <si>
    <t>955955013R</t>
  </si>
  <si>
    <t>Vyvažovací ventil  DN 65 (52 181 065)</t>
  </si>
  <si>
    <t>955955438R</t>
  </si>
  <si>
    <t>Regulátor dif. tlaku , DN 15, dp= 5-25 kPa (52 763 015)</t>
  </si>
  <si>
    <t>955955439R</t>
  </si>
  <si>
    <t>Regulátor dif. tlaku DA 516, DN 40, dp= 10-60 kPa (52 795 1540)</t>
  </si>
  <si>
    <t>955955440R</t>
  </si>
  <si>
    <t>Regulátor dif. tlaku DA 516, DN 65, dp= 10-60 kPa (52 795 165)</t>
  </si>
  <si>
    <t>734221679</t>
  </si>
  <si>
    <t>Ventily regulační závitové hlavice termostatické, pro ovládání ventilů PN 10 do 110°C kapalinové s dálkovým ovládáním ventilu</t>
  </si>
  <si>
    <t>https://podminky.urs.cz/item/CS_URS_2021_02/734221679</t>
  </si>
  <si>
    <t>73422167R</t>
  </si>
  <si>
    <t>Naprogramování hlavice HR25 - Energy</t>
  </si>
  <si>
    <t>73422168R</t>
  </si>
  <si>
    <t>Termostatická hlavice typ Thera 4 s kroužkem proti odcizení</t>
  </si>
  <si>
    <t>734242413</t>
  </si>
  <si>
    <t>Ventily zpětné závitové PN 16 do 110°C přímé G 3/4</t>
  </si>
  <si>
    <t>https://podminky.urs.cz/item/CS_URS_2021_02/734242413</t>
  </si>
  <si>
    <t>734242417</t>
  </si>
  <si>
    <t>Ventily zpětné závitové PN 16 do 110°C přímé G 2</t>
  </si>
  <si>
    <t>https://podminky.urs.cz/item/CS_URS_2021_02/734242417</t>
  </si>
  <si>
    <t>734291242</t>
  </si>
  <si>
    <t>Ostatní armatury filtry závitové PN 16 do 130°C přímé s vnitřními závity G 1/2</t>
  </si>
  <si>
    <t>https://podminky.urs.cz/item/CS_URS_2021_02/734291242</t>
  </si>
  <si>
    <t>734291247</t>
  </si>
  <si>
    <t>Ostatní armatury filtry závitové PN 16 do 130°C přímé s vnitřními závity G 2</t>
  </si>
  <si>
    <t>https://podminky.urs.cz/item/CS_URS_2021_02/734291247</t>
  </si>
  <si>
    <t>734291951</t>
  </si>
  <si>
    <t>Opravy armatur závitových zpětná montáž hlavic ručního a termostatického ovládání</t>
  </si>
  <si>
    <t>https://podminky.urs.cz/item/CS_URS_2021_02/734291951</t>
  </si>
  <si>
    <t>734292713</t>
  </si>
  <si>
    <t>Ostatní armatury kulové kohouty PN 42 do 185°C přímé vnitřní závit G 1/2</t>
  </si>
  <si>
    <t>https://podminky.urs.cz/item/CS_URS_2021_02/734292713</t>
  </si>
  <si>
    <t>73429271R</t>
  </si>
  <si>
    <t>Kohout kulový přímý DN15 s odvodněním typ FIV.08011</t>
  </si>
  <si>
    <t>734292714</t>
  </si>
  <si>
    <t>Ostatní armatury kulové kohouty PN 42 do 185°C přímé vnitřní závit G 3/4</t>
  </si>
  <si>
    <t>https://podminky.urs.cz/item/CS_URS_2021_02/734292714</t>
  </si>
  <si>
    <t>734292715</t>
  </si>
  <si>
    <t>Ostatní armatury kulové kohouty PN 42 do 185°C přímé vnitřní závit G 1</t>
  </si>
  <si>
    <t>https://podminky.urs.cz/item/CS_URS_2021_02/734292715</t>
  </si>
  <si>
    <t>734292719</t>
  </si>
  <si>
    <t>Ostatní armatury kulové kohouty PN 42 do 185°C přímé vnitřní závit G 2 1/2</t>
  </si>
  <si>
    <t>https://podminky.urs.cz/item/CS_URS_2021_02/734292719</t>
  </si>
  <si>
    <t>734292716</t>
  </si>
  <si>
    <t>Ostatní armatury kulové kohouty PN 42 do 185°C přímé vnitřní závit G 1 1/4</t>
  </si>
  <si>
    <t>https://podminky.urs.cz/item/CS_URS_2021_02/734292716</t>
  </si>
  <si>
    <t>734292718</t>
  </si>
  <si>
    <t>Ostatní armatury kulové kohouty PN 42 do 185°C přímé vnitřní závit G 2</t>
  </si>
  <si>
    <t>https://podminky.urs.cz/item/CS_URS_2021_02/734292718</t>
  </si>
  <si>
    <t>734295021</t>
  </si>
  <si>
    <t>Směšovací armatury otopných a chladících systémů ventily závitové PN 10 T= 120°C třícestné se servomotorem G 3/4</t>
  </si>
  <si>
    <t>https://podminky.urs.cz/item/CS_URS_2021_02/734295021</t>
  </si>
  <si>
    <t>734295022</t>
  </si>
  <si>
    <t>Směšovací armatury otopných a chladících systémů ventily závitové PN 10 T= 120°C třícestné se servomotorem G 1</t>
  </si>
  <si>
    <t>https://podminky.urs.cz/item/CS_URS_2021_02/734295022</t>
  </si>
  <si>
    <t>734412111</t>
  </si>
  <si>
    <t>Teploměry technické kompaktní měřiče tepla jmenovitý průtok Qn (m3/h) 0,6 1/2"</t>
  </si>
  <si>
    <t>https://podminky.urs.cz/item/CS_URS_2021_02/734412111</t>
  </si>
  <si>
    <t>734412113</t>
  </si>
  <si>
    <t>Teploměry technické kompaktní měřiče tepla jmenovitý průtok Qn (m3/h) 2,5 3/4"</t>
  </si>
  <si>
    <t>https://podminky.urs.cz/item/CS_URS_2021_02/734412113</t>
  </si>
  <si>
    <t>734411101</t>
  </si>
  <si>
    <t>Teploměry technické s pevným stonkem a jímkou zadní připojení (axiální) průměr 63 mm délka stonku 50 mm</t>
  </si>
  <si>
    <t>https://podminky.urs.cz/item/CS_URS_2021_02/734411101</t>
  </si>
  <si>
    <t>734209103</t>
  </si>
  <si>
    <t>Montáž závitových armatur s 1 závitem G 1/2 (DN 15)</t>
  </si>
  <si>
    <t>https://podminky.urs.cz/item/CS_URS_2021_02/734209103</t>
  </si>
  <si>
    <t>734209112</t>
  </si>
  <si>
    <t>Montáž závitových armatur se 2 závity G 3/8 (DN 10)</t>
  </si>
  <si>
    <t>https://podminky.urs.cz/item/CS_URS_2021_02/734209112</t>
  </si>
  <si>
    <t>734209113</t>
  </si>
  <si>
    <t>Montáž závitových armatur se 2 závity G 1/2 (DN 15)</t>
  </si>
  <si>
    <t>https://podminky.urs.cz/item/CS_URS_2021_02/734209113</t>
  </si>
  <si>
    <t>734209114</t>
  </si>
  <si>
    <t>Montáž závitových armatur se 2 závity G 3/4 (DN 20)</t>
  </si>
  <si>
    <t>https://podminky.urs.cz/item/CS_URS_2021_02/734209114</t>
  </si>
  <si>
    <t>734209115</t>
  </si>
  <si>
    <t>Montáž závitových armatur se 2 závity G 1 (DN 25)</t>
  </si>
  <si>
    <t>https://podminky.urs.cz/item/CS_URS_2021_02/734209115</t>
  </si>
  <si>
    <t>734209116</t>
  </si>
  <si>
    <t>Montáž závitových armatur se 2 závity G 5/4 (DN 32)</t>
  </si>
  <si>
    <t>158</t>
  </si>
  <si>
    <t>https://podminky.urs.cz/item/CS_URS_2021_02/734209116</t>
  </si>
  <si>
    <t>734209117</t>
  </si>
  <si>
    <t>Montáž závitových armatur se 2 závity G 6/4 (DN 40)</t>
  </si>
  <si>
    <t>160</t>
  </si>
  <si>
    <t>https://podminky.urs.cz/item/CS_URS_2021_02/734209117</t>
  </si>
  <si>
    <t>734209118</t>
  </si>
  <si>
    <t>Montáž závitových armatur se 2 závity G 2 (DN 50)</t>
  </si>
  <si>
    <t>162</t>
  </si>
  <si>
    <t>https://podminky.urs.cz/item/CS_URS_2021_02/734209118</t>
  </si>
  <si>
    <t>734209119</t>
  </si>
  <si>
    <t>Montáž závitových armatur se 2 závity G 2 1/2 (DN 65)</t>
  </si>
  <si>
    <t>164</t>
  </si>
  <si>
    <t>https://podminky.urs.cz/item/CS_URS_2021_02/734209119</t>
  </si>
  <si>
    <t>734209123</t>
  </si>
  <si>
    <t>Montáž závitových armatur se 3 závity G 1/2 (DN 15)</t>
  </si>
  <si>
    <t>166</t>
  </si>
  <si>
    <t>https://podminky.urs.cz/item/CS_URS_2021_02/734209123</t>
  </si>
  <si>
    <t>734209126</t>
  </si>
  <si>
    <t>Montáž závitových armatur se 3 závity G 5/4 (DN 32)</t>
  </si>
  <si>
    <t>168</t>
  </si>
  <si>
    <t>https://podminky.urs.cz/item/CS_URS_2021_02/734209126</t>
  </si>
  <si>
    <t>734109215</t>
  </si>
  <si>
    <t>Montáž armatur přírubových se dvěma přírubami PN 16 DN 65</t>
  </si>
  <si>
    <t>170</t>
  </si>
  <si>
    <t>https://podminky.urs.cz/item/CS_URS_2021_02/734109215</t>
  </si>
  <si>
    <t>734890803</t>
  </si>
  <si>
    <t>Vnitrostaveništní přemístění vybouraných (demontovaných) hmot armatur vodorovně do 100 m v objektech výšky přes 6 do 24 m</t>
  </si>
  <si>
    <t>172</t>
  </si>
  <si>
    <t>https://podminky.urs.cz/item/CS_URS_2021_02/734890803</t>
  </si>
  <si>
    <t>998734203</t>
  </si>
  <si>
    <t>Přesun hmot pro armatury stanovený procentní sazbou (%) z ceny vodorovná dopravní vzdálenost do 50 m v objektech výšky přes 12 do 24 m</t>
  </si>
  <si>
    <t>174</t>
  </si>
  <si>
    <t>https://podminky.urs.cz/item/CS_URS_2021_02/998734203</t>
  </si>
  <si>
    <t>735</t>
  </si>
  <si>
    <t xml:space="preserve">Ústřední vytápění - otopná tělesa   </t>
  </si>
  <si>
    <t>735000911</t>
  </si>
  <si>
    <t>Regulace otopného systému při opravách vyregulování dvojregulačních ventilů a kohoutů s ručním ovládáním</t>
  </si>
  <si>
    <t>176</t>
  </si>
  <si>
    <t>https://podminky.urs.cz/item/CS_URS_2021_02/735000911</t>
  </si>
  <si>
    <t>735000912</t>
  </si>
  <si>
    <t>Regulace otopného systému při opravách vyregulování dvojregulačních ventilů a kohoutů s termostatickým ovládáním</t>
  </si>
  <si>
    <t>178</t>
  </si>
  <si>
    <t>https://podminky.urs.cz/item/CS_URS_2021_02/735000912</t>
  </si>
  <si>
    <t>735152597</t>
  </si>
  <si>
    <t>Otopná tělesa panelová VK dvoudesková PN 1,0 MPa, T do 110°C se dvěma přídavnými přestupními plochami výšky tělesa 900 mm stavební délky / výkonu 1000 mm / 2313 W</t>
  </si>
  <si>
    <t>180</t>
  </si>
  <si>
    <t>https://podminky.urs.cz/item/CS_URS_2021_02/735152597</t>
  </si>
  <si>
    <t>735191905</t>
  </si>
  <si>
    <t>Ostatní opravy otopných těles odvzdušnění tělesa</t>
  </si>
  <si>
    <t>182</t>
  </si>
  <si>
    <t>https://podminky.urs.cz/item/CS_URS_2021_02/735191905</t>
  </si>
  <si>
    <t>735191910</t>
  </si>
  <si>
    <t>Ostatní opravy otopných těles napuštění vody do otopného systému včetně potrubí (bez kotle a ohříváků) otopných těles</t>
  </si>
  <si>
    <t>184</t>
  </si>
  <si>
    <t>https://podminky.urs.cz/item/CS_URS_2021_02/735191910</t>
  </si>
  <si>
    <t>735494811</t>
  </si>
  <si>
    <t>Vypuštění vody z otopných soustav bez kotlů, ohříváků, zásobníků a nádrží</t>
  </si>
  <si>
    <t>186</t>
  </si>
  <si>
    <t>https://podminky.urs.cz/item/CS_URS_2021_02/735494811</t>
  </si>
  <si>
    <t xml:space="preserve">Dokončovací práce - nátěry   </t>
  </si>
  <si>
    <t>783614551</t>
  </si>
  <si>
    <t>Základní nátěr armatur a kovových potrubí jednonásobný potrubí do DN 50 mm syntetický</t>
  </si>
  <si>
    <t>188</t>
  </si>
  <si>
    <t>https://podminky.urs.cz/item/CS_URS_2021_02/783614551</t>
  </si>
  <si>
    <t>783614653</t>
  </si>
  <si>
    <t>Základní antikorozní nátěr armatur a kovových potrubí jednonásobný potrubí do DN 50 mm syntetický samozákladující</t>
  </si>
  <si>
    <t>1107753533</t>
  </si>
  <si>
    <t>https://podminky.urs.cz/item/CS_URS_2021_02/783614653</t>
  </si>
  <si>
    <t>783617601</t>
  </si>
  <si>
    <t>Krycí nátěr (email) armatur a kovových potrubí potrubí do DN 50 mm jednonásobný syntetický standardní</t>
  </si>
  <si>
    <t>-1538828746</t>
  </si>
  <si>
    <t>https://podminky.urs.cz/item/CS_URS_2021_02/783617601</t>
  </si>
  <si>
    <t xml:space="preserve">Práce a dodávky M   </t>
  </si>
  <si>
    <t>23-M</t>
  </si>
  <si>
    <t xml:space="preserve">Montáže potrubí   </t>
  </si>
  <si>
    <t>230040023</t>
  </si>
  <si>
    <t>Zhotovení vnějšího závitu "G" DN 3/8"</t>
  </si>
  <si>
    <t>190</t>
  </si>
  <si>
    <t>https://podminky.urs.cz/item/CS_URS_2021_02/230040023</t>
  </si>
  <si>
    <t>230040024</t>
  </si>
  <si>
    <t>Zhotovení vnějšího závitu "G" DN 1/2"</t>
  </si>
  <si>
    <t>192</t>
  </si>
  <si>
    <t>https://podminky.urs.cz/item/CS_URS_2021_02/230040024</t>
  </si>
  <si>
    <t>230040025</t>
  </si>
  <si>
    <t>Zhotovení vnějšího závitu "G" DN 3/4"</t>
  </si>
  <si>
    <t>194</t>
  </si>
  <si>
    <t>https://podminky.urs.cz/item/CS_URS_2021_02/230040025</t>
  </si>
  <si>
    <t>230040026</t>
  </si>
  <si>
    <t>Zhotovení vnějšího závitu "G" DN 1"</t>
  </si>
  <si>
    <t>196</t>
  </si>
  <si>
    <t>https://podminky.urs.cz/item/CS_URS_2021_02/230040026</t>
  </si>
  <si>
    <t>230040027</t>
  </si>
  <si>
    <t>Zhotovení vnějšího závitu "G" DN 1 1/4"</t>
  </si>
  <si>
    <t>198</t>
  </si>
  <si>
    <t>https://podminky.urs.cz/item/CS_URS_2021_02/230040027</t>
  </si>
  <si>
    <t>230040028</t>
  </si>
  <si>
    <t>Zhotovení vnějšího závitu "G" DN 1 1/2"</t>
  </si>
  <si>
    <t>200</t>
  </si>
  <si>
    <t>https://podminky.urs.cz/item/CS_URS_2021_02/230040028</t>
  </si>
  <si>
    <t>230040029</t>
  </si>
  <si>
    <t>Zhotovení vnějšího závitu "G" DN 2"</t>
  </si>
  <si>
    <t>202</t>
  </si>
  <si>
    <t>https://podminky.urs.cz/item/CS_URS_2021_02/230040029</t>
  </si>
  <si>
    <t>230040030</t>
  </si>
  <si>
    <t>Zhotovení vnějšího závitu "G" DN 2 1/2"</t>
  </si>
  <si>
    <t>204</t>
  </si>
  <si>
    <t>https://podminky.urs.cz/item/CS_URS_2021_02/230040030</t>
  </si>
  <si>
    <t>230120044</t>
  </si>
  <si>
    <t>Čištění potrubí profukováním nebo proplachováním DN 65</t>
  </si>
  <si>
    <t>206</t>
  </si>
  <si>
    <t>https://podminky.urs.cz/item/CS_URS_2021_02/230120044</t>
  </si>
  <si>
    <t>58-M</t>
  </si>
  <si>
    <t xml:space="preserve">Revize vyhrazených technických zařízení   </t>
  </si>
  <si>
    <t>58M005</t>
  </si>
  <si>
    <t>Topná zkouška systému ÚT, 72 hodin</t>
  </si>
  <si>
    <t>208</t>
  </si>
  <si>
    <t>58M001</t>
  </si>
  <si>
    <t>Revize elektroinstalace</t>
  </si>
  <si>
    <t>210</t>
  </si>
  <si>
    <t xml:space="preserve">Vedlejší rozpočtové náklady   </t>
  </si>
  <si>
    <t>PP</t>
  </si>
  <si>
    <t xml:space="preserve">Projektové práce   </t>
  </si>
  <si>
    <t>013254000</t>
  </si>
  <si>
    <t>Dokumentace skutečného provedení stavby</t>
  </si>
  <si>
    <t>212</t>
  </si>
  <si>
    <t>https://podminky.urs.cz/item/CS_URS_2021_02/013254000</t>
  </si>
  <si>
    <t>D.1.4b - Měření a regulace</t>
  </si>
  <si>
    <t>D1 - 1. Čidla / Akční členy</t>
  </si>
  <si>
    <t>D2 - 2. Kabeláž</t>
  </si>
  <si>
    <t>D3 - 3. Rozvaděč RK - doplnění</t>
  </si>
  <si>
    <t>D4 - 4. Související náklady</t>
  </si>
  <si>
    <t>D1</t>
  </si>
  <si>
    <t>1. Čidla / Akční členy</t>
  </si>
  <si>
    <t>Pol1</t>
  </si>
  <si>
    <t>M-Bus karta do kalorimetru přívodu topné vody</t>
  </si>
  <si>
    <t>ks</t>
  </si>
  <si>
    <t>Pol2</t>
  </si>
  <si>
    <t>M-Bus snímač do vodoměru teplé vody</t>
  </si>
  <si>
    <t>Pol3</t>
  </si>
  <si>
    <t>Vysílač pulsů NB IoT do elektroměru</t>
  </si>
  <si>
    <t>Pol4</t>
  </si>
  <si>
    <t>Vysílač pulsů NB IoT do vodoíměru studené vody</t>
  </si>
  <si>
    <t>Pol5</t>
  </si>
  <si>
    <t>ESBE VRG 131, DN15, Kvs 1 m3/h, regulační klapka 3-cestná směšovací</t>
  </si>
  <si>
    <t>Pol6</t>
  </si>
  <si>
    <t>ESBE VRG 131, DN32, Kvs 16 m3/h, regulační klapka 3-cestná směšovací</t>
  </si>
  <si>
    <t>Pol7</t>
  </si>
  <si>
    <t>ARA 691, servopohon 3-bodový, 120-1200 sec, napětí 230V AC</t>
  </si>
  <si>
    <t>Pol8</t>
  </si>
  <si>
    <t>Kalorimetr, komunikace M-Bus, dodávka technologie</t>
  </si>
  <si>
    <t>Pol9</t>
  </si>
  <si>
    <t>Snímač teploty, stávající</t>
  </si>
  <si>
    <t>D2</t>
  </si>
  <si>
    <t>2. Kabeláž</t>
  </si>
  <si>
    <t>Pol10</t>
  </si>
  <si>
    <t>J-Y(St)Y 1x2x0,8 : Komunikace M-Bus</t>
  </si>
  <si>
    <t>Pol11</t>
  </si>
  <si>
    <t>Instalační krabice na povrch</t>
  </si>
  <si>
    <t>Pol12</t>
  </si>
  <si>
    <t>svorka</t>
  </si>
  <si>
    <t>Pol13</t>
  </si>
  <si>
    <t>Trubka PVC 16 ohebná</t>
  </si>
  <si>
    <t>Pol14</t>
  </si>
  <si>
    <t>Průchodka guma 16</t>
  </si>
  <si>
    <t>Pol15</t>
  </si>
  <si>
    <t>Drobný úchytný montážní materiál</t>
  </si>
  <si>
    <t>D3</t>
  </si>
  <si>
    <t>3. Rozvaděč RK - doplnění</t>
  </si>
  <si>
    <t>Pol16</t>
  </si>
  <si>
    <t>GSM centrální jednotka, M-Bus do 8 měřidel, SIM kartu zajistí uživatel</t>
  </si>
  <si>
    <t>Pol17</t>
  </si>
  <si>
    <t>Jistič 6A/1-B, 10kA</t>
  </si>
  <si>
    <t>Pol18</t>
  </si>
  <si>
    <t>Montážní materiál ( vodiče, šroubky, dutinky, vývodky, zapojení )</t>
  </si>
  <si>
    <t>D4</t>
  </si>
  <si>
    <t>4. Související náklady</t>
  </si>
  <si>
    <t>Pol19</t>
  </si>
  <si>
    <t>Demontáž stávajících servopohonů regulačních ventilů</t>
  </si>
  <si>
    <t>Pol20</t>
  </si>
  <si>
    <t>Montáž kabelových tras a zapojení periférií</t>
  </si>
  <si>
    <t>Pol21</t>
  </si>
  <si>
    <t>Nastavení jednotky a kalibrace měřidel</t>
  </si>
  <si>
    <t>Pol22</t>
  </si>
  <si>
    <t>Úprava programu a nastavení systému</t>
  </si>
  <si>
    <t>Pol23</t>
  </si>
  <si>
    <t>Měsíční licenční poplatek za měřidlo M-Bus</t>
  </si>
  <si>
    <t>Pol24</t>
  </si>
  <si>
    <t>Měsíční licenční poplatek za měřidlo NB IoT</t>
  </si>
  <si>
    <t>Pol25</t>
  </si>
  <si>
    <t>Měsíční poplatek přenosu dat z jednotky na server</t>
  </si>
  <si>
    <t>Pol26</t>
  </si>
  <si>
    <t>Roční import historických dat za měřidlo M-Bus do programu</t>
  </si>
  <si>
    <t>Pol27</t>
  </si>
  <si>
    <t>Oživování a test 1:1</t>
  </si>
  <si>
    <t>Pol28</t>
  </si>
  <si>
    <t>Komplexní zkoušky zařízení</t>
  </si>
  <si>
    <t>Pol29</t>
  </si>
  <si>
    <t>Jednorázové zaškolení obsluhy</t>
  </si>
  <si>
    <t>Pol30</t>
  </si>
  <si>
    <t>Výchozí revize včetně revizní zprávy</t>
  </si>
  <si>
    <t>Pol31</t>
  </si>
  <si>
    <t>Inženýrská činnost</t>
  </si>
  <si>
    <t>Pol32</t>
  </si>
  <si>
    <t>Doprava materiálu na stavbu</t>
  </si>
  <si>
    <t>Pol33</t>
  </si>
  <si>
    <t>Režie</t>
  </si>
  <si>
    <t>Pol34</t>
  </si>
  <si>
    <t>Dokumentace dálkového odečtu spotřeb</t>
  </si>
  <si>
    <t>Pol35</t>
  </si>
  <si>
    <t>Dokumentace skutečného stavu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</si>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</sst>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1" fillId="2" borderId="22" xfId="0" applyNumberFormat="1" applyFont="1" applyFill="1" applyBorder="1" applyAlignment="1" applyProtection="1">
      <alignment vertical="center"/>
      <protection locked="0"/>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32251101" TargetMode="External" /><Relationship Id="rId2" Type="http://schemas.openxmlformats.org/officeDocument/2006/relationships/hyperlink" Target="https://podminky.urs.cz/item/CS_URS_2021_02/162751117" TargetMode="External" /><Relationship Id="rId3" Type="http://schemas.openxmlformats.org/officeDocument/2006/relationships/hyperlink" Target="https://podminky.urs.cz/item/CS_URS_2021_02/162751119" TargetMode="External" /><Relationship Id="rId4" Type="http://schemas.openxmlformats.org/officeDocument/2006/relationships/hyperlink" Target="https://podminky.urs.cz/item/CS_URS_2021_02/171201201" TargetMode="External" /><Relationship Id="rId5" Type="http://schemas.openxmlformats.org/officeDocument/2006/relationships/hyperlink" Target="https://podminky.urs.cz/item/CS_URS_2021_02/171201221" TargetMode="External" /><Relationship Id="rId6" Type="http://schemas.openxmlformats.org/officeDocument/2006/relationships/hyperlink" Target="https://podminky.urs.cz/item/CS_URS_2021_02/274313811" TargetMode="External" /><Relationship Id="rId7" Type="http://schemas.openxmlformats.org/officeDocument/2006/relationships/hyperlink" Target="https://podminky.urs.cz/item/CS_URS_2021_02/319201321" TargetMode="External" /><Relationship Id="rId8" Type="http://schemas.openxmlformats.org/officeDocument/2006/relationships/hyperlink" Target="https://podminky.urs.cz/item/CS_URS_2021_02/612325302" TargetMode="External" /><Relationship Id="rId9" Type="http://schemas.openxmlformats.org/officeDocument/2006/relationships/hyperlink" Target="https://podminky.urs.cz/item/CS_URS_2021_02/621221031" TargetMode="External" /><Relationship Id="rId10" Type="http://schemas.openxmlformats.org/officeDocument/2006/relationships/hyperlink" Target="https://podminky.urs.cz/item/CS_URS_2021_02/622221231" TargetMode="External" /><Relationship Id="rId11" Type="http://schemas.openxmlformats.org/officeDocument/2006/relationships/hyperlink" Target="https://podminky.urs.cz/item/CS_URS_2021_02/621251105" TargetMode="External" /><Relationship Id="rId12" Type="http://schemas.openxmlformats.org/officeDocument/2006/relationships/hyperlink" Target="https://podminky.urs.cz/item/CS_URS_2021_02/621151011" TargetMode="External" /><Relationship Id="rId13" Type="http://schemas.openxmlformats.org/officeDocument/2006/relationships/hyperlink" Target="https://podminky.urs.cz/item/CS_URS_2021_02/621531012" TargetMode="External" /><Relationship Id="rId14" Type="http://schemas.openxmlformats.org/officeDocument/2006/relationships/hyperlink" Target="https://podminky.urs.cz/item/CS_URS_2021_02/622131121" TargetMode="External" /><Relationship Id="rId15" Type="http://schemas.openxmlformats.org/officeDocument/2006/relationships/hyperlink" Target="https://podminky.urs.cz/item/CS_URS_2021_02/622142002" TargetMode="External" /><Relationship Id="rId16" Type="http://schemas.openxmlformats.org/officeDocument/2006/relationships/hyperlink" Target="https://podminky.urs.cz/item/CS_URS_2021_02/622143004" TargetMode="External" /><Relationship Id="rId17" Type="http://schemas.openxmlformats.org/officeDocument/2006/relationships/hyperlink" Target="https://podminky.urs.cz/item/CS_URS_2021_02/622212001" TargetMode="External" /><Relationship Id="rId18" Type="http://schemas.openxmlformats.org/officeDocument/2006/relationships/hyperlink" Target="https://podminky.urs.cz/item/CS_URS_2021_02/622222001" TargetMode="External" /><Relationship Id="rId19" Type="http://schemas.openxmlformats.org/officeDocument/2006/relationships/hyperlink" Target="https://podminky.urs.cz/item/CS_URS_2021_02/622221041" TargetMode="External" /><Relationship Id="rId20" Type="http://schemas.openxmlformats.org/officeDocument/2006/relationships/hyperlink" Target="https://podminky.urs.cz/item/CS_URS_2021_02/622251105" TargetMode="External" /><Relationship Id="rId21" Type="http://schemas.openxmlformats.org/officeDocument/2006/relationships/hyperlink" Target="https://podminky.urs.cz/item/CS_URS_2021_02/622151011" TargetMode="External" /><Relationship Id="rId22" Type="http://schemas.openxmlformats.org/officeDocument/2006/relationships/hyperlink" Target="https://podminky.urs.cz/item/CS_URS_2021_02/622531012" TargetMode="External" /><Relationship Id="rId23" Type="http://schemas.openxmlformats.org/officeDocument/2006/relationships/hyperlink" Target="https://podminky.urs.cz/item/CS_URS_2021_02/622271001" TargetMode="External" /><Relationship Id="rId24" Type="http://schemas.openxmlformats.org/officeDocument/2006/relationships/hyperlink" Target="https://podminky.urs.cz/item/CS_URS_2021_02/622142001" TargetMode="External" /><Relationship Id="rId25" Type="http://schemas.openxmlformats.org/officeDocument/2006/relationships/hyperlink" Target="https://podminky.urs.cz/item/CS_URS_2021_02/622252001" TargetMode="External" /><Relationship Id="rId26" Type="http://schemas.openxmlformats.org/officeDocument/2006/relationships/hyperlink" Target="https://podminky.urs.cz/item/CS_URS_2021_02/622252002" TargetMode="External" /><Relationship Id="rId27" Type="http://schemas.openxmlformats.org/officeDocument/2006/relationships/hyperlink" Target="https://podminky.urs.cz/item/CS_URS_2021_02/622211031" TargetMode="External" /><Relationship Id="rId28" Type="http://schemas.openxmlformats.org/officeDocument/2006/relationships/hyperlink" Target="https://podminky.urs.cz/item/CS_URS_2021_02/629991011" TargetMode="External" /><Relationship Id="rId29" Type="http://schemas.openxmlformats.org/officeDocument/2006/relationships/hyperlink" Target="https://podminky.urs.cz/item/CS_URS_2021_02/629995101" TargetMode="External" /><Relationship Id="rId30" Type="http://schemas.openxmlformats.org/officeDocument/2006/relationships/hyperlink" Target="https://podminky.urs.cz/item/CS_URS_2021_02/632451034" TargetMode="External" /><Relationship Id="rId31" Type="http://schemas.openxmlformats.org/officeDocument/2006/relationships/hyperlink" Target="https://podminky.urs.cz/item/CS_URS_2021_02/644941112" TargetMode="External" /><Relationship Id="rId32" Type="http://schemas.openxmlformats.org/officeDocument/2006/relationships/hyperlink" Target="https://podminky.urs.cz/item/CS_URS_2021_02/941111122" TargetMode="External" /><Relationship Id="rId33" Type="http://schemas.openxmlformats.org/officeDocument/2006/relationships/hyperlink" Target="https://podminky.urs.cz/item/CS_URS_2021_02/941111222" TargetMode="External" /><Relationship Id="rId34" Type="http://schemas.openxmlformats.org/officeDocument/2006/relationships/hyperlink" Target="https://podminky.urs.cz/item/CS_URS_2021_02/941111822" TargetMode="External" /><Relationship Id="rId35" Type="http://schemas.openxmlformats.org/officeDocument/2006/relationships/hyperlink" Target="https://podminky.urs.cz/item/CS_URS_2021_02/944511111" TargetMode="External" /><Relationship Id="rId36" Type="http://schemas.openxmlformats.org/officeDocument/2006/relationships/hyperlink" Target="https://podminky.urs.cz/item/CS_URS_2021_02/944511211" TargetMode="External" /><Relationship Id="rId37" Type="http://schemas.openxmlformats.org/officeDocument/2006/relationships/hyperlink" Target="https://podminky.urs.cz/item/CS_URS_2021_02/944511811" TargetMode="External" /><Relationship Id="rId38" Type="http://schemas.openxmlformats.org/officeDocument/2006/relationships/hyperlink" Target="https://podminky.urs.cz/item/CS_URS_2021_02/953951123" TargetMode="External" /><Relationship Id="rId39" Type="http://schemas.openxmlformats.org/officeDocument/2006/relationships/hyperlink" Target="https://podminky.urs.cz/item/CS_URS_2021_02/953961111" TargetMode="External" /><Relationship Id="rId40" Type="http://schemas.openxmlformats.org/officeDocument/2006/relationships/hyperlink" Target="https://podminky.urs.cz/item/CS_URS_2021_02/953965111" TargetMode="External" /><Relationship Id="rId41" Type="http://schemas.openxmlformats.org/officeDocument/2006/relationships/hyperlink" Target="https://podminky.urs.cz/item/CS_URS_2021_02/953961112" TargetMode="External" /><Relationship Id="rId42" Type="http://schemas.openxmlformats.org/officeDocument/2006/relationships/hyperlink" Target="https://podminky.urs.cz/item/CS_URS_2021_02/953965115" TargetMode="External" /><Relationship Id="rId43" Type="http://schemas.openxmlformats.org/officeDocument/2006/relationships/hyperlink" Target="https://podminky.urs.cz/item/CS_URS_2021_02/953965117" TargetMode="External" /><Relationship Id="rId44" Type="http://schemas.openxmlformats.org/officeDocument/2006/relationships/hyperlink" Target="https://podminky.urs.cz/item/CS_URS_2021_02/953961113" TargetMode="External" /><Relationship Id="rId45" Type="http://schemas.openxmlformats.org/officeDocument/2006/relationships/hyperlink" Target="https://podminky.urs.cz/item/CS_URS_2021_02/953965121" TargetMode="External" /><Relationship Id="rId46" Type="http://schemas.openxmlformats.org/officeDocument/2006/relationships/hyperlink" Target="https://podminky.urs.cz/item/CS_URS_2021_02/961044111" TargetMode="External" /><Relationship Id="rId47" Type="http://schemas.openxmlformats.org/officeDocument/2006/relationships/hyperlink" Target="https://podminky.urs.cz/item/CS_URS_2021_02/963014949" TargetMode="External" /><Relationship Id="rId48" Type="http://schemas.openxmlformats.org/officeDocument/2006/relationships/hyperlink" Target="https://podminky.urs.cz/item/CS_URS_2021_02/965042141" TargetMode="External" /><Relationship Id="rId49" Type="http://schemas.openxmlformats.org/officeDocument/2006/relationships/hyperlink" Target="https://podminky.urs.cz/item/CS_URS_2021_02/967031132" TargetMode="External" /><Relationship Id="rId50" Type="http://schemas.openxmlformats.org/officeDocument/2006/relationships/hyperlink" Target="https://podminky.urs.cz/item/CS_URS_2021_02/968072455" TargetMode="External" /><Relationship Id="rId51" Type="http://schemas.openxmlformats.org/officeDocument/2006/relationships/hyperlink" Target="https://podminky.urs.cz/item/CS_URS_2021_02/978059641" TargetMode="External" /><Relationship Id="rId52" Type="http://schemas.openxmlformats.org/officeDocument/2006/relationships/hyperlink" Target="https://podminky.urs.cz/item/CS_URS_2021_02/985312133" TargetMode="External" /><Relationship Id="rId53" Type="http://schemas.openxmlformats.org/officeDocument/2006/relationships/hyperlink" Target="https://podminky.urs.cz/item/CS_URS_2021_02/985312192" TargetMode="External" /><Relationship Id="rId54" Type="http://schemas.openxmlformats.org/officeDocument/2006/relationships/hyperlink" Target="https://podminky.urs.cz/item/CS_URS_2021_02/985323111" TargetMode="External" /><Relationship Id="rId55" Type="http://schemas.openxmlformats.org/officeDocument/2006/relationships/hyperlink" Target="https://podminky.urs.cz/item/CS_URS_2021_02/985323912" TargetMode="External" /><Relationship Id="rId56" Type="http://schemas.openxmlformats.org/officeDocument/2006/relationships/hyperlink" Target="https://podminky.urs.cz/item/CS_URS_2021_02/997013116" TargetMode="External" /><Relationship Id="rId57" Type="http://schemas.openxmlformats.org/officeDocument/2006/relationships/hyperlink" Target="https://podminky.urs.cz/item/CS_URS_2021_02/997013501" TargetMode="External" /><Relationship Id="rId58" Type="http://schemas.openxmlformats.org/officeDocument/2006/relationships/hyperlink" Target="https://podminky.urs.cz/item/CS_URS_2021_02/997013509" TargetMode="External" /><Relationship Id="rId59" Type="http://schemas.openxmlformats.org/officeDocument/2006/relationships/hyperlink" Target="https://podminky.urs.cz/item/CS_URS_2021_02/997013631" TargetMode="External" /><Relationship Id="rId60" Type="http://schemas.openxmlformats.org/officeDocument/2006/relationships/hyperlink" Target="https://podminky.urs.cz/item/CS_URS_2021_02/997013843" TargetMode="External" /><Relationship Id="rId61" Type="http://schemas.openxmlformats.org/officeDocument/2006/relationships/hyperlink" Target="https://podminky.urs.cz/item/CS_URS_2021_02/998011003" TargetMode="External" /><Relationship Id="rId62" Type="http://schemas.openxmlformats.org/officeDocument/2006/relationships/hyperlink" Target="https://podminky.urs.cz/item/CS_URS_2021_02/711142559" TargetMode="External" /><Relationship Id="rId63" Type="http://schemas.openxmlformats.org/officeDocument/2006/relationships/hyperlink" Target="https://podminky.urs.cz/item/CS_URS_2021_02/711193121" TargetMode="External" /><Relationship Id="rId64" Type="http://schemas.openxmlformats.org/officeDocument/2006/relationships/hyperlink" Target="https://podminky.urs.cz/item/CS_URS_2021_02/711193131" TargetMode="External" /><Relationship Id="rId65" Type="http://schemas.openxmlformats.org/officeDocument/2006/relationships/hyperlink" Target="https://podminky.urs.cz/item/CS_URS_2021_02/998711103" TargetMode="External" /><Relationship Id="rId66" Type="http://schemas.openxmlformats.org/officeDocument/2006/relationships/hyperlink" Target="https://podminky.urs.cz/item/CS_URS_2021_02/762341275" TargetMode="External" /><Relationship Id="rId67" Type="http://schemas.openxmlformats.org/officeDocument/2006/relationships/hyperlink" Target="https://podminky.urs.cz/item/CS_URS_2021_02/998762103" TargetMode="External" /><Relationship Id="rId68" Type="http://schemas.openxmlformats.org/officeDocument/2006/relationships/hyperlink" Target="https://podminky.urs.cz/item/CS_URS_2021_02/764001821" TargetMode="External" /><Relationship Id="rId69" Type="http://schemas.openxmlformats.org/officeDocument/2006/relationships/hyperlink" Target="https://podminky.urs.cz/item/CS_URS_2021_02/764002841" TargetMode="External" /><Relationship Id="rId70" Type="http://schemas.openxmlformats.org/officeDocument/2006/relationships/hyperlink" Target="https://podminky.urs.cz/item/CS_URS_2021_02/764002851" TargetMode="External" /><Relationship Id="rId71" Type="http://schemas.openxmlformats.org/officeDocument/2006/relationships/hyperlink" Target="https://podminky.urs.cz/item/CS_URS_2021_02/764041420" TargetMode="External" /><Relationship Id="rId72" Type="http://schemas.openxmlformats.org/officeDocument/2006/relationships/hyperlink" Target="https://podminky.urs.cz/item/CS_URS_2021_02/764041422" TargetMode="External" /><Relationship Id="rId73" Type="http://schemas.openxmlformats.org/officeDocument/2006/relationships/hyperlink" Target="https://podminky.urs.cz/item/CS_URS_2021_02/764141431" TargetMode="External" /><Relationship Id="rId74" Type="http://schemas.openxmlformats.org/officeDocument/2006/relationships/hyperlink" Target="https://podminky.urs.cz/item/CS_URS_2021_02/764242433" TargetMode="External" /><Relationship Id="rId75" Type="http://schemas.openxmlformats.org/officeDocument/2006/relationships/hyperlink" Target="https://podminky.urs.cz/item/CS_URS_2021_02/764244411" TargetMode="External" /><Relationship Id="rId76" Type="http://schemas.openxmlformats.org/officeDocument/2006/relationships/hyperlink" Target="https://podminky.urs.cz/item/CS_URS_2021_02/764245404" TargetMode="External" /><Relationship Id="rId77" Type="http://schemas.openxmlformats.org/officeDocument/2006/relationships/hyperlink" Target="https://podminky.urs.cz/item/CS_URS_2021_02/764246446" TargetMode="External" /><Relationship Id="rId78" Type="http://schemas.openxmlformats.org/officeDocument/2006/relationships/hyperlink" Target="https://podminky.urs.cz/item/CS_URS_2021_02/764341414" TargetMode="External" /><Relationship Id="rId79" Type="http://schemas.openxmlformats.org/officeDocument/2006/relationships/hyperlink" Target="https://podminky.urs.cz/item/CS_URS_2021_02/764541414" TargetMode="External" /><Relationship Id="rId80" Type="http://schemas.openxmlformats.org/officeDocument/2006/relationships/hyperlink" Target="https://podminky.urs.cz/item/CS_URS_2021_02/764548402" TargetMode="External" /><Relationship Id="rId81" Type="http://schemas.openxmlformats.org/officeDocument/2006/relationships/hyperlink" Target="https://podminky.urs.cz/item/CS_URS_2021_02/998764103" TargetMode="External" /><Relationship Id="rId82" Type="http://schemas.openxmlformats.org/officeDocument/2006/relationships/hyperlink" Target="https://podminky.urs.cz/item/CS_URS_2021_02/765144004" TargetMode="External" /><Relationship Id="rId83" Type="http://schemas.openxmlformats.org/officeDocument/2006/relationships/hyperlink" Target="https://podminky.urs.cz/item/CS_URS_2021_02/998765103" TargetMode="External" /><Relationship Id="rId84" Type="http://schemas.openxmlformats.org/officeDocument/2006/relationships/hyperlink" Target="https://podminky.urs.cz/item/CS_URS_2021_02/766660411" TargetMode="External" /><Relationship Id="rId85" Type="http://schemas.openxmlformats.org/officeDocument/2006/relationships/hyperlink" Target="https://podminky.urs.cz/item/CS_URS_2021_02/766660728" TargetMode="External" /><Relationship Id="rId86" Type="http://schemas.openxmlformats.org/officeDocument/2006/relationships/hyperlink" Target="https://podminky.urs.cz/item/CS_URS_2021_02/766660729" TargetMode="External" /><Relationship Id="rId87" Type="http://schemas.openxmlformats.org/officeDocument/2006/relationships/hyperlink" Target="https://podminky.urs.cz/item/CS_URS_2021_02/766660717" TargetMode="External" /><Relationship Id="rId88" Type="http://schemas.openxmlformats.org/officeDocument/2006/relationships/hyperlink" Target="https://podminky.urs.cz/item/CS_URS_2021_02/998766103" TargetMode="External" /><Relationship Id="rId89" Type="http://schemas.openxmlformats.org/officeDocument/2006/relationships/hyperlink" Target="https://podminky.urs.cz/item/CS_URS_2021_02/767161813" TargetMode="External" /><Relationship Id="rId90" Type="http://schemas.openxmlformats.org/officeDocument/2006/relationships/hyperlink" Target="https://podminky.urs.cz/item/CS_URS_2021_02/767161823" TargetMode="External" /><Relationship Id="rId91" Type="http://schemas.openxmlformats.org/officeDocument/2006/relationships/hyperlink" Target="https://podminky.urs.cz/item/CS_URS_2021_02/767996701" TargetMode="External" /><Relationship Id="rId92" Type="http://schemas.openxmlformats.org/officeDocument/2006/relationships/hyperlink" Target="https://podminky.urs.cz/item/CS_URS_2021_02/767662120" TargetMode="External" /><Relationship Id="rId93" Type="http://schemas.openxmlformats.org/officeDocument/2006/relationships/hyperlink" Target="https://podminky.urs.cz/item/CS_URS_2021_02/767210151" TargetMode="External" /><Relationship Id="rId94" Type="http://schemas.openxmlformats.org/officeDocument/2006/relationships/hyperlink" Target="https://podminky.urs.cz/item/CS_URS_2021_02/767995114" TargetMode="External" /><Relationship Id="rId95" Type="http://schemas.openxmlformats.org/officeDocument/2006/relationships/hyperlink" Target="https://podminky.urs.cz/item/CS_URS_2021_02/998767103" TargetMode="External" /><Relationship Id="rId96" Type="http://schemas.openxmlformats.org/officeDocument/2006/relationships/hyperlink" Target="https://podminky.urs.cz/item/CS_URS_2021_02/771473810" TargetMode="External" /><Relationship Id="rId97" Type="http://schemas.openxmlformats.org/officeDocument/2006/relationships/hyperlink" Target="https://podminky.urs.cz/item/CS_URS_2021_02/771573810" TargetMode="External" /><Relationship Id="rId98" Type="http://schemas.openxmlformats.org/officeDocument/2006/relationships/hyperlink" Target="https://podminky.urs.cz/item/CS_URS_2021_02/771474113" TargetMode="External" /><Relationship Id="rId99" Type="http://schemas.openxmlformats.org/officeDocument/2006/relationships/hyperlink" Target="https://podminky.urs.cz/item/CS_URS_2021_02/771574131" TargetMode="External" /><Relationship Id="rId100" Type="http://schemas.openxmlformats.org/officeDocument/2006/relationships/hyperlink" Target="https://podminky.urs.cz/item/CS_URS_2021_02/771591162" TargetMode="External" /><Relationship Id="rId101" Type="http://schemas.openxmlformats.org/officeDocument/2006/relationships/hyperlink" Target="https://podminky.urs.cz/item/CS_URS_2021_02/998771103" TargetMode="External" /><Relationship Id="rId102" Type="http://schemas.openxmlformats.org/officeDocument/2006/relationships/hyperlink" Target="https://podminky.urs.cz/item/CS_URS_2021_02/783317101R" TargetMode="External" /><Relationship Id="rId103" Type="http://schemas.openxmlformats.org/officeDocument/2006/relationships/hyperlink" Target="https://podminky.urs.cz/item/CS_URS_2021_02/783401303" TargetMode="External" /><Relationship Id="rId104" Type="http://schemas.openxmlformats.org/officeDocument/2006/relationships/hyperlink" Target="https://podminky.urs.cz/item/CS_URS_2021_02/783417101" TargetMode="External" /><Relationship Id="rId105" Type="http://schemas.openxmlformats.org/officeDocument/2006/relationships/hyperlink" Target="https://podminky.urs.cz/item/CS_URS_2021_02/783823155" TargetMode="External" /><Relationship Id="rId106" Type="http://schemas.openxmlformats.org/officeDocument/2006/relationships/hyperlink" Target="https://podminky.urs.cz/item/CS_URS_2021_02/783827525" TargetMode="External" /><Relationship Id="rId107" Type="http://schemas.openxmlformats.org/officeDocument/2006/relationships/hyperlink" Target="https://podminky.urs.cz/item/CS_URS_2021_02/783897611" TargetMode="External" /><Relationship Id="rId108" Type="http://schemas.openxmlformats.org/officeDocument/2006/relationships/hyperlink" Target="https://podminky.urs.cz/item/CS_URS_2021_02/789221121" TargetMode="External" /><Relationship Id="rId109" Type="http://schemas.openxmlformats.org/officeDocument/2006/relationships/hyperlink" Target="https://podminky.urs.cz/item/CS_URS_2021_02/210220101-D" TargetMode="External" /><Relationship Id="rId110" Type="http://schemas.openxmlformats.org/officeDocument/2006/relationships/hyperlink" Target="https://podminky.urs.cz/item/CS_URS_2021_02/210220101" TargetMode="External" /><Relationship Id="rId111" Type="http://schemas.openxmlformats.org/officeDocument/2006/relationships/hyperlink" Target="https://podminky.urs.cz/item/CS_URS_2021_02/210220301" TargetMode="External" /><Relationship Id="rId112" Type="http://schemas.openxmlformats.org/officeDocument/2006/relationships/hyperlink" Target="https://podminky.urs.cz/item/CS_URS_2021_02/030001000" TargetMode="External" /><Relationship Id="rId113" Type="http://schemas.openxmlformats.org/officeDocument/2006/relationships/hyperlink" Target="https://podminky.urs.cz/item/CS_URS_2021_02/090001000" TargetMode="External" /><Relationship Id="rId11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713461811" TargetMode="External" /><Relationship Id="rId2" Type="http://schemas.openxmlformats.org/officeDocument/2006/relationships/hyperlink" Target="https://podminky.urs.cz/item/CS_URS_2021_02/713463311" TargetMode="External" /><Relationship Id="rId3" Type="http://schemas.openxmlformats.org/officeDocument/2006/relationships/hyperlink" Target="https://podminky.urs.cz/item/CS_URS_2021_02/998713202" TargetMode="External" /><Relationship Id="rId4" Type="http://schemas.openxmlformats.org/officeDocument/2006/relationships/hyperlink" Target="https://podminky.urs.cz/item/CS_URS_2021_02/732199100" TargetMode="External" /><Relationship Id="rId5" Type="http://schemas.openxmlformats.org/officeDocument/2006/relationships/hyperlink" Target="https://podminky.urs.cz/item/CS_URS_2021_02/732421452" TargetMode="External" /><Relationship Id="rId6" Type="http://schemas.openxmlformats.org/officeDocument/2006/relationships/hyperlink" Target="https://podminky.urs.cz/item/CS_URS_2021_02/732429212" TargetMode="External" /><Relationship Id="rId7" Type="http://schemas.openxmlformats.org/officeDocument/2006/relationships/hyperlink" Target="https://podminky.urs.cz/item/CS_URS_2021_02/998732201" TargetMode="External" /><Relationship Id="rId8" Type="http://schemas.openxmlformats.org/officeDocument/2006/relationships/hyperlink" Target="https://podminky.urs.cz/item/CS_URS_2021_02/733110806" TargetMode="External" /><Relationship Id="rId9" Type="http://schemas.openxmlformats.org/officeDocument/2006/relationships/hyperlink" Target="https://podminky.urs.cz/item/CS_URS_2021_02/733110810" TargetMode="External" /><Relationship Id="rId10" Type="http://schemas.openxmlformats.org/officeDocument/2006/relationships/hyperlink" Target="https://podminky.urs.cz/item/CS_URS_2021_02/733111112" TargetMode="External" /><Relationship Id="rId11" Type="http://schemas.openxmlformats.org/officeDocument/2006/relationships/hyperlink" Target="https://podminky.urs.cz/item/CS_URS_2021_02/733111113" TargetMode="External" /><Relationship Id="rId12" Type="http://schemas.openxmlformats.org/officeDocument/2006/relationships/hyperlink" Target="https://podminky.urs.cz/item/CS_URS_2021_02/733111114" TargetMode="External" /><Relationship Id="rId13" Type="http://schemas.openxmlformats.org/officeDocument/2006/relationships/hyperlink" Target="https://podminky.urs.cz/item/CS_URS_2021_02/733111115" TargetMode="External" /><Relationship Id="rId14" Type="http://schemas.openxmlformats.org/officeDocument/2006/relationships/hyperlink" Target="https://podminky.urs.cz/item/CS_URS_2021_02/733111116" TargetMode="External" /><Relationship Id="rId15" Type="http://schemas.openxmlformats.org/officeDocument/2006/relationships/hyperlink" Target="https://podminky.urs.cz/item/CS_URS_2021_02/733111117" TargetMode="External" /><Relationship Id="rId16" Type="http://schemas.openxmlformats.org/officeDocument/2006/relationships/hyperlink" Target="https://podminky.urs.cz/item/CS_URS_2021_02/733111118" TargetMode="External" /><Relationship Id="rId17" Type="http://schemas.openxmlformats.org/officeDocument/2006/relationships/hyperlink" Target="https://podminky.urs.cz/item/CS_URS_2021_02/733190108" TargetMode="External" /><Relationship Id="rId18" Type="http://schemas.openxmlformats.org/officeDocument/2006/relationships/hyperlink" Target="https://podminky.urs.cz/item/CS_URS_2021_02/733890803" TargetMode="External" /><Relationship Id="rId19" Type="http://schemas.openxmlformats.org/officeDocument/2006/relationships/hyperlink" Target="https://podminky.urs.cz/item/CS_URS_2021_02/998733203" TargetMode="External" /><Relationship Id="rId20" Type="http://schemas.openxmlformats.org/officeDocument/2006/relationships/hyperlink" Target="https://podminky.urs.cz/item/CS_URS_2021_02/734221679" TargetMode="External" /><Relationship Id="rId21" Type="http://schemas.openxmlformats.org/officeDocument/2006/relationships/hyperlink" Target="https://podminky.urs.cz/item/CS_URS_2021_02/734242413" TargetMode="External" /><Relationship Id="rId22" Type="http://schemas.openxmlformats.org/officeDocument/2006/relationships/hyperlink" Target="https://podminky.urs.cz/item/CS_URS_2021_02/734242417" TargetMode="External" /><Relationship Id="rId23" Type="http://schemas.openxmlformats.org/officeDocument/2006/relationships/hyperlink" Target="https://podminky.urs.cz/item/CS_URS_2021_02/734291242" TargetMode="External" /><Relationship Id="rId24" Type="http://schemas.openxmlformats.org/officeDocument/2006/relationships/hyperlink" Target="https://podminky.urs.cz/item/CS_URS_2021_02/734291247" TargetMode="External" /><Relationship Id="rId25" Type="http://schemas.openxmlformats.org/officeDocument/2006/relationships/hyperlink" Target="https://podminky.urs.cz/item/CS_URS_2021_02/734291951" TargetMode="External" /><Relationship Id="rId26" Type="http://schemas.openxmlformats.org/officeDocument/2006/relationships/hyperlink" Target="https://podminky.urs.cz/item/CS_URS_2021_02/734292713" TargetMode="External" /><Relationship Id="rId27" Type="http://schemas.openxmlformats.org/officeDocument/2006/relationships/hyperlink" Target="https://podminky.urs.cz/item/CS_URS_2021_02/734292714" TargetMode="External" /><Relationship Id="rId28" Type="http://schemas.openxmlformats.org/officeDocument/2006/relationships/hyperlink" Target="https://podminky.urs.cz/item/CS_URS_2021_02/734292715" TargetMode="External" /><Relationship Id="rId29" Type="http://schemas.openxmlformats.org/officeDocument/2006/relationships/hyperlink" Target="https://podminky.urs.cz/item/CS_URS_2021_02/734292719" TargetMode="External" /><Relationship Id="rId30" Type="http://schemas.openxmlformats.org/officeDocument/2006/relationships/hyperlink" Target="https://podminky.urs.cz/item/CS_URS_2021_02/734292716" TargetMode="External" /><Relationship Id="rId31" Type="http://schemas.openxmlformats.org/officeDocument/2006/relationships/hyperlink" Target="https://podminky.urs.cz/item/CS_URS_2021_02/734292718" TargetMode="External" /><Relationship Id="rId32" Type="http://schemas.openxmlformats.org/officeDocument/2006/relationships/hyperlink" Target="https://podminky.urs.cz/item/CS_URS_2021_02/734295021" TargetMode="External" /><Relationship Id="rId33" Type="http://schemas.openxmlformats.org/officeDocument/2006/relationships/hyperlink" Target="https://podminky.urs.cz/item/CS_URS_2021_02/734295022" TargetMode="External" /><Relationship Id="rId34" Type="http://schemas.openxmlformats.org/officeDocument/2006/relationships/hyperlink" Target="https://podminky.urs.cz/item/CS_URS_2021_02/734412111" TargetMode="External" /><Relationship Id="rId35" Type="http://schemas.openxmlformats.org/officeDocument/2006/relationships/hyperlink" Target="https://podminky.urs.cz/item/CS_URS_2021_02/734412113" TargetMode="External" /><Relationship Id="rId36" Type="http://schemas.openxmlformats.org/officeDocument/2006/relationships/hyperlink" Target="https://podminky.urs.cz/item/CS_URS_2021_02/734411101" TargetMode="External" /><Relationship Id="rId37" Type="http://schemas.openxmlformats.org/officeDocument/2006/relationships/hyperlink" Target="https://podminky.urs.cz/item/CS_URS_2021_02/734209103" TargetMode="External" /><Relationship Id="rId38" Type="http://schemas.openxmlformats.org/officeDocument/2006/relationships/hyperlink" Target="https://podminky.urs.cz/item/CS_URS_2021_02/734209112" TargetMode="External" /><Relationship Id="rId39" Type="http://schemas.openxmlformats.org/officeDocument/2006/relationships/hyperlink" Target="https://podminky.urs.cz/item/CS_URS_2021_02/734209113" TargetMode="External" /><Relationship Id="rId40" Type="http://schemas.openxmlformats.org/officeDocument/2006/relationships/hyperlink" Target="https://podminky.urs.cz/item/CS_URS_2021_02/734209114" TargetMode="External" /><Relationship Id="rId41" Type="http://schemas.openxmlformats.org/officeDocument/2006/relationships/hyperlink" Target="https://podminky.urs.cz/item/CS_URS_2021_02/734209115" TargetMode="External" /><Relationship Id="rId42" Type="http://schemas.openxmlformats.org/officeDocument/2006/relationships/hyperlink" Target="https://podminky.urs.cz/item/CS_URS_2021_02/734209116" TargetMode="External" /><Relationship Id="rId43" Type="http://schemas.openxmlformats.org/officeDocument/2006/relationships/hyperlink" Target="https://podminky.urs.cz/item/CS_URS_2021_02/734209117" TargetMode="External" /><Relationship Id="rId44" Type="http://schemas.openxmlformats.org/officeDocument/2006/relationships/hyperlink" Target="https://podminky.urs.cz/item/CS_URS_2021_02/734209118" TargetMode="External" /><Relationship Id="rId45" Type="http://schemas.openxmlformats.org/officeDocument/2006/relationships/hyperlink" Target="https://podminky.urs.cz/item/CS_URS_2021_02/734209119" TargetMode="External" /><Relationship Id="rId46" Type="http://schemas.openxmlformats.org/officeDocument/2006/relationships/hyperlink" Target="https://podminky.urs.cz/item/CS_URS_2021_02/734209123" TargetMode="External" /><Relationship Id="rId47" Type="http://schemas.openxmlformats.org/officeDocument/2006/relationships/hyperlink" Target="https://podminky.urs.cz/item/CS_URS_2021_02/734209126" TargetMode="External" /><Relationship Id="rId48" Type="http://schemas.openxmlformats.org/officeDocument/2006/relationships/hyperlink" Target="https://podminky.urs.cz/item/CS_URS_2021_02/734109215" TargetMode="External" /><Relationship Id="rId49" Type="http://schemas.openxmlformats.org/officeDocument/2006/relationships/hyperlink" Target="https://podminky.urs.cz/item/CS_URS_2021_02/734890803" TargetMode="External" /><Relationship Id="rId50" Type="http://schemas.openxmlformats.org/officeDocument/2006/relationships/hyperlink" Target="https://podminky.urs.cz/item/CS_URS_2021_02/998734203" TargetMode="External" /><Relationship Id="rId51" Type="http://schemas.openxmlformats.org/officeDocument/2006/relationships/hyperlink" Target="https://podminky.urs.cz/item/CS_URS_2021_02/735000911" TargetMode="External" /><Relationship Id="rId52" Type="http://schemas.openxmlformats.org/officeDocument/2006/relationships/hyperlink" Target="https://podminky.urs.cz/item/CS_URS_2021_02/735000912" TargetMode="External" /><Relationship Id="rId53" Type="http://schemas.openxmlformats.org/officeDocument/2006/relationships/hyperlink" Target="https://podminky.urs.cz/item/CS_URS_2021_02/735152597" TargetMode="External" /><Relationship Id="rId54" Type="http://schemas.openxmlformats.org/officeDocument/2006/relationships/hyperlink" Target="https://podminky.urs.cz/item/CS_URS_2021_02/735191905" TargetMode="External" /><Relationship Id="rId55" Type="http://schemas.openxmlformats.org/officeDocument/2006/relationships/hyperlink" Target="https://podminky.urs.cz/item/CS_URS_2021_02/735191910" TargetMode="External" /><Relationship Id="rId56" Type="http://schemas.openxmlformats.org/officeDocument/2006/relationships/hyperlink" Target="https://podminky.urs.cz/item/CS_URS_2021_02/735494811" TargetMode="External" /><Relationship Id="rId57" Type="http://schemas.openxmlformats.org/officeDocument/2006/relationships/hyperlink" Target="https://podminky.urs.cz/item/CS_URS_2021_02/783614551" TargetMode="External" /><Relationship Id="rId58" Type="http://schemas.openxmlformats.org/officeDocument/2006/relationships/hyperlink" Target="https://podminky.urs.cz/item/CS_URS_2021_02/783614653" TargetMode="External" /><Relationship Id="rId59" Type="http://schemas.openxmlformats.org/officeDocument/2006/relationships/hyperlink" Target="https://podminky.urs.cz/item/CS_URS_2021_02/783617601" TargetMode="External" /><Relationship Id="rId60" Type="http://schemas.openxmlformats.org/officeDocument/2006/relationships/hyperlink" Target="https://podminky.urs.cz/item/CS_URS_2021_02/230040023" TargetMode="External" /><Relationship Id="rId61" Type="http://schemas.openxmlformats.org/officeDocument/2006/relationships/hyperlink" Target="https://podminky.urs.cz/item/CS_URS_2021_02/230040024" TargetMode="External" /><Relationship Id="rId62" Type="http://schemas.openxmlformats.org/officeDocument/2006/relationships/hyperlink" Target="https://podminky.urs.cz/item/CS_URS_2021_02/230040025" TargetMode="External" /><Relationship Id="rId63" Type="http://schemas.openxmlformats.org/officeDocument/2006/relationships/hyperlink" Target="https://podminky.urs.cz/item/CS_URS_2021_02/230040026" TargetMode="External" /><Relationship Id="rId64" Type="http://schemas.openxmlformats.org/officeDocument/2006/relationships/hyperlink" Target="https://podminky.urs.cz/item/CS_URS_2021_02/230040027" TargetMode="External" /><Relationship Id="rId65" Type="http://schemas.openxmlformats.org/officeDocument/2006/relationships/hyperlink" Target="https://podminky.urs.cz/item/CS_URS_2021_02/230040028" TargetMode="External" /><Relationship Id="rId66" Type="http://schemas.openxmlformats.org/officeDocument/2006/relationships/hyperlink" Target="https://podminky.urs.cz/item/CS_URS_2021_02/230040029" TargetMode="External" /><Relationship Id="rId67" Type="http://schemas.openxmlformats.org/officeDocument/2006/relationships/hyperlink" Target="https://podminky.urs.cz/item/CS_URS_2021_02/230040030" TargetMode="External" /><Relationship Id="rId68" Type="http://schemas.openxmlformats.org/officeDocument/2006/relationships/hyperlink" Target="https://podminky.urs.cz/item/CS_URS_2021_02/230120044" TargetMode="External" /><Relationship Id="rId69" Type="http://schemas.openxmlformats.org/officeDocument/2006/relationships/hyperlink" Target="https://podminky.urs.cz/item/CS_URS_2021_02/013254000" TargetMode="External" /><Relationship Id="rId7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58"/>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14"/>
      <c r="AS2" s="314"/>
      <c r="AT2" s="314"/>
      <c r="AU2" s="314"/>
      <c r="AV2" s="314"/>
      <c r="AW2" s="314"/>
      <c r="AX2" s="314"/>
      <c r="AY2" s="314"/>
      <c r="AZ2" s="314"/>
      <c r="BA2" s="314"/>
      <c r="BB2" s="314"/>
      <c r="BC2" s="314"/>
      <c r="BD2" s="314"/>
      <c r="BE2" s="314"/>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45" t="s">
        <v>14</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2"/>
      <c r="AQ5" s="22"/>
      <c r="AR5" s="20"/>
      <c r="BE5" s="342" t="s">
        <v>15</v>
      </c>
      <c r="BS5" s="17" t="s">
        <v>6</v>
      </c>
    </row>
    <row r="6" spans="2:71" s="1" customFormat="1" ht="36.95" customHeight="1">
      <c r="B6" s="21"/>
      <c r="C6" s="22"/>
      <c r="D6" s="28" t="s">
        <v>16</v>
      </c>
      <c r="E6" s="22"/>
      <c r="F6" s="22"/>
      <c r="G6" s="22"/>
      <c r="H6" s="22"/>
      <c r="I6" s="22"/>
      <c r="J6" s="22"/>
      <c r="K6" s="347" t="s">
        <v>17</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2"/>
      <c r="AQ6" s="22"/>
      <c r="AR6" s="20"/>
      <c r="BE6" s="343"/>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43"/>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43"/>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43"/>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27</v>
      </c>
      <c r="AO10" s="22"/>
      <c r="AP10" s="22"/>
      <c r="AQ10" s="22"/>
      <c r="AR10" s="20"/>
      <c r="BE10" s="343"/>
      <c r="BS10" s="17" t="s">
        <v>6</v>
      </c>
    </row>
    <row r="11" spans="2:71" s="1" customFormat="1" ht="18.4"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19</v>
      </c>
      <c r="AO11" s="22"/>
      <c r="AP11" s="22"/>
      <c r="AQ11" s="22"/>
      <c r="AR11" s="20"/>
      <c r="BE11" s="343"/>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43"/>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31</v>
      </c>
      <c r="AO13" s="22"/>
      <c r="AP13" s="22"/>
      <c r="AQ13" s="22"/>
      <c r="AR13" s="20"/>
      <c r="BE13" s="343"/>
      <c r="BS13" s="17" t="s">
        <v>6</v>
      </c>
    </row>
    <row r="14" spans="2:71" ht="12.75">
      <c r="B14" s="21"/>
      <c r="C14" s="22"/>
      <c r="D14" s="22"/>
      <c r="E14" s="348" t="s">
        <v>31</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29" t="s">
        <v>29</v>
      </c>
      <c r="AL14" s="22"/>
      <c r="AM14" s="22"/>
      <c r="AN14" s="31" t="s">
        <v>31</v>
      </c>
      <c r="AO14" s="22"/>
      <c r="AP14" s="22"/>
      <c r="AQ14" s="22"/>
      <c r="AR14" s="20"/>
      <c r="BE14" s="343"/>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43"/>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43"/>
      <c r="BS16" s="17" t="s">
        <v>4</v>
      </c>
    </row>
    <row r="17" spans="2:71" s="1" customFormat="1" ht="18.4"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19</v>
      </c>
      <c r="AO17" s="22"/>
      <c r="AP17" s="22"/>
      <c r="AQ17" s="22"/>
      <c r="AR17" s="20"/>
      <c r="BE17" s="343"/>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43"/>
      <c r="BS18" s="17" t="s">
        <v>6</v>
      </c>
    </row>
    <row r="19" spans="2:71" s="1" customFormat="1" ht="12" customHeight="1">
      <c r="B19" s="21"/>
      <c r="C19" s="22"/>
      <c r="D19" s="29"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43"/>
      <c r="BS19" s="17" t="s">
        <v>6</v>
      </c>
    </row>
    <row r="20" spans="2:71" s="1" customFormat="1" ht="18.4"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19</v>
      </c>
      <c r="AO20" s="22"/>
      <c r="AP20" s="22"/>
      <c r="AQ20" s="22"/>
      <c r="AR20" s="20"/>
      <c r="BE20" s="343"/>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43"/>
    </row>
    <row r="22" spans="2:57" s="1" customFormat="1" ht="12" customHeight="1">
      <c r="B22" s="21"/>
      <c r="C22" s="22"/>
      <c r="D22" s="29"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43"/>
    </row>
    <row r="23" spans="2:57" s="1" customFormat="1" ht="119.25" customHeight="1">
      <c r="B23" s="21"/>
      <c r="C23" s="22"/>
      <c r="D23" s="22"/>
      <c r="E23" s="350" t="s">
        <v>38</v>
      </c>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22"/>
      <c r="AP23" s="22"/>
      <c r="AQ23" s="22"/>
      <c r="AR23" s="20"/>
      <c r="BE23" s="343"/>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43"/>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43"/>
    </row>
    <row r="26" spans="1:57" s="2" customFormat="1" ht="25.9" customHeight="1">
      <c r="A26" s="34"/>
      <c r="B26" s="35"/>
      <c r="C26" s="36"/>
      <c r="D26" s="37" t="s">
        <v>39</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51">
        <f>ROUND(AG54,2)</f>
        <v>0</v>
      </c>
      <c r="AL26" s="352"/>
      <c r="AM26" s="352"/>
      <c r="AN26" s="352"/>
      <c r="AO26" s="352"/>
      <c r="AP26" s="36"/>
      <c r="AQ26" s="36"/>
      <c r="AR26" s="39"/>
      <c r="BE26" s="343"/>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43"/>
    </row>
    <row r="28" spans="1:57" s="2" customFormat="1" ht="12.75">
      <c r="A28" s="34"/>
      <c r="B28" s="35"/>
      <c r="C28" s="36"/>
      <c r="D28" s="36"/>
      <c r="E28" s="36"/>
      <c r="F28" s="36"/>
      <c r="G28" s="36"/>
      <c r="H28" s="36"/>
      <c r="I28" s="36"/>
      <c r="J28" s="36"/>
      <c r="K28" s="36"/>
      <c r="L28" s="353" t="s">
        <v>40</v>
      </c>
      <c r="M28" s="353"/>
      <c r="N28" s="353"/>
      <c r="O28" s="353"/>
      <c r="P28" s="353"/>
      <c r="Q28" s="36"/>
      <c r="R28" s="36"/>
      <c r="S28" s="36"/>
      <c r="T28" s="36"/>
      <c r="U28" s="36"/>
      <c r="V28" s="36"/>
      <c r="W28" s="353" t="s">
        <v>41</v>
      </c>
      <c r="X28" s="353"/>
      <c r="Y28" s="353"/>
      <c r="Z28" s="353"/>
      <c r="AA28" s="353"/>
      <c r="AB28" s="353"/>
      <c r="AC28" s="353"/>
      <c r="AD28" s="353"/>
      <c r="AE28" s="353"/>
      <c r="AF28" s="36"/>
      <c r="AG28" s="36"/>
      <c r="AH28" s="36"/>
      <c r="AI28" s="36"/>
      <c r="AJ28" s="36"/>
      <c r="AK28" s="353" t="s">
        <v>42</v>
      </c>
      <c r="AL28" s="353"/>
      <c r="AM28" s="353"/>
      <c r="AN28" s="353"/>
      <c r="AO28" s="353"/>
      <c r="AP28" s="36"/>
      <c r="AQ28" s="36"/>
      <c r="AR28" s="39"/>
      <c r="BE28" s="343"/>
    </row>
    <row r="29" spans="2:57" s="3" customFormat="1" ht="14.45" customHeight="1">
      <c r="B29" s="40"/>
      <c r="C29" s="41"/>
      <c r="D29" s="29" t="s">
        <v>43</v>
      </c>
      <c r="E29" s="41"/>
      <c r="F29" s="29" t="s">
        <v>44</v>
      </c>
      <c r="G29" s="41"/>
      <c r="H29" s="41"/>
      <c r="I29" s="41"/>
      <c r="J29" s="41"/>
      <c r="K29" s="41"/>
      <c r="L29" s="337">
        <v>0.21</v>
      </c>
      <c r="M29" s="336"/>
      <c r="N29" s="336"/>
      <c r="O29" s="336"/>
      <c r="P29" s="336"/>
      <c r="Q29" s="41"/>
      <c r="R29" s="41"/>
      <c r="S29" s="41"/>
      <c r="T29" s="41"/>
      <c r="U29" s="41"/>
      <c r="V29" s="41"/>
      <c r="W29" s="335">
        <f>ROUND(AZ54,2)</f>
        <v>0</v>
      </c>
      <c r="X29" s="336"/>
      <c r="Y29" s="336"/>
      <c r="Z29" s="336"/>
      <c r="AA29" s="336"/>
      <c r="AB29" s="336"/>
      <c r="AC29" s="336"/>
      <c r="AD29" s="336"/>
      <c r="AE29" s="336"/>
      <c r="AF29" s="41"/>
      <c r="AG29" s="41"/>
      <c r="AH29" s="41"/>
      <c r="AI29" s="41"/>
      <c r="AJ29" s="41"/>
      <c r="AK29" s="335">
        <f>ROUND(AV54,2)</f>
        <v>0</v>
      </c>
      <c r="AL29" s="336"/>
      <c r="AM29" s="336"/>
      <c r="AN29" s="336"/>
      <c r="AO29" s="336"/>
      <c r="AP29" s="41"/>
      <c r="AQ29" s="41"/>
      <c r="AR29" s="42"/>
      <c r="BE29" s="344"/>
    </row>
    <row r="30" spans="2:57" s="3" customFormat="1" ht="14.45" customHeight="1">
      <c r="B30" s="40"/>
      <c r="C30" s="41"/>
      <c r="D30" s="41"/>
      <c r="E30" s="41"/>
      <c r="F30" s="29" t="s">
        <v>45</v>
      </c>
      <c r="G30" s="41"/>
      <c r="H30" s="41"/>
      <c r="I30" s="41"/>
      <c r="J30" s="41"/>
      <c r="K30" s="41"/>
      <c r="L30" s="337">
        <v>0.15</v>
      </c>
      <c r="M30" s="336"/>
      <c r="N30" s="336"/>
      <c r="O30" s="336"/>
      <c r="P30" s="336"/>
      <c r="Q30" s="41"/>
      <c r="R30" s="41"/>
      <c r="S30" s="41"/>
      <c r="T30" s="41"/>
      <c r="U30" s="41"/>
      <c r="V30" s="41"/>
      <c r="W30" s="335">
        <f>ROUND(BA54,2)</f>
        <v>0</v>
      </c>
      <c r="X30" s="336"/>
      <c r="Y30" s="336"/>
      <c r="Z30" s="336"/>
      <c r="AA30" s="336"/>
      <c r="AB30" s="336"/>
      <c r="AC30" s="336"/>
      <c r="AD30" s="336"/>
      <c r="AE30" s="336"/>
      <c r="AF30" s="41"/>
      <c r="AG30" s="41"/>
      <c r="AH30" s="41"/>
      <c r="AI30" s="41"/>
      <c r="AJ30" s="41"/>
      <c r="AK30" s="335">
        <f>ROUND(AW54,2)</f>
        <v>0</v>
      </c>
      <c r="AL30" s="336"/>
      <c r="AM30" s="336"/>
      <c r="AN30" s="336"/>
      <c r="AO30" s="336"/>
      <c r="AP30" s="41"/>
      <c r="AQ30" s="41"/>
      <c r="AR30" s="42"/>
      <c r="BE30" s="344"/>
    </row>
    <row r="31" spans="2:57" s="3" customFormat="1" ht="14.45" customHeight="1" hidden="1">
      <c r="B31" s="40"/>
      <c r="C31" s="41"/>
      <c r="D31" s="41"/>
      <c r="E31" s="41"/>
      <c r="F31" s="29" t="s">
        <v>46</v>
      </c>
      <c r="G31" s="41"/>
      <c r="H31" s="41"/>
      <c r="I31" s="41"/>
      <c r="J31" s="41"/>
      <c r="K31" s="41"/>
      <c r="L31" s="337">
        <v>0.21</v>
      </c>
      <c r="M31" s="336"/>
      <c r="N31" s="336"/>
      <c r="O31" s="336"/>
      <c r="P31" s="336"/>
      <c r="Q31" s="41"/>
      <c r="R31" s="41"/>
      <c r="S31" s="41"/>
      <c r="T31" s="41"/>
      <c r="U31" s="41"/>
      <c r="V31" s="41"/>
      <c r="W31" s="335">
        <f>ROUND(BB54,2)</f>
        <v>0</v>
      </c>
      <c r="X31" s="336"/>
      <c r="Y31" s="336"/>
      <c r="Z31" s="336"/>
      <c r="AA31" s="336"/>
      <c r="AB31" s="336"/>
      <c r="AC31" s="336"/>
      <c r="AD31" s="336"/>
      <c r="AE31" s="336"/>
      <c r="AF31" s="41"/>
      <c r="AG31" s="41"/>
      <c r="AH31" s="41"/>
      <c r="AI31" s="41"/>
      <c r="AJ31" s="41"/>
      <c r="AK31" s="335">
        <v>0</v>
      </c>
      <c r="AL31" s="336"/>
      <c r="AM31" s="336"/>
      <c r="AN31" s="336"/>
      <c r="AO31" s="336"/>
      <c r="AP31" s="41"/>
      <c r="AQ31" s="41"/>
      <c r="AR31" s="42"/>
      <c r="BE31" s="344"/>
    </row>
    <row r="32" spans="2:57" s="3" customFormat="1" ht="14.45" customHeight="1" hidden="1">
      <c r="B32" s="40"/>
      <c r="C32" s="41"/>
      <c r="D32" s="41"/>
      <c r="E32" s="41"/>
      <c r="F32" s="29" t="s">
        <v>47</v>
      </c>
      <c r="G32" s="41"/>
      <c r="H32" s="41"/>
      <c r="I32" s="41"/>
      <c r="J32" s="41"/>
      <c r="K32" s="41"/>
      <c r="L32" s="337">
        <v>0.15</v>
      </c>
      <c r="M32" s="336"/>
      <c r="N32" s="336"/>
      <c r="O32" s="336"/>
      <c r="P32" s="336"/>
      <c r="Q32" s="41"/>
      <c r="R32" s="41"/>
      <c r="S32" s="41"/>
      <c r="T32" s="41"/>
      <c r="U32" s="41"/>
      <c r="V32" s="41"/>
      <c r="W32" s="335">
        <f>ROUND(BC54,2)</f>
        <v>0</v>
      </c>
      <c r="X32" s="336"/>
      <c r="Y32" s="336"/>
      <c r="Z32" s="336"/>
      <c r="AA32" s="336"/>
      <c r="AB32" s="336"/>
      <c r="AC32" s="336"/>
      <c r="AD32" s="336"/>
      <c r="AE32" s="336"/>
      <c r="AF32" s="41"/>
      <c r="AG32" s="41"/>
      <c r="AH32" s="41"/>
      <c r="AI32" s="41"/>
      <c r="AJ32" s="41"/>
      <c r="AK32" s="335">
        <v>0</v>
      </c>
      <c r="AL32" s="336"/>
      <c r="AM32" s="336"/>
      <c r="AN32" s="336"/>
      <c r="AO32" s="336"/>
      <c r="AP32" s="41"/>
      <c r="AQ32" s="41"/>
      <c r="AR32" s="42"/>
      <c r="BE32" s="344"/>
    </row>
    <row r="33" spans="2:44" s="3" customFormat="1" ht="14.45" customHeight="1" hidden="1">
      <c r="B33" s="40"/>
      <c r="C33" s="41"/>
      <c r="D33" s="41"/>
      <c r="E33" s="41"/>
      <c r="F33" s="29" t="s">
        <v>48</v>
      </c>
      <c r="G33" s="41"/>
      <c r="H33" s="41"/>
      <c r="I33" s="41"/>
      <c r="J33" s="41"/>
      <c r="K33" s="41"/>
      <c r="L33" s="337">
        <v>0</v>
      </c>
      <c r="M33" s="336"/>
      <c r="N33" s="336"/>
      <c r="O33" s="336"/>
      <c r="P33" s="336"/>
      <c r="Q33" s="41"/>
      <c r="R33" s="41"/>
      <c r="S33" s="41"/>
      <c r="T33" s="41"/>
      <c r="U33" s="41"/>
      <c r="V33" s="41"/>
      <c r="W33" s="335">
        <f>ROUND(BD54,2)</f>
        <v>0</v>
      </c>
      <c r="X33" s="336"/>
      <c r="Y33" s="336"/>
      <c r="Z33" s="336"/>
      <c r="AA33" s="336"/>
      <c r="AB33" s="336"/>
      <c r="AC33" s="336"/>
      <c r="AD33" s="336"/>
      <c r="AE33" s="336"/>
      <c r="AF33" s="41"/>
      <c r="AG33" s="41"/>
      <c r="AH33" s="41"/>
      <c r="AI33" s="41"/>
      <c r="AJ33" s="41"/>
      <c r="AK33" s="335">
        <v>0</v>
      </c>
      <c r="AL33" s="336"/>
      <c r="AM33" s="336"/>
      <c r="AN33" s="336"/>
      <c r="AO33" s="33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49</v>
      </c>
      <c r="E35" s="45"/>
      <c r="F35" s="45"/>
      <c r="G35" s="45"/>
      <c r="H35" s="45"/>
      <c r="I35" s="45"/>
      <c r="J35" s="45"/>
      <c r="K35" s="45"/>
      <c r="L35" s="45"/>
      <c r="M35" s="45"/>
      <c r="N35" s="45"/>
      <c r="O35" s="45"/>
      <c r="P35" s="45"/>
      <c r="Q35" s="45"/>
      <c r="R35" s="45"/>
      <c r="S35" s="45"/>
      <c r="T35" s="46" t="s">
        <v>50</v>
      </c>
      <c r="U35" s="45"/>
      <c r="V35" s="45"/>
      <c r="W35" s="45"/>
      <c r="X35" s="338" t="s">
        <v>51</v>
      </c>
      <c r="Y35" s="339"/>
      <c r="Z35" s="339"/>
      <c r="AA35" s="339"/>
      <c r="AB35" s="339"/>
      <c r="AC35" s="45"/>
      <c r="AD35" s="45"/>
      <c r="AE35" s="45"/>
      <c r="AF35" s="45"/>
      <c r="AG35" s="45"/>
      <c r="AH35" s="45"/>
      <c r="AI35" s="45"/>
      <c r="AJ35" s="45"/>
      <c r="AK35" s="340">
        <f>SUM(AK26:AK33)</f>
        <v>0</v>
      </c>
      <c r="AL35" s="339"/>
      <c r="AM35" s="339"/>
      <c r="AN35" s="339"/>
      <c r="AO35" s="34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52</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2018-47-2021</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16</v>
      </c>
      <c r="D45" s="56"/>
      <c r="E45" s="56"/>
      <c r="F45" s="56"/>
      <c r="G45" s="56"/>
      <c r="H45" s="56"/>
      <c r="I45" s="56"/>
      <c r="J45" s="56"/>
      <c r="K45" s="56"/>
      <c r="L45" s="324" t="str">
        <f>K6</f>
        <v>Zateplení objektu - penzion Hestia</v>
      </c>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p.p.č. 1011/7, k.ú. Drahovice</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26" t="str">
        <f>IF(AN8="","",AN8)</f>
        <v>23. 11. 2021</v>
      </c>
      <c r="AN47" s="326"/>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25.7" customHeight="1">
      <c r="A49" s="34"/>
      <c r="B49" s="35"/>
      <c r="C49" s="29" t="s">
        <v>25</v>
      </c>
      <c r="D49" s="36"/>
      <c r="E49" s="36"/>
      <c r="F49" s="36"/>
      <c r="G49" s="36"/>
      <c r="H49" s="36"/>
      <c r="I49" s="36"/>
      <c r="J49" s="36"/>
      <c r="K49" s="36"/>
      <c r="L49" s="52" t="str">
        <f>IF(E11="","",E11)</f>
        <v>SOŠ stavební K. Vary, nám. Karla Sabiny 159/16, KV</v>
      </c>
      <c r="M49" s="36"/>
      <c r="N49" s="36"/>
      <c r="O49" s="36"/>
      <c r="P49" s="36"/>
      <c r="Q49" s="36"/>
      <c r="R49" s="36"/>
      <c r="S49" s="36"/>
      <c r="T49" s="36"/>
      <c r="U49" s="36"/>
      <c r="V49" s="36"/>
      <c r="W49" s="36"/>
      <c r="X49" s="36"/>
      <c r="Y49" s="36"/>
      <c r="Z49" s="36"/>
      <c r="AA49" s="36"/>
      <c r="AB49" s="36"/>
      <c r="AC49" s="36"/>
      <c r="AD49" s="36"/>
      <c r="AE49" s="36"/>
      <c r="AF49" s="36"/>
      <c r="AG49" s="36"/>
      <c r="AH49" s="36"/>
      <c r="AI49" s="29" t="s">
        <v>32</v>
      </c>
      <c r="AJ49" s="36"/>
      <c r="AK49" s="36"/>
      <c r="AL49" s="36"/>
      <c r="AM49" s="327" t="str">
        <f>IF(E17="","",E17)</f>
        <v>Ing. Karel Drahokoupil, Krále Jiřího 22, K.Vary</v>
      </c>
      <c r="AN49" s="328"/>
      <c r="AO49" s="328"/>
      <c r="AP49" s="328"/>
      <c r="AQ49" s="36"/>
      <c r="AR49" s="39"/>
      <c r="AS49" s="329" t="s">
        <v>53</v>
      </c>
      <c r="AT49" s="330"/>
      <c r="AU49" s="60"/>
      <c r="AV49" s="60"/>
      <c r="AW49" s="60"/>
      <c r="AX49" s="60"/>
      <c r="AY49" s="60"/>
      <c r="AZ49" s="60"/>
      <c r="BA49" s="60"/>
      <c r="BB49" s="60"/>
      <c r="BC49" s="60"/>
      <c r="BD49" s="61"/>
      <c r="BE49" s="34"/>
    </row>
    <row r="50" spans="1:57" s="2" customFormat="1" ht="15.2" customHeight="1">
      <c r="A50" s="34"/>
      <c r="B50" s="35"/>
      <c r="C50" s="29" t="s">
        <v>30</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35</v>
      </c>
      <c r="AJ50" s="36"/>
      <c r="AK50" s="36"/>
      <c r="AL50" s="36"/>
      <c r="AM50" s="327" t="str">
        <f>IF(E20="","",E20)</f>
        <v>Ing. C. Janoušová</v>
      </c>
      <c r="AN50" s="328"/>
      <c r="AO50" s="328"/>
      <c r="AP50" s="328"/>
      <c r="AQ50" s="36"/>
      <c r="AR50" s="39"/>
      <c r="AS50" s="331"/>
      <c r="AT50" s="332"/>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3"/>
      <c r="AT51" s="334"/>
      <c r="AU51" s="64"/>
      <c r="AV51" s="64"/>
      <c r="AW51" s="64"/>
      <c r="AX51" s="64"/>
      <c r="AY51" s="64"/>
      <c r="AZ51" s="64"/>
      <c r="BA51" s="64"/>
      <c r="BB51" s="64"/>
      <c r="BC51" s="64"/>
      <c r="BD51" s="65"/>
      <c r="BE51" s="34"/>
    </row>
    <row r="52" spans="1:57" s="2" customFormat="1" ht="29.25" customHeight="1">
      <c r="A52" s="34"/>
      <c r="B52" s="35"/>
      <c r="C52" s="318" t="s">
        <v>54</v>
      </c>
      <c r="D52" s="319"/>
      <c r="E52" s="319"/>
      <c r="F52" s="319"/>
      <c r="G52" s="319"/>
      <c r="H52" s="66"/>
      <c r="I52" s="320" t="s">
        <v>55</v>
      </c>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1" t="s">
        <v>56</v>
      </c>
      <c r="AH52" s="319"/>
      <c r="AI52" s="319"/>
      <c r="AJ52" s="319"/>
      <c r="AK52" s="319"/>
      <c r="AL52" s="319"/>
      <c r="AM52" s="319"/>
      <c r="AN52" s="320" t="s">
        <v>57</v>
      </c>
      <c r="AO52" s="319"/>
      <c r="AP52" s="319"/>
      <c r="AQ52" s="67" t="s">
        <v>58</v>
      </c>
      <c r="AR52" s="39"/>
      <c r="AS52" s="68" t="s">
        <v>59</v>
      </c>
      <c r="AT52" s="69" t="s">
        <v>60</v>
      </c>
      <c r="AU52" s="69" t="s">
        <v>61</v>
      </c>
      <c r="AV52" s="69" t="s">
        <v>62</v>
      </c>
      <c r="AW52" s="69" t="s">
        <v>63</v>
      </c>
      <c r="AX52" s="69" t="s">
        <v>64</v>
      </c>
      <c r="AY52" s="69" t="s">
        <v>65</v>
      </c>
      <c r="AZ52" s="69" t="s">
        <v>66</v>
      </c>
      <c r="BA52" s="69" t="s">
        <v>67</v>
      </c>
      <c r="BB52" s="69" t="s">
        <v>68</v>
      </c>
      <c r="BC52" s="69" t="s">
        <v>69</v>
      </c>
      <c r="BD52" s="70" t="s">
        <v>70</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71</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22">
        <f>ROUND(SUM(AG55:AG57),2)</f>
        <v>0</v>
      </c>
      <c r="AH54" s="322"/>
      <c r="AI54" s="322"/>
      <c r="AJ54" s="322"/>
      <c r="AK54" s="322"/>
      <c r="AL54" s="322"/>
      <c r="AM54" s="322"/>
      <c r="AN54" s="323">
        <f>SUM(AG54,AT54)</f>
        <v>0</v>
      </c>
      <c r="AO54" s="323"/>
      <c r="AP54" s="323"/>
      <c r="AQ54" s="78" t="s">
        <v>19</v>
      </c>
      <c r="AR54" s="79"/>
      <c r="AS54" s="80">
        <f>ROUND(SUM(AS55:AS57),2)</f>
        <v>0</v>
      </c>
      <c r="AT54" s="81">
        <f>ROUND(SUM(AV54:AW54),2)</f>
        <v>0</v>
      </c>
      <c r="AU54" s="82">
        <f>ROUND(SUM(AU55:AU57),5)</f>
        <v>0</v>
      </c>
      <c r="AV54" s="81">
        <f>ROUND(AZ54*L29,2)</f>
        <v>0</v>
      </c>
      <c r="AW54" s="81">
        <f>ROUND(BA54*L30,2)</f>
        <v>0</v>
      </c>
      <c r="AX54" s="81">
        <f>ROUND(BB54*L29,2)</f>
        <v>0</v>
      </c>
      <c r="AY54" s="81">
        <f>ROUND(BC54*L30,2)</f>
        <v>0</v>
      </c>
      <c r="AZ54" s="81">
        <f>ROUND(SUM(AZ55:AZ57),2)</f>
        <v>0</v>
      </c>
      <c r="BA54" s="81">
        <f>ROUND(SUM(BA55:BA57),2)</f>
        <v>0</v>
      </c>
      <c r="BB54" s="81">
        <f>ROUND(SUM(BB55:BB57),2)</f>
        <v>0</v>
      </c>
      <c r="BC54" s="81">
        <f>ROUND(SUM(BC55:BC57),2)</f>
        <v>0</v>
      </c>
      <c r="BD54" s="83">
        <f>ROUND(SUM(BD55:BD57),2)</f>
        <v>0</v>
      </c>
      <c r="BS54" s="84" t="s">
        <v>72</v>
      </c>
      <c r="BT54" s="84" t="s">
        <v>73</v>
      </c>
      <c r="BU54" s="85" t="s">
        <v>74</v>
      </c>
      <c r="BV54" s="84" t="s">
        <v>75</v>
      </c>
      <c r="BW54" s="84" t="s">
        <v>5</v>
      </c>
      <c r="BX54" s="84" t="s">
        <v>76</v>
      </c>
      <c r="CL54" s="84" t="s">
        <v>19</v>
      </c>
    </row>
    <row r="55" spans="1:91" s="7" customFormat="1" ht="16.5" customHeight="1">
      <c r="A55" s="86" t="s">
        <v>77</v>
      </c>
      <c r="B55" s="87"/>
      <c r="C55" s="88"/>
      <c r="D55" s="317" t="s">
        <v>78</v>
      </c>
      <c r="E55" s="317"/>
      <c r="F55" s="317"/>
      <c r="G55" s="317"/>
      <c r="H55" s="317"/>
      <c r="I55" s="89"/>
      <c r="J55" s="317" t="s">
        <v>79</v>
      </c>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5">
        <f>'D.1.1 - Architektonicko s...'!J30</f>
        <v>0</v>
      </c>
      <c r="AH55" s="316"/>
      <c r="AI55" s="316"/>
      <c r="AJ55" s="316"/>
      <c r="AK55" s="316"/>
      <c r="AL55" s="316"/>
      <c r="AM55" s="316"/>
      <c r="AN55" s="315">
        <f>SUM(AG55,AT55)</f>
        <v>0</v>
      </c>
      <c r="AO55" s="316"/>
      <c r="AP55" s="316"/>
      <c r="AQ55" s="90" t="s">
        <v>80</v>
      </c>
      <c r="AR55" s="91"/>
      <c r="AS55" s="92">
        <v>0</v>
      </c>
      <c r="AT55" s="93">
        <f>ROUND(SUM(AV55:AW55),2)</f>
        <v>0</v>
      </c>
      <c r="AU55" s="94">
        <f>'D.1.1 - Architektonicko s...'!P112</f>
        <v>0</v>
      </c>
      <c r="AV55" s="93">
        <f>'D.1.1 - Architektonicko s...'!J33</f>
        <v>0</v>
      </c>
      <c r="AW55" s="93">
        <f>'D.1.1 - Architektonicko s...'!J34</f>
        <v>0</v>
      </c>
      <c r="AX55" s="93">
        <f>'D.1.1 - Architektonicko s...'!J35</f>
        <v>0</v>
      </c>
      <c r="AY55" s="93">
        <f>'D.1.1 - Architektonicko s...'!J36</f>
        <v>0</v>
      </c>
      <c r="AZ55" s="93">
        <f>'D.1.1 - Architektonicko s...'!F33</f>
        <v>0</v>
      </c>
      <c r="BA55" s="93">
        <f>'D.1.1 - Architektonicko s...'!F34</f>
        <v>0</v>
      </c>
      <c r="BB55" s="93">
        <f>'D.1.1 - Architektonicko s...'!F35</f>
        <v>0</v>
      </c>
      <c r="BC55" s="93">
        <f>'D.1.1 - Architektonicko s...'!F36</f>
        <v>0</v>
      </c>
      <c r="BD55" s="95">
        <f>'D.1.1 - Architektonicko s...'!F37</f>
        <v>0</v>
      </c>
      <c r="BT55" s="96" t="s">
        <v>81</v>
      </c>
      <c r="BV55" s="96" t="s">
        <v>75</v>
      </c>
      <c r="BW55" s="96" t="s">
        <v>82</v>
      </c>
      <c r="BX55" s="96" t="s">
        <v>5</v>
      </c>
      <c r="CL55" s="96" t="s">
        <v>19</v>
      </c>
      <c r="CM55" s="96" t="s">
        <v>83</v>
      </c>
    </row>
    <row r="56" spans="1:91" s="7" customFormat="1" ht="16.5" customHeight="1">
      <c r="A56" s="86" t="s">
        <v>77</v>
      </c>
      <c r="B56" s="87"/>
      <c r="C56" s="88"/>
      <c r="D56" s="317" t="s">
        <v>84</v>
      </c>
      <c r="E56" s="317"/>
      <c r="F56" s="317"/>
      <c r="G56" s="317"/>
      <c r="H56" s="317"/>
      <c r="I56" s="89"/>
      <c r="J56" s="317" t="s">
        <v>85</v>
      </c>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5">
        <f>'D.1.4a - Vytápění'!J30</f>
        <v>0</v>
      </c>
      <c r="AH56" s="316"/>
      <c r="AI56" s="316"/>
      <c r="AJ56" s="316"/>
      <c r="AK56" s="316"/>
      <c r="AL56" s="316"/>
      <c r="AM56" s="316"/>
      <c r="AN56" s="315">
        <f>SUM(AG56,AT56)</f>
        <v>0</v>
      </c>
      <c r="AO56" s="316"/>
      <c r="AP56" s="316"/>
      <c r="AQ56" s="90" t="s">
        <v>80</v>
      </c>
      <c r="AR56" s="91"/>
      <c r="AS56" s="92">
        <v>0</v>
      </c>
      <c r="AT56" s="93">
        <f>ROUND(SUM(AV56:AW56),2)</f>
        <v>0</v>
      </c>
      <c r="AU56" s="94">
        <f>'D.1.4a - Vytápění'!P96</f>
        <v>0</v>
      </c>
      <c r="AV56" s="93">
        <f>'D.1.4a - Vytápění'!J33</f>
        <v>0</v>
      </c>
      <c r="AW56" s="93">
        <f>'D.1.4a - Vytápění'!J34</f>
        <v>0</v>
      </c>
      <c r="AX56" s="93">
        <f>'D.1.4a - Vytápění'!J35</f>
        <v>0</v>
      </c>
      <c r="AY56" s="93">
        <f>'D.1.4a - Vytápění'!J36</f>
        <v>0</v>
      </c>
      <c r="AZ56" s="93">
        <f>'D.1.4a - Vytápění'!F33</f>
        <v>0</v>
      </c>
      <c r="BA56" s="93">
        <f>'D.1.4a - Vytápění'!F34</f>
        <v>0</v>
      </c>
      <c r="BB56" s="93">
        <f>'D.1.4a - Vytápění'!F35</f>
        <v>0</v>
      </c>
      <c r="BC56" s="93">
        <f>'D.1.4a - Vytápění'!F36</f>
        <v>0</v>
      </c>
      <c r="BD56" s="95">
        <f>'D.1.4a - Vytápění'!F37</f>
        <v>0</v>
      </c>
      <c r="BT56" s="96" t="s">
        <v>81</v>
      </c>
      <c r="BV56" s="96" t="s">
        <v>75</v>
      </c>
      <c r="BW56" s="96" t="s">
        <v>86</v>
      </c>
      <c r="BX56" s="96" t="s">
        <v>5</v>
      </c>
      <c r="CL56" s="96" t="s">
        <v>19</v>
      </c>
      <c r="CM56" s="96" t="s">
        <v>83</v>
      </c>
    </row>
    <row r="57" spans="1:91" s="7" customFormat="1" ht="16.5" customHeight="1">
      <c r="A57" s="86" t="s">
        <v>77</v>
      </c>
      <c r="B57" s="87"/>
      <c r="C57" s="88"/>
      <c r="D57" s="317" t="s">
        <v>87</v>
      </c>
      <c r="E57" s="317"/>
      <c r="F57" s="317"/>
      <c r="G57" s="317"/>
      <c r="H57" s="317"/>
      <c r="I57" s="89"/>
      <c r="J57" s="317" t="s">
        <v>88</v>
      </c>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5">
        <f>'D.1.4b - Měření a regulace'!J30</f>
        <v>0</v>
      </c>
      <c r="AH57" s="316"/>
      <c r="AI57" s="316"/>
      <c r="AJ57" s="316"/>
      <c r="AK57" s="316"/>
      <c r="AL57" s="316"/>
      <c r="AM57" s="316"/>
      <c r="AN57" s="315">
        <f>SUM(AG57,AT57)</f>
        <v>0</v>
      </c>
      <c r="AO57" s="316"/>
      <c r="AP57" s="316"/>
      <c r="AQ57" s="90" t="s">
        <v>80</v>
      </c>
      <c r="AR57" s="91"/>
      <c r="AS57" s="97">
        <v>0</v>
      </c>
      <c r="AT57" s="98">
        <f>ROUND(SUM(AV57:AW57),2)</f>
        <v>0</v>
      </c>
      <c r="AU57" s="99">
        <f>'D.1.4b - Měření a regulace'!P83</f>
        <v>0</v>
      </c>
      <c r="AV57" s="98">
        <f>'D.1.4b - Měření a regulace'!J33</f>
        <v>0</v>
      </c>
      <c r="AW57" s="98">
        <f>'D.1.4b - Měření a regulace'!J34</f>
        <v>0</v>
      </c>
      <c r="AX57" s="98">
        <f>'D.1.4b - Měření a regulace'!J35</f>
        <v>0</v>
      </c>
      <c r="AY57" s="98">
        <f>'D.1.4b - Měření a regulace'!J36</f>
        <v>0</v>
      </c>
      <c r="AZ57" s="98">
        <f>'D.1.4b - Měření a regulace'!F33</f>
        <v>0</v>
      </c>
      <c r="BA57" s="98">
        <f>'D.1.4b - Měření a regulace'!F34</f>
        <v>0</v>
      </c>
      <c r="BB57" s="98">
        <f>'D.1.4b - Měření a regulace'!F35</f>
        <v>0</v>
      </c>
      <c r="BC57" s="98">
        <f>'D.1.4b - Měření a regulace'!F36</f>
        <v>0</v>
      </c>
      <c r="BD57" s="100">
        <f>'D.1.4b - Měření a regulace'!F37</f>
        <v>0</v>
      </c>
      <c r="BT57" s="96" t="s">
        <v>81</v>
      </c>
      <c r="BV57" s="96" t="s">
        <v>75</v>
      </c>
      <c r="BW57" s="96" t="s">
        <v>89</v>
      </c>
      <c r="BX57" s="96" t="s">
        <v>5</v>
      </c>
      <c r="CL57" s="96" t="s">
        <v>19</v>
      </c>
      <c r="CM57" s="96" t="s">
        <v>83</v>
      </c>
    </row>
    <row r="58" spans="1:57" s="2" customFormat="1" ht="30" customHeight="1">
      <c r="A58" s="34"/>
      <c r="B58" s="3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9"/>
      <c r="AS58" s="34"/>
      <c r="AT58" s="34"/>
      <c r="AU58" s="34"/>
      <c r="AV58" s="34"/>
      <c r="AW58" s="34"/>
      <c r="AX58" s="34"/>
      <c r="AY58" s="34"/>
      <c r="AZ58" s="34"/>
      <c r="BA58" s="34"/>
      <c r="BB58" s="34"/>
      <c r="BC58" s="34"/>
      <c r="BD58" s="34"/>
      <c r="BE58" s="34"/>
    </row>
    <row r="59" spans="1:57" s="2" customFormat="1" ht="6.95" customHeight="1">
      <c r="A59" s="34"/>
      <c r="B59" s="47"/>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39"/>
      <c r="AS59" s="34"/>
      <c r="AT59" s="34"/>
      <c r="AU59" s="34"/>
      <c r="AV59" s="34"/>
      <c r="AW59" s="34"/>
      <c r="AX59" s="34"/>
      <c r="AY59" s="34"/>
      <c r="AZ59" s="34"/>
      <c r="BA59" s="34"/>
      <c r="BB59" s="34"/>
      <c r="BC59" s="34"/>
      <c r="BD59" s="34"/>
      <c r="BE59" s="34"/>
    </row>
  </sheetData>
  <sheetProtection algorithmName="SHA-512" hashValue="TVfe+l/ATNbbW2qFm6jko5UONHmxioomGQvs1toXoETsckZRwqgf1AAd2X8wXl1VPg2IDkIegZ7nN3Zv2mPF6Q==" saltValue="7X4kz2t5S9xhPN7mcwKyCpRO1IZZt78bP211ZIBbyZwhHi23NP8t9YPmoXfdc8+xzdPVmL+CDMwzHZAheOsrZw==" spinCount="100000" sheet="1" objects="1" scenarios="1" formatColumns="0" formatRows="0"/>
  <mergeCells count="50">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D.1.1 - Architektonicko s...'!C2" display="/"/>
    <hyperlink ref="A56" location="'D.1.4a - Vytápění'!C2" display="/"/>
    <hyperlink ref="A57" location="'D.1.4b - Měření a regul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11"/>
  <sheetViews>
    <sheetView showGridLines="0" tabSelected="1" workbookViewId="0" topLeftCell="A44"/>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4"/>
      <c r="M2" s="314"/>
      <c r="N2" s="314"/>
      <c r="O2" s="314"/>
      <c r="P2" s="314"/>
      <c r="Q2" s="314"/>
      <c r="R2" s="314"/>
      <c r="S2" s="314"/>
      <c r="T2" s="314"/>
      <c r="U2" s="314"/>
      <c r="V2" s="314"/>
      <c r="AT2" s="17" t="s">
        <v>82</v>
      </c>
    </row>
    <row r="3" spans="2:46" s="1" customFormat="1" ht="6.95" customHeight="1">
      <c r="B3" s="101"/>
      <c r="C3" s="102"/>
      <c r="D3" s="102"/>
      <c r="E3" s="102"/>
      <c r="F3" s="102"/>
      <c r="G3" s="102"/>
      <c r="H3" s="102"/>
      <c r="I3" s="102"/>
      <c r="J3" s="102"/>
      <c r="K3" s="102"/>
      <c r="L3" s="20"/>
      <c r="AT3" s="17" t="s">
        <v>83</v>
      </c>
    </row>
    <row r="4" spans="2:46" s="1" customFormat="1" ht="24.95" customHeight="1">
      <c r="B4" s="20"/>
      <c r="D4" s="103" t="s">
        <v>90</v>
      </c>
      <c r="L4" s="20"/>
      <c r="M4" s="104" t="s">
        <v>10</v>
      </c>
      <c r="AT4" s="17" t="s">
        <v>4</v>
      </c>
    </row>
    <row r="5" spans="2:12" s="1" customFormat="1" ht="6.95" customHeight="1">
      <c r="B5" s="20"/>
      <c r="L5" s="20"/>
    </row>
    <row r="6" spans="2:12" s="1" customFormat="1" ht="12" customHeight="1">
      <c r="B6" s="20"/>
      <c r="D6" s="105" t="s">
        <v>16</v>
      </c>
      <c r="L6" s="20"/>
    </row>
    <row r="7" spans="2:12" s="1" customFormat="1" ht="16.5" customHeight="1">
      <c r="B7" s="20"/>
      <c r="E7" s="357" t="str">
        <f>'Rekapitulace stavby'!K6</f>
        <v>Zateplení objektu - penzion Hestia</v>
      </c>
      <c r="F7" s="358"/>
      <c r="G7" s="358"/>
      <c r="H7" s="358"/>
      <c r="L7" s="20"/>
    </row>
    <row r="8" spans="1:31" s="2" customFormat="1" ht="12" customHeight="1">
      <c r="A8" s="34"/>
      <c r="B8" s="39"/>
      <c r="C8" s="34"/>
      <c r="D8" s="105" t="s">
        <v>91</v>
      </c>
      <c r="E8" s="34"/>
      <c r="F8" s="34"/>
      <c r="G8" s="34"/>
      <c r="H8" s="34"/>
      <c r="I8" s="34"/>
      <c r="J8" s="34"/>
      <c r="K8" s="34"/>
      <c r="L8" s="106"/>
      <c r="S8" s="34"/>
      <c r="T8" s="34"/>
      <c r="U8" s="34"/>
      <c r="V8" s="34"/>
      <c r="W8" s="34"/>
      <c r="X8" s="34"/>
      <c r="Y8" s="34"/>
      <c r="Z8" s="34"/>
      <c r="AA8" s="34"/>
      <c r="AB8" s="34"/>
      <c r="AC8" s="34"/>
      <c r="AD8" s="34"/>
      <c r="AE8" s="34"/>
    </row>
    <row r="9" spans="1:31" s="2" customFormat="1" ht="16.5" customHeight="1">
      <c r="A9" s="34"/>
      <c r="B9" s="39"/>
      <c r="C9" s="34"/>
      <c r="D9" s="34"/>
      <c r="E9" s="359" t="s">
        <v>92</v>
      </c>
      <c r="F9" s="360"/>
      <c r="G9" s="360"/>
      <c r="H9" s="360"/>
      <c r="I9" s="34"/>
      <c r="J9" s="34"/>
      <c r="K9" s="34"/>
      <c r="L9" s="106"/>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stavby'!AN8</f>
        <v>23. 11. 2021</v>
      </c>
      <c r="K12" s="34"/>
      <c r="L12" s="10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27</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28</v>
      </c>
      <c r="F15" s="34"/>
      <c r="G15" s="34"/>
      <c r="H15" s="34"/>
      <c r="I15" s="105" t="s">
        <v>29</v>
      </c>
      <c r="J15" s="107" t="s">
        <v>19</v>
      </c>
      <c r="K15" s="34"/>
      <c r="L15" s="10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30</v>
      </c>
      <c r="E17" s="34"/>
      <c r="F17" s="34"/>
      <c r="G17" s="34"/>
      <c r="H17" s="34"/>
      <c r="I17" s="105" t="s">
        <v>26</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61" t="str">
        <f>'Rekapitulace stavby'!E14</f>
        <v>Vyplň údaj</v>
      </c>
      <c r="F18" s="362"/>
      <c r="G18" s="362"/>
      <c r="H18" s="362"/>
      <c r="I18" s="105" t="s">
        <v>29</v>
      </c>
      <c r="J18" s="30" t="str">
        <f>'Rekapitulace stavby'!AN14</f>
        <v>Vyplň údaj</v>
      </c>
      <c r="K18" s="34"/>
      <c r="L18" s="10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32</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33</v>
      </c>
      <c r="F21" s="34"/>
      <c r="G21" s="34"/>
      <c r="H21" s="34"/>
      <c r="I21" s="105" t="s">
        <v>29</v>
      </c>
      <c r="J21" s="107" t="s">
        <v>19</v>
      </c>
      <c r="K21" s="34"/>
      <c r="L21" s="10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35</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36</v>
      </c>
      <c r="F24" s="34"/>
      <c r="G24" s="34"/>
      <c r="H24" s="34"/>
      <c r="I24" s="105" t="s">
        <v>29</v>
      </c>
      <c r="J24" s="107" t="s">
        <v>19</v>
      </c>
      <c r="K24" s="34"/>
      <c r="L24" s="10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37</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83.25" customHeight="1">
      <c r="A27" s="109"/>
      <c r="B27" s="110"/>
      <c r="C27" s="109"/>
      <c r="D27" s="109"/>
      <c r="E27" s="363" t="s">
        <v>93</v>
      </c>
      <c r="F27" s="363"/>
      <c r="G27" s="363"/>
      <c r="H27" s="363"/>
      <c r="I27" s="109"/>
      <c r="J27" s="109"/>
      <c r="K27" s="109"/>
      <c r="L27" s="111"/>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39</v>
      </c>
      <c r="E30" s="34"/>
      <c r="F30" s="34"/>
      <c r="G30" s="34"/>
      <c r="H30" s="34"/>
      <c r="I30" s="34"/>
      <c r="J30" s="114">
        <f>ROUND(J112,2)</f>
        <v>0</v>
      </c>
      <c r="K30" s="34"/>
      <c r="L30" s="106"/>
      <c r="S30" s="34"/>
      <c r="T30" s="34"/>
      <c r="U30" s="34"/>
      <c r="V30" s="34"/>
      <c r="W30" s="34"/>
      <c r="X30" s="34"/>
      <c r="Y30" s="34"/>
      <c r="Z30" s="34"/>
      <c r="AA30" s="34"/>
      <c r="AB30" s="34"/>
      <c r="AC30" s="34"/>
      <c r="AD30" s="34"/>
      <c r="AE30" s="34"/>
    </row>
    <row r="31" spans="1:31" s="2" customFormat="1" ht="6.95"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5" customHeight="1">
      <c r="A32" s="34"/>
      <c r="B32" s="39"/>
      <c r="C32" s="34"/>
      <c r="D32" s="34"/>
      <c r="E32" s="34"/>
      <c r="F32" s="115" t="s">
        <v>41</v>
      </c>
      <c r="G32" s="34"/>
      <c r="H32" s="34"/>
      <c r="I32" s="115" t="s">
        <v>40</v>
      </c>
      <c r="J32" s="115" t="s">
        <v>42</v>
      </c>
      <c r="K32" s="34"/>
      <c r="L32" s="106"/>
      <c r="S32" s="34"/>
      <c r="T32" s="34"/>
      <c r="U32" s="34"/>
      <c r="V32" s="34"/>
      <c r="W32" s="34"/>
      <c r="X32" s="34"/>
      <c r="Y32" s="34"/>
      <c r="Z32" s="34"/>
      <c r="AA32" s="34"/>
      <c r="AB32" s="34"/>
      <c r="AC32" s="34"/>
      <c r="AD32" s="34"/>
      <c r="AE32" s="34"/>
    </row>
    <row r="33" spans="1:31" s="2" customFormat="1" ht="14.45" customHeight="1">
      <c r="A33" s="34"/>
      <c r="B33" s="39"/>
      <c r="C33" s="34"/>
      <c r="D33" s="116" t="s">
        <v>43</v>
      </c>
      <c r="E33" s="105" t="s">
        <v>44</v>
      </c>
      <c r="F33" s="117">
        <f>ROUND((SUM(BE112:BE1110)),2)</f>
        <v>0</v>
      </c>
      <c r="G33" s="34"/>
      <c r="H33" s="34"/>
      <c r="I33" s="118">
        <v>0.21</v>
      </c>
      <c r="J33" s="117">
        <f>ROUND(((SUM(BE112:BE1110))*I33),2)</f>
        <v>0</v>
      </c>
      <c r="K33" s="34"/>
      <c r="L33" s="106"/>
      <c r="S33" s="34"/>
      <c r="T33" s="34"/>
      <c r="U33" s="34"/>
      <c r="V33" s="34"/>
      <c r="W33" s="34"/>
      <c r="X33" s="34"/>
      <c r="Y33" s="34"/>
      <c r="Z33" s="34"/>
      <c r="AA33" s="34"/>
      <c r="AB33" s="34"/>
      <c r="AC33" s="34"/>
      <c r="AD33" s="34"/>
      <c r="AE33" s="34"/>
    </row>
    <row r="34" spans="1:31" s="2" customFormat="1" ht="14.45" customHeight="1">
      <c r="A34" s="34"/>
      <c r="B34" s="39"/>
      <c r="C34" s="34"/>
      <c r="D34" s="34"/>
      <c r="E34" s="105" t="s">
        <v>45</v>
      </c>
      <c r="F34" s="117">
        <f>ROUND((SUM(BF112:BF1110)),2)</f>
        <v>0</v>
      </c>
      <c r="G34" s="34"/>
      <c r="H34" s="34"/>
      <c r="I34" s="118">
        <v>0.15</v>
      </c>
      <c r="J34" s="117">
        <f>ROUND(((SUM(BF112:BF1110))*I34),2)</f>
        <v>0</v>
      </c>
      <c r="K34" s="34"/>
      <c r="L34" s="106"/>
      <c r="S34" s="34"/>
      <c r="T34" s="34"/>
      <c r="U34" s="34"/>
      <c r="V34" s="34"/>
      <c r="W34" s="34"/>
      <c r="X34" s="34"/>
      <c r="Y34" s="34"/>
      <c r="Z34" s="34"/>
      <c r="AA34" s="34"/>
      <c r="AB34" s="34"/>
      <c r="AC34" s="34"/>
      <c r="AD34" s="34"/>
      <c r="AE34" s="34"/>
    </row>
    <row r="35" spans="1:31" s="2" customFormat="1" ht="14.45" customHeight="1" hidden="1">
      <c r="A35" s="34"/>
      <c r="B35" s="39"/>
      <c r="C35" s="34"/>
      <c r="D35" s="34"/>
      <c r="E35" s="105" t="s">
        <v>46</v>
      </c>
      <c r="F35" s="117">
        <f>ROUND((SUM(BG112:BG1110)),2)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5" customHeight="1" hidden="1">
      <c r="A36" s="34"/>
      <c r="B36" s="39"/>
      <c r="C36" s="34"/>
      <c r="D36" s="34"/>
      <c r="E36" s="105" t="s">
        <v>47</v>
      </c>
      <c r="F36" s="117">
        <f>ROUND((SUM(BH112:BH1110)),2)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5" customHeight="1" hidden="1">
      <c r="A37" s="34"/>
      <c r="B37" s="39"/>
      <c r="C37" s="34"/>
      <c r="D37" s="34"/>
      <c r="E37" s="105" t="s">
        <v>48</v>
      </c>
      <c r="F37" s="117">
        <f>ROUND((SUM(BI112:BI1110)),2)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49</v>
      </c>
      <c r="E39" s="121"/>
      <c r="F39" s="121"/>
      <c r="G39" s="122" t="s">
        <v>50</v>
      </c>
      <c r="H39" s="123" t="s">
        <v>51</v>
      </c>
      <c r="I39" s="121"/>
      <c r="J39" s="124">
        <f>SUM(J30:J37)</f>
        <v>0</v>
      </c>
      <c r="K39" s="125"/>
      <c r="L39" s="106"/>
      <c r="S39" s="34"/>
      <c r="T39" s="34"/>
      <c r="U39" s="34"/>
      <c r="V39" s="34"/>
      <c r="W39" s="34"/>
      <c r="X39" s="34"/>
      <c r="Y39" s="34"/>
      <c r="Z39" s="34"/>
      <c r="AA39" s="34"/>
      <c r="AB39" s="34"/>
      <c r="AC39" s="34"/>
      <c r="AD39" s="34"/>
      <c r="AE39" s="34"/>
    </row>
    <row r="40" spans="1:31" s="2" customFormat="1" ht="14.45"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5"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5" customHeight="1">
      <c r="A45" s="34"/>
      <c r="B45" s="35"/>
      <c r="C45" s="23" t="s">
        <v>94</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5" t="str">
        <f>E7</f>
        <v>Zateplení objektu - penzion Hestia</v>
      </c>
      <c r="F48" s="356"/>
      <c r="G48" s="356"/>
      <c r="H48" s="356"/>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91</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324" t="str">
        <f>E9</f>
        <v>D.1.1 - Architektonicko stavební řešení</v>
      </c>
      <c r="F50" s="354"/>
      <c r="G50" s="354"/>
      <c r="H50" s="354"/>
      <c r="I50" s="36"/>
      <c r="J50" s="36"/>
      <c r="K50" s="36"/>
      <c r="L50" s="10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p.p.č. 1011/7, k.ú. Drahovice</v>
      </c>
      <c r="G52" s="36"/>
      <c r="H52" s="36"/>
      <c r="I52" s="29" t="s">
        <v>23</v>
      </c>
      <c r="J52" s="59" t="str">
        <f>IF(J12="","",J12)</f>
        <v>23. 11. 2021</v>
      </c>
      <c r="K52" s="36"/>
      <c r="L52" s="10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40.15" customHeight="1">
      <c r="A54" s="34"/>
      <c r="B54" s="35"/>
      <c r="C54" s="29" t="s">
        <v>25</v>
      </c>
      <c r="D54" s="36"/>
      <c r="E54" s="36"/>
      <c r="F54" s="27" t="str">
        <f>E15</f>
        <v>SOŠ stavební K. Vary, nám. Karla Sabiny 159/16, KV</v>
      </c>
      <c r="G54" s="36"/>
      <c r="H54" s="36"/>
      <c r="I54" s="29" t="s">
        <v>32</v>
      </c>
      <c r="J54" s="32" t="str">
        <f>E21</f>
        <v>Ing. Karel Drahokoupil, Krále Jiřího 22, K.Vary</v>
      </c>
      <c r="K54" s="36"/>
      <c r="L54" s="106"/>
      <c r="S54" s="34"/>
      <c r="T54" s="34"/>
      <c r="U54" s="34"/>
      <c r="V54" s="34"/>
      <c r="W54" s="34"/>
      <c r="X54" s="34"/>
      <c r="Y54" s="34"/>
      <c r="Z54" s="34"/>
      <c r="AA54" s="34"/>
      <c r="AB54" s="34"/>
      <c r="AC54" s="34"/>
      <c r="AD54" s="34"/>
      <c r="AE54" s="34"/>
    </row>
    <row r="55" spans="1:31" s="2" customFormat="1" ht="15.2" customHeight="1">
      <c r="A55" s="34"/>
      <c r="B55" s="35"/>
      <c r="C55" s="29" t="s">
        <v>30</v>
      </c>
      <c r="D55" s="36"/>
      <c r="E55" s="36"/>
      <c r="F55" s="27" t="str">
        <f>IF(E18="","",E18)</f>
        <v>Vyplň údaj</v>
      </c>
      <c r="G55" s="36"/>
      <c r="H55" s="36"/>
      <c r="I55" s="29" t="s">
        <v>35</v>
      </c>
      <c r="J55" s="32" t="str">
        <f>E24</f>
        <v>Ing. C. Janoušová</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95</v>
      </c>
      <c r="D57" s="131"/>
      <c r="E57" s="131"/>
      <c r="F57" s="131"/>
      <c r="G57" s="131"/>
      <c r="H57" s="131"/>
      <c r="I57" s="131"/>
      <c r="J57" s="132" t="s">
        <v>96</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 customHeight="1">
      <c r="A59" s="34"/>
      <c r="B59" s="35"/>
      <c r="C59" s="133" t="s">
        <v>71</v>
      </c>
      <c r="D59" s="36"/>
      <c r="E59" s="36"/>
      <c r="F59" s="36"/>
      <c r="G59" s="36"/>
      <c r="H59" s="36"/>
      <c r="I59" s="36"/>
      <c r="J59" s="77">
        <f>J112</f>
        <v>0</v>
      </c>
      <c r="K59" s="36"/>
      <c r="L59" s="106"/>
      <c r="S59" s="34"/>
      <c r="T59" s="34"/>
      <c r="U59" s="34"/>
      <c r="V59" s="34"/>
      <c r="W59" s="34"/>
      <c r="X59" s="34"/>
      <c r="Y59" s="34"/>
      <c r="Z59" s="34"/>
      <c r="AA59" s="34"/>
      <c r="AB59" s="34"/>
      <c r="AC59" s="34"/>
      <c r="AD59" s="34"/>
      <c r="AE59" s="34"/>
      <c r="AU59" s="17" t="s">
        <v>97</v>
      </c>
    </row>
    <row r="60" spans="2:12" s="9" customFormat="1" ht="24.95" customHeight="1">
      <c r="B60" s="134"/>
      <c r="C60" s="135"/>
      <c r="D60" s="136" t="s">
        <v>98</v>
      </c>
      <c r="E60" s="137"/>
      <c r="F60" s="137"/>
      <c r="G60" s="137"/>
      <c r="H60" s="137"/>
      <c r="I60" s="137"/>
      <c r="J60" s="138">
        <f>J113</f>
        <v>0</v>
      </c>
      <c r="K60" s="135"/>
      <c r="L60" s="139"/>
    </row>
    <row r="61" spans="2:12" s="10" customFormat="1" ht="19.9" customHeight="1">
      <c r="B61" s="140"/>
      <c r="C61" s="141"/>
      <c r="D61" s="142" t="s">
        <v>99</v>
      </c>
      <c r="E61" s="143"/>
      <c r="F61" s="143"/>
      <c r="G61" s="143"/>
      <c r="H61" s="143"/>
      <c r="I61" s="143"/>
      <c r="J61" s="144">
        <f>J114</f>
        <v>0</v>
      </c>
      <c r="K61" s="141"/>
      <c r="L61" s="145"/>
    </row>
    <row r="62" spans="2:12" s="10" customFormat="1" ht="19.9" customHeight="1">
      <c r="B62" s="140"/>
      <c r="C62" s="141"/>
      <c r="D62" s="142" t="s">
        <v>100</v>
      </c>
      <c r="E62" s="143"/>
      <c r="F62" s="143"/>
      <c r="G62" s="143"/>
      <c r="H62" s="143"/>
      <c r="I62" s="143"/>
      <c r="J62" s="144">
        <f>J135</f>
        <v>0</v>
      </c>
      <c r="K62" s="141"/>
      <c r="L62" s="145"/>
    </row>
    <row r="63" spans="2:12" s="10" customFormat="1" ht="19.9" customHeight="1">
      <c r="B63" s="140"/>
      <c r="C63" s="141"/>
      <c r="D63" s="142" t="s">
        <v>101</v>
      </c>
      <c r="E63" s="143"/>
      <c r="F63" s="143"/>
      <c r="G63" s="143"/>
      <c r="H63" s="143"/>
      <c r="I63" s="143"/>
      <c r="J63" s="144">
        <f>J141</f>
        <v>0</v>
      </c>
      <c r="K63" s="141"/>
      <c r="L63" s="145"/>
    </row>
    <row r="64" spans="2:12" s="10" customFormat="1" ht="19.9" customHeight="1">
      <c r="B64" s="140"/>
      <c r="C64" s="141"/>
      <c r="D64" s="142" t="s">
        <v>102</v>
      </c>
      <c r="E64" s="143"/>
      <c r="F64" s="143"/>
      <c r="G64" s="143"/>
      <c r="H64" s="143"/>
      <c r="I64" s="143"/>
      <c r="J64" s="144">
        <f>J151</f>
        <v>0</v>
      </c>
      <c r="K64" s="141"/>
      <c r="L64" s="145"/>
    </row>
    <row r="65" spans="2:12" s="10" customFormat="1" ht="14.85" customHeight="1">
      <c r="B65" s="140"/>
      <c r="C65" s="141"/>
      <c r="D65" s="142" t="s">
        <v>103</v>
      </c>
      <c r="E65" s="143"/>
      <c r="F65" s="143"/>
      <c r="G65" s="143"/>
      <c r="H65" s="143"/>
      <c r="I65" s="143"/>
      <c r="J65" s="144">
        <f>J152</f>
        <v>0</v>
      </c>
      <c r="K65" s="141"/>
      <c r="L65" s="145"/>
    </row>
    <row r="66" spans="2:12" s="10" customFormat="1" ht="14.85" customHeight="1">
      <c r="B66" s="140"/>
      <c r="C66" s="141"/>
      <c r="D66" s="142" t="s">
        <v>104</v>
      </c>
      <c r="E66" s="143"/>
      <c r="F66" s="143"/>
      <c r="G66" s="143"/>
      <c r="H66" s="143"/>
      <c r="I66" s="143"/>
      <c r="J66" s="144">
        <f>J157</f>
        <v>0</v>
      </c>
      <c r="K66" s="141"/>
      <c r="L66" s="145"/>
    </row>
    <row r="67" spans="2:12" s="10" customFormat="1" ht="14.85" customHeight="1">
      <c r="B67" s="140"/>
      <c r="C67" s="141"/>
      <c r="D67" s="142" t="s">
        <v>105</v>
      </c>
      <c r="E67" s="143"/>
      <c r="F67" s="143"/>
      <c r="G67" s="143"/>
      <c r="H67" s="143"/>
      <c r="I67" s="143"/>
      <c r="J67" s="144">
        <f>J565</f>
        <v>0</v>
      </c>
      <c r="K67" s="141"/>
      <c r="L67" s="145"/>
    </row>
    <row r="68" spans="2:12" s="10" customFormat="1" ht="14.85" customHeight="1">
      <c r="B68" s="140"/>
      <c r="C68" s="141"/>
      <c r="D68" s="142" t="s">
        <v>106</v>
      </c>
      <c r="E68" s="143"/>
      <c r="F68" s="143"/>
      <c r="G68" s="143"/>
      <c r="H68" s="143"/>
      <c r="I68" s="143"/>
      <c r="J68" s="144">
        <f>J571</f>
        <v>0</v>
      </c>
      <c r="K68" s="141"/>
      <c r="L68" s="145"/>
    </row>
    <row r="69" spans="2:12" s="10" customFormat="1" ht="19.9" customHeight="1">
      <c r="B69" s="140"/>
      <c r="C69" s="141"/>
      <c r="D69" s="142" t="s">
        <v>107</v>
      </c>
      <c r="E69" s="143"/>
      <c r="F69" s="143"/>
      <c r="G69" s="143"/>
      <c r="H69" s="143"/>
      <c r="I69" s="143"/>
      <c r="J69" s="144">
        <f>J579</f>
        <v>0</v>
      </c>
      <c r="K69" s="141"/>
      <c r="L69" s="145"/>
    </row>
    <row r="70" spans="2:12" s="10" customFormat="1" ht="14.85" customHeight="1">
      <c r="B70" s="140"/>
      <c r="C70" s="141"/>
      <c r="D70" s="142" t="s">
        <v>108</v>
      </c>
      <c r="E70" s="143"/>
      <c r="F70" s="143"/>
      <c r="G70" s="143"/>
      <c r="H70" s="143"/>
      <c r="I70" s="143"/>
      <c r="J70" s="144">
        <f>J580</f>
        <v>0</v>
      </c>
      <c r="K70" s="141"/>
      <c r="L70" s="145"/>
    </row>
    <row r="71" spans="2:12" s="10" customFormat="1" ht="14.85" customHeight="1">
      <c r="B71" s="140"/>
      <c r="C71" s="141"/>
      <c r="D71" s="142" t="s">
        <v>109</v>
      </c>
      <c r="E71" s="143"/>
      <c r="F71" s="143"/>
      <c r="G71" s="143"/>
      <c r="H71" s="143"/>
      <c r="I71" s="143"/>
      <c r="J71" s="144">
        <f>J606</f>
        <v>0</v>
      </c>
      <c r="K71" s="141"/>
      <c r="L71" s="145"/>
    </row>
    <row r="72" spans="2:12" s="10" customFormat="1" ht="14.85" customHeight="1">
      <c r="B72" s="140"/>
      <c r="C72" s="141"/>
      <c r="D72" s="142" t="s">
        <v>110</v>
      </c>
      <c r="E72" s="143"/>
      <c r="F72" s="143"/>
      <c r="G72" s="143"/>
      <c r="H72" s="143"/>
      <c r="I72" s="143"/>
      <c r="J72" s="144">
        <f>J662</f>
        <v>0</v>
      </c>
      <c r="K72" s="141"/>
      <c r="L72" s="145"/>
    </row>
    <row r="73" spans="2:12" s="10" customFormat="1" ht="14.85" customHeight="1">
      <c r="B73" s="140"/>
      <c r="C73" s="141"/>
      <c r="D73" s="142" t="s">
        <v>111</v>
      </c>
      <c r="E73" s="143"/>
      <c r="F73" s="143"/>
      <c r="G73" s="143"/>
      <c r="H73" s="143"/>
      <c r="I73" s="143"/>
      <c r="J73" s="144">
        <f>J689</f>
        <v>0</v>
      </c>
      <c r="K73" s="141"/>
      <c r="L73" s="145"/>
    </row>
    <row r="74" spans="2:12" s="10" customFormat="1" ht="14.85" customHeight="1">
      <c r="B74" s="140"/>
      <c r="C74" s="141"/>
      <c r="D74" s="142" t="s">
        <v>112</v>
      </c>
      <c r="E74" s="143"/>
      <c r="F74" s="143"/>
      <c r="G74" s="143"/>
      <c r="H74" s="143"/>
      <c r="I74" s="143"/>
      <c r="J74" s="144">
        <f>J702</f>
        <v>0</v>
      </c>
      <c r="K74" s="141"/>
      <c r="L74" s="145"/>
    </row>
    <row r="75" spans="2:12" s="10" customFormat="1" ht="19.9" customHeight="1">
      <c r="B75" s="140"/>
      <c r="C75" s="141"/>
      <c r="D75" s="142" t="s">
        <v>113</v>
      </c>
      <c r="E75" s="143"/>
      <c r="F75" s="143"/>
      <c r="G75" s="143"/>
      <c r="H75" s="143"/>
      <c r="I75" s="143"/>
      <c r="J75" s="144">
        <f>J725</f>
        <v>0</v>
      </c>
      <c r="K75" s="141"/>
      <c r="L75" s="145"/>
    </row>
    <row r="76" spans="2:12" s="10" customFormat="1" ht="19.9" customHeight="1">
      <c r="B76" s="140"/>
      <c r="C76" s="141"/>
      <c r="D76" s="142" t="s">
        <v>114</v>
      </c>
      <c r="E76" s="143"/>
      <c r="F76" s="143"/>
      <c r="G76" s="143"/>
      <c r="H76" s="143"/>
      <c r="I76" s="143"/>
      <c r="J76" s="144">
        <f>J743</f>
        <v>0</v>
      </c>
      <c r="K76" s="141"/>
      <c r="L76" s="145"/>
    </row>
    <row r="77" spans="2:12" s="9" customFormat="1" ht="24.95" customHeight="1">
      <c r="B77" s="134"/>
      <c r="C77" s="135"/>
      <c r="D77" s="136" t="s">
        <v>115</v>
      </c>
      <c r="E77" s="137"/>
      <c r="F77" s="137"/>
      <c r="G77" s="137"/>
      <c r="H77" s="137"/>
      <c r="I77" s="137"/>
      <c r="J77" s="138">
        <f>J747</f>
        <v>0</v>
      </c>
      <c r="K77" s="135"/>
      <c r="L77" s="139"/>
    </row>
    <row r="78" spans="2:12" s="10" customFormat="1" ht="19.9" customHeight="1">
      <c r="B78" s="140"/>
      <c r="C78" s="141"/>
      <c r="D78" s="142" t="s">
        <v>116</v>
      </c>
      <c r="E78" s="143"/>
      <c r="F78" s="143"/>
      <c r="G78" s="143"/>
      <c r="H78" s="143"/>
      <c r="I78" s="143"/>
      <c r="J78" s="144">
        <f>J748</f>
        <v>0</v>
      </c>
      <c r="K78" s="141"/>
      <c r="L78" s="145"/>
    </row>
    <row r="79" spans="2:12" s="10" customFormat="1" ht="19.9" customHeight="1">
      <c r="B79" s="140"/>
      <c r="C79" s="141"/>
      <c r="D79" s="142" t="s">
        <v>117</v>
      </c>
      <c r="E79" s="143"/>
      <c r="F79" s="143"/>
      <c r="G79" s="143"/>
      <c r="H79" s="143"/>
      <c r="I79" s="143"/>
      <c r="J79" s="144">
        <f>J772</f>
        <v>0</v>
      </c>
      <c r="K79" s="141"/>
      <c r="L79" s="145"/>
    </row>
    <row r="80" spans="2:12" s="10" customFormat="1" ht="19.9" customHeight="1">
      <c r="B80" s="140"/>
      <c r="C80" s="141"/>
      <c r="D80" s="142" t="s">
        <v>118</v>
      </c>
      <c r="E80" s="143"/>
      <c r="F80" s="143"/>
      <c r="G80" s="143"/>
      <c r="H80" s="143"/>
      <c r="I80" s="143"/>
      <c r="J80" s="144">
        <f>J783</f>
        <v>0</v>
      </c>
      <c r="K80" s="141"/>
      <c r="L80" s="145"/>
    </row>
    <row r="81" spans="2:12" s="10" customFormat="1" ht="19.9" customHeight="1">
      <c r="B81" s="140"/>
      <c r="C81" s="141"/>
      <c r="D81" s="142" t="s">
        <v>119</v>
      </c>
      <c r="E81" s="143"/>
      <c r="F81" s="143"/>
      <c r="G81" s="143"/>
      <c r="H81" s="143"/>
      <c r="I81" s="143"/>
      <c r="J81" s="144">
        <f>J860</f>
        <v>0</v>
      </c>
      <c r="K81" s="141"/>
      <c r="L81" s="145"/>
    </row>
    <row r="82" spans="2:12" s="10" customFormat="1" ht="19.9" customHeight="1">
      <c r="B82" s="140"/>
      <c r="C82" s="141"/>
      <c r="D82" s="142" t="s">
        <v>120</v>
      </c>
      <c r="E82" s="143"/>
      <c r="F82" s="143"/>
      <c r="G82" s="143"/>
      <c r="H82" s="143"/>
      <c r="I82" s="143"/>
      <c r="J82" s="144">
        <f>J868</f>
        <v>0</v>
      </c>
      <c r="K82" s="141"/>
      <c r="L82" s="145"/>
    </row>
    <row r="83" spans="2:12" s="10" customFormat="1" ht="19.9" customHeight="1">
      <c r="B83" s="140"/>
      <c r="C83" s="141"/>
      <c r="D83" s="142" t="s">
        <v>121</v>
      </c>
      <c r="E83" s="143"/>
      <c r="F83" s="143"/>
      <c r="G83" s="143"/>
      <c r="H83" s="143"/>
      <c r="I83" s="143"/>
      <c r="J83" s="144">
        <f>J889</f>
        <v>0</v>
      </c>
      <c r="K83" s="141"/>
      <c r="L83" s="145"/>
    </row>
    <row r="84" spans="2:12" s="10" customFormat="1" ht="19.9" customHeight="1">
      <c r="B84" s="140"/>
      <c r="C84" s="141"/>
      <c r="D84" s="142" t="s">
        <v>122</v>
      </c>
      <c r="E84" s="143"/>
      <c r="F84" s="143"/>
      <c r="G84" s="143"/>
      <c r="H84" s="143"/>
      <c r="I84" s="143"/>
      <c r="J84" s="144">
        <f>J972</f>
        <v>0</v>
      </c>
      <c r="K84" s="141"/>
      <c r="L84" s="145"/>
    </row>
    <row r="85" spans="2:12" s="10" customFormat="1" ht="19.9" customHeight="1">
      <c r="B85" s="140"/>
      <c r="C85" s="141"/>
      <c r="D85" s="142" t="s">
        <v>123</v>
      </c>
      <c r="E85" s="143"/>
      <c r="F85" s="143"/>
      <c r="G85" s="143"/>
      <c r="H85" s="143"/>
      <c r="I85" s="143"/>
      <c r="J85" s="144">
        <f>J1031</f>
        <v>0</v>
      </c>
      <c r="K85" s="141"/>
      <c r="L85" s="145"/>
    </row>
    <row r="86" spans="2:12" s="10" customFormat="1" ht="19.9" customHeight="1">
      <c r="B86" s="140"/>
      <c r="C86" s="141"/>
      <c r="D86" s="142" t="s">
        <v>124</v>
      </c>
      <c r="E86" s="143"/>
      <c r="F86" s="143"/>
      <c r="G86" s="143"/>
      <c r="H86" s="143"/>
      <c r="I86" s="143"/>
      <c r="J86" s="144">
        <f>J1061</f>
        <v>0</v>
      </c>
      <c r="K86" s="141"/>
      <c r="L86" s="145"/>
    </row>
    <row r="87" spans="2:12" s="10" customFormat="1" ht="19.9" customHeight="1">
      <c r="B87" s="140"/>
      <c r="C87" s="141"/>
      <c r="D87" s="142" t="s">
        <v>125</v>
      </c>
      <c r="E87" s="143"/>
      <c r="F87" s="143"/>
      <c r="G87" s="143"/>
      <c r="H87" s="143"/>
      <c r="I87" s="143"/>
      <c r="J87" s="144">
        <f>J1064</f>
        <v>0</v>
      </c>
      <c r="K87" s="141"/>
      <c r="L87" s="145"/>
    </row>
    <row r="88" spans="2:12" s="9" customFormat="1" ht="24.95" customHeight="1">
      <c r="B88" s="134"/>
      <c r="C88" s="135"/>
      <c r="D88" s="136" t="s">
        <v>126</v>
      </c>
      <c r="E88" s="137"/>
      <c r="F88" s="137"/>
      <c r="G88" s="137"/>
      <c r="H88" s="137"/>
      <c r="I88" s="137"/>
      <c r="J88" s="138">
        <f>J1080</f>
        <v>0</v>
      </c>
      <c r="K88" s="135"/>
      <c r="L88" s="139"/>
    </row>
    <row r="89" spans="2:12" s="10" customFormat="1" ht="19.9" customHeight="1">
      <c r="B89" s="140"/>
      <c r="C89" s="141"/>
      <c r="D89" s="142" t="s">
        <v>127</v>
      </c>
      <c r="E89" s="143"/>
      <c r="F89" s="143"/>
      <c r="G89" s="143"/>
      <c r="H89" s="143"/>
      <c r="I89" s="143"/>
      <c r="J89" s="144">
        <f>J1081</f>
        <v>0</v>
      </c>
      <c r="K89" s="141"/>
      <c r="L89" s="145"/>
    </row>
    <row r="90" spans="2:12" s="9" customFormat="1" ht="24.95" customHeight="1">
      <c r="B90" s="134"/>
      <c r="C90" s="135"/>
      <c r="D90" s="136" t="s">
        <v>128</v>
      </c>
      <c r="E90" s="137"/>
      <c r="F90" s="137"/>
      <c r="G90" s="137"/>
      <c r="H90" s="137"/>
      <c r="I90" s="137"/>
      <c r="J90" s="138">
        <f>J1104</f>
        <v>0</v>
      </c>
      <c r="K90" s="135"/>
      <c r="L90" s="139"/>
    </row>
    <row r="91" spans="2:12" s="10" customFormat="1" ht="19.9" customHeight="1">
      <c r="B91" s="140"/>
      <c r="C91" s="141"/>
      <c r="D91" s="142" t="s">
        <v>129</v>
      </c>
      <c r="E91" s="143"/>
      <c r="F91" s="143"/>
      <c r="G91" s="143"/>
      <c r="H91" s="143"/>
      <c r="I91" s="143"/>
      <c r="J91" s="144">
        <f>J1105</f>
        <v>0</v>
      </c>
      <c r="K91" s="141"/>
      <c r="L91" s="145"/>
    </row>
    <row r="92" spans="2:12" s="10" customFormat="1" ht="19.9" customHeight="1">
      <c r="B92" s="140"/>
      <c r="C92" s="141"/>
      <c r="D92" s="142" t="s">
        <v>130</v>
      </c>
      <c r="E92" s="143"/>
      <c r="F92" s="143"/>
      <c r="G92" s="143"/>
      <c r="H92" s="143"/>
      <c r="I92" s="143"/>
      <c r="J92" s="144">
        <f>J1108</f>
        <v>0</v>
      </c>
      <c r="K92" s="141"/>
      <c r="L92" s="145"/>
    </row>
    <row r="93" spans="1:31" s="2" customFormat="1" ht="21.75" customHeight="1">
      <c r="A93" s="34"/>
      <c r="B93" s="35"/>
      <c r="C93" s="36"/>
      <c r="D93" s="36"/>
      <c r="E93" s="36"/>
      <c r="F93" s="36"/>
      <c r="G93" s="36"/>
      <c r="H93" s="36"/>
      <c r="I93" s="36"/>
      <c r="J93" s="36"/>
      <c r="K93" s="36"/>
      <c r="L93" s="106"/>
      <c r="S93" s="34"/>
      <c r="T93" s="34"/>
      <c r="U93" s="34"/>
      <c r="V93" s="34"/>
      <c r="W93" s="34"/>
      <c r="X93" s="34"/>
      <c r="Y93" s="34"/>
      <c r="Z93" s="34"/>
      <c r="AA93" s="34"/>
      <c r="AB93" s="34"/>
      <c r="AC93" s="34"/>
      <c r="AD93" s="34"/>
      <c r="AE93" s="34"/>
    </row>
    <row r="94" spans="1:31" s="2" customFormat="1" ht="6.95" customHeight="1">
      <c r="A94" s="34"/>
      <c r="B94" s="47"/>
      <c r="C94" s="48"/>
      <c r="D94" s="48"/>
      <c r="E94" s="48"/>
      <c r="F94" s="48"/>
      <c r="G94" s="48"/>
      <c r="H94" s="48"/>
      <c r="I94" s="48"/>
      <c r="J94" s="48"/>
      <c r="K94" s="48"/>
      <c r="L94" s="106"/>
      <c r="S94" s="34"/>
      <c r="T94" s="34"/>
      <c r="U94" s="34"/>
      <c r="V94" s="34"/>
      <c r="W94" s="34"/>
      <c r="X94" s="34"/>
      <c r="Y94" s="34"/>
      <c r="Z94" s="34"/>
      <c r="AA94" s="34"/>
      <c r="AB94" s="34"/>
      <c r="AC94" s="34"/>
      <c r="AD94" s="34"/>
      <c r="AE94" s="34"/>
    </row>
    <row r="98" spans="1:31" s="2" customFormat="1" ht="6.95" customHeight="1">
      <c r="A98" s="34"/>
      <c r="B98" s="49"/>
      <c r="C98" s="50"/>
      <c r="D98" s="50"/>
      <c r="E98" s="50"/>
      <c r="F98" s="50"/>
      <c r="G98" s="50"/>
      <c r="H98" s="50"/>
      <c r="I98" s="50"/>
      <c r="J98" s="50"/>
      <c r="K98" s="50"/>
      <c r="L98" s="106"/>
      <c r="S98" s="34"/>
      <c r="T98" s="34"/>
      <c r="U98" s="34"/>
      <c r="V98" s="34"/>
      <c r="W98" s="34"/>
      <c r="X98" s="34"/>
      <c r="Y98" s="34"/>
      <c r="Z98" s="34"/>
      <c r="AA98" s="34"/>
      <c r="AB98" s="34"/>
      <c r="AC98" s="34"/>
      <c r="AD98" s="34"/>
      <c r="AE98" s="34"/>
    </row>
    <row r="99" spans="1:31" s="2" customFormat="1" ht="24.95" customHeight="1">
      <c r="A99" s="34"/>
      <c r="B99" s="35"/>
      <c r="C99" s="23" t="s">
        <v>131</v>
      </c>
      <c r="D99" s="36"/>
      <c r="E99" s="36"/>
      <c r="F99" s="36"/>
      <c r="G99" s="36"/>
      <c r="H99" s="36"/>
      <c r="I99" s="36"/>
      <c r="J99" s="36"/>
      <c r="K99" s="36"/>
      <c r="L99" s="106"/>
      <c r="S99" s="34"/>
      <c r="T99" s="34"/>
      <c r="U99" s="34"/>
      <c r="V99" s="34"/>
      <c r="W99" s="34"/>
      <c r="X99" s="34"/>
      <c r="Y99" s="34"/>
      <c r="Z99" s="34"/>
      <c r="AA99" s="34"/>
      <c r="AB99" s="34"/>
      <c r="AC99" s="34"/>
      <c r="AD99" s="34"/>
      <c r="AE99" s="34"/>
    </row>
    <row r="100" spans="1:31" s="2" customFormat="1" ht="6.95" customHeight="1">
      <c r="A100" s="34"/>
      <c r="B100" s="35"/>
      <c r="C100" s="36"/>
      <c r="D100" s="36"/>
      <c r="E100" s="36"/>
      <c r="F100" s="36"/>
      <c r="G100" s="36"/>
      <c r="H100" s="36"/>
      <c r="I100" s="36"/>
      <c r="J100" s="36"/>
      <c r="K100" s="36"/>
      <c r="L100" s="106"/>
      <c r="S100" s="34"/>
      <c r="T100" s="34"/>
      <c r="U100" s="34"/>
      <c r="V100" s="34"/>
      <c r="W100" s="34"/>
      <c r="X100" s="34"/>
      <c r="Y100" s="34"/>
      <c r="Z100" s="34"/>
      <c r="AA100" s="34"/>
      <c r="AB100" s="34"/>
      <c r="AC100" s="34"/>
      <c r="AD100" s="34"/>
      <c r="AE100" s="34"/>
    </row>
    <row r="101" spans="1:31" s="2" customFormat="1" ht="12" customHeight="1">
      <c r="A101" s="34"/>
      <c r="B101" s="35"/>
      <c r="C101" s="29" t="s">
        <v>16</v>
      </c>
      <c r="D101" s="36"/>
      <c r="E101" s="36"/>
      <c r="F101" s="36"/>
      <c r="G101" s="36"/>
      <c r="H101" s="36"/>
      <c r="I101" s="36"/>
      <c r="J101" s="36"/>
      <c r="K101" s="36"/>
      <c r="L101" s="106"/>
      <c r="S101" s="34"/>
      <c r="T101" s="34"/>
      <c r="U101" s="34"/>
      <c r="V101" s="34"/>
      <c r="W101" s="34"/>
      <c r="X101" s="34"/>
      <c r="Y101" s="34"/>
      <c r="Z101" s="34"/>
      <c r="AA101" s="34"/>
      <c r="AB101" s="34"/>
      <c r="AC101" s="34"/>
      <c r="AD101" s="34"/>
      <c r="AE101" s="34"/>
    </row>
    <row r="102" spans="1:31" s="2" customFormat="1" ht="16.5" customHeight="1">
      <c r="A102" s="34"/>
      <c r="B102" s="35"/>
      <c r="C102" s="36"/>
      <c r="D102" s="36"/>
      <c r="E102" s="355" t="str">
        <f>E7</f>
        <v>Zateplení objektu - penzion Hestia</v>
      </c>
      <c r="F102" s="356"/>
      <c r="G102" s="356"/>
      <c r="H102" s="356"/>
      <c r="I102" s="36"/>
      <c r="J102" s="36"/>
      <c r="K102" s="36"/>
      <c r="L102" s="106"/>
      <c r="S102" s="34"/>
      <c r="T102" s="34"/>
      <c r="U102" s="34"/>
      <c r="V102" s="34"/>
      <c r="W102" s="34"/>
      <c r="X102" s="34"/>
      <c r="Y102" s="34"/>
      <c r="Z102" s="34"/>
      <c r="AA102" s="34"/>
      <c r="AB102" s="34"/>
      <c r="AC102" s="34"/>
      <c r="AD102" s="34"/>
      <c r="AE102" s="34"/>
    </row>
    <row r="103" spans="1:31" s="2" customFormat="1" ht="12" customHeight="1">
      <c r="A103" s="34"/>
      <c r="B103" s="35"/>
      <c r="C103" s="29" t="s">
        <v>91</v>
      </c>
      <c r="D103" s="36"/>
      <c r="E103" s="36"/>
      <c r="F103" s="36"/>
      <c r="G103" s="36"/>
      <c r="H103" s="36"/>
      <c r="I103" s="36"/>
      <c r="J103" s="36"/>
      <c r="K103" s="36"/>
      <c r="L103" s="106"/>
      <c r="S103" s="34"/>
      <c r="T103" s="34"/>
      <c r="U103" s="34"/>
      <c r="V103" s="34"/>
      <c r="W103" s="34"/>
      <c r="X103" s="34"/>
      <c r="Y103" s="34"/>
      <c r="Z103" s="34"/>
      <c r="AA103" s="34"/>
      <c r="AB103" s="34"/>
      <c r="AC103" s="34"/>
      <c r="AD103" s="34"/>
      <c r="AE103" s="34"/>
    </row>
    <row r="104" spans="1:31" s="2" customFormat="1" ht="16.5" customHeight="1">
      <c r="A104" s="34"/>
      <c r="B104" s="35"/>
      <c r="C104" s="36"/>
      <c r="D104" s="36"/>
      <c r="E104" s="324" t="str">
        <f>E9</f>
        <v>D.1.1 - Architektonicko stavební řešení</v>
      </c>
      <c r="F104" s="354"/>
      <c r="G104" s="354"/>
      <c r="H104" s="354"/>
      <c r="I104" s="36"/>
      <c r="J104" s="36"/>
      <c r="K104" s="36"/>
      <c r="L104" s="106"/>
      <c r="S104" s="34"/>
      <c r="T104" s="34"/>
      <c r="U104" s="34"/>
      <c r="V104" s="34"/>
      <c r="W104" s="34"/>
      <c r="X104" s="34"/>
      <c r="Y104" s="34"/>
      <c r="Z104" s="34"/>
      <c r="AA104" s="34"/>
      <c r="AB104" s="34"/>
      <c r="AC104" s="34"/>
      <c r="AD104" s="34"/>
      <c r="AE104" s="34"/>
    </row>
    <row r="105" spans="1:31" s="2" customFormat="1" ht="6.95" customHeight="1">
      <c r="A105" s="34"/>
      <c r="B105" s="35"/>
      <c r="C105" s="36"/>
      <c r="D105" s="36"/>
      <c r="E105" s="36"/>
      <c r="F105" s="36"/>
      <c r="G105" s="36"/>
      <c r="H105" s="36"/>
      <c r="I105" s="36"/>
      <c r="J105" s="36"/>
      <c r="K105" s="36"/>
      <c r="L105" s="106"/>
      <c r="S105" s="34"/>
      <c r="T105" s="34"/>
      <c r="U105" s="34"/>
      <c r="V105" s="34"/>
      <c r="W105" s="34"/>
      <c r="X105" s="34"/>
      <c r="Y105" s="34"/>
      <c r="Z105" s="34"/>
      <c r="AA105" s="34"/>
      <c r="AB105" s="34"/>
      <c r="AC105" s="34"/>
      <c r="AD105" s="34"/>
      <c r="AE105" s="34"/>
    </row>
    <row r="106" spans="1:31" s="2" customFormat="1" ht="12" customHeight="1">
      <c r="A106" s="34"/>
      <c r="B106" s="35"/>
      <c r="C106" s="29" t="s">
        <v>21</v>
      </c>
      <c r="D106" s="36"/>
      <c r="E106" s="36"/>
      <c r="F106" s="27" t="str">
        <f>F12</f>
        <v>p.p.č. 1011/7, k.ú. Drahovice</v>
      </c>
      <c r="G106" s="36"/>
      <c r="H106" s="36"/>
      <c r="I106" s="29" t="s">
        <v>23</v>
      </c>
      <c r="J106" s="59" t="str">
        <f>IF(J12="","",J12)</f>
        <v>23. 11. 2021</v>
      </c>
      <c r="K106" s="36"/>
      <c r="L106" s="106"/>
      <c r="S106" s="34"/>
      <c r="T106" s="34"/>
      <c r="U106" s="34"/>
      <c r="V106" s="34"/>
      <c r="W106" s="34"/>
      <c r="X106" s="34"/>
      <c r="Y106" s="34"/>
      <c r="Z106" s="34"/>
      <c r="AA106" s="34"/>
      <c r="AB106" s="34"/>
      <c r="AC106" s="34"/>
      <c r="AD106" s="34"/>
      <c r="AE106" s="34"/>
    </row>
    <row r="107" spans="1:31" s="2" customFormat="1" ht="6.95" customHeight="1">
      <c r="A107" s="34"/>
      <c r="B107" s="35"/>
      <c r="C107" s="36"/>
      <c r="D107" s="36"/>
      <c r="E107" s="36"/>
      <c r="F107" s="36"/>
      <c r="G107" s="36"/>
      <c r="H107" s="36"/>
      <c r="I107" s="36"/>
      <c r="J107" s="36"/>
      <c r="K107" s="36"/>
      <c r="L107" s="106"/>
      <c r="S107" s="34"/>
      <c r="T107" s="34"/>
      <c r="U107" s="34"/>
      <c r="V107" s="34"/>
      <c r="W107" s="34"/>
      <c r="X107" s="34"/>
      <c r="Y107" s="34"/>
      <c r="Z107" s="34"/>
      <c r="AA107" s="34"/>
      <c r="AB107" s="34"/>
      <c r="AC107" s="34"/>
      <c r="AD107" s="34"/>
      <c r="AE107" s="34"/>
    </row>
    <row r="108" spans="1:31" s="2" customFormat="1" ht="40.15" customHeight="1">
      <c r="A108" s="34"/>
      <c r="B108" s="35"/>
      <c r="C108" s="29" t="s">
        <v>25</v>
      </c>
      <c r="D108" s="36"/>
      <c r="E108" s="36"/>
      <c r="F108" s="27" t="str">
        <f>E15</f>
        <v>SOŠ stavební K. Vary, nám. Karla Sabiny 159/16, KV</v>
      </c>
      <c r="G108" s="36"/>
      <c r="H108" s="36"/>
      <c r="I108" s="29" t="s">
        <v>32</v>
      </c>
      <c r="J108" s="32" t="str">
        <f>E21</f>
        <v>Ing. Karel Drahokoupil, Krále Jiřího 22, K.Vary</v>
      </c>
      <c r="K108" s="36"/>
      <c r="L108" s="106"/>
      <c r="S108" s="34"/>
      <c r="T108" s="34"/>
      <c r="U108" s="34"/>
      <c r="V108" s="34"/>
      <c r="W108" s="34"/>
      <c r="X108" s="34"/>
      <c r="Y108" s="34"/>
      <c r="Z108" s="34"/>
      <c r="AA108" s="34"/>
      <c r="AB108" s="34"/>
      <c r="AC108" s="34"/>
      <c r="AD108" s="34"/>
      <c r="AE108" s="34"/>
    </row>
    <row r="109" spans="1:31" s="2" customFormat="1" ht="15.2" customHeight="1">
      <c r="A109" s="34"/>
      <c r="B109" s="35"/>
      <c r="C109" s="29" t="s">
        <v>30</v>
      </c>
      <c r="D109" s="36"/>
      <c r="E109" s="36"/>
      <c r="F109" s="27" t="str">
        <f>IF(E18="","",E18)</f>
        <v>Vyplň údaj</v>
      </c>
      <c r="G109" s="36"/>
      <c r="H109" s="36"/>
      <c r="I109" s="29" t="s">
        <v>35</v>
      </c>
      <c r="J109" s="32" t="str">
        <f>E24</f>
        <v>Ing. C. Janoušová</v>
      </c>
      <c r="K109" s="36"/>
      <c r="L109" s="106"/>
      <c r="S109" s="34"/>
      <c r="T109" s="34"/>
      <c r="U109" s="34"/>
      <c r="V109" s="34"/>
      <c r="W109" s="34"/>
      <c r="X109" s="34"/>
      <c r="Y109" s="34"/>
      <c r="Z109" s="34"/>
      <c r="AA109" s="34"/>
      <c r="AB109" s="34"/>
      <c r="AC109" s="34"/>
      <c r="AD109" s="34"/>
      <c r="AE109" s="34"/>
    </row>
    <row r="110" spans="1:31" s="2" customFormat="1" ht="10.35" customHeight="1">
      <c r="A110" s="34"/>
      <c r="B110" s="35"/>
      <c r="C110" s="36"/>
      <c r="D110" s="36"/>
      <c r="E110" s="36"/>
      <c r="F110" s="36"/>
      <c r="G110" s="36"/>
      <c r="H110" s="36"/>
      <c r="I110" s="36"/>
      <c r="J110" s="36"/>
      <c r="K110" s="36"/>
      <c r="L110" s="106"/>
      <c r="S110" s="34"/>
      <c r="T110" s="34"/>
      <c r="U110" s="34"/>
      <c r="V110" s="34"/>
      <c r="W110" s="34"/>
      <c r="X110" s="34"/>
      <c r="Y110" s="34"/>
      <c r="Z110" s="34"/>
      <c r="AA110" s="34"/>
      <c r="AB110" s="34"/>
      <c r="AC110" s="34"/>
      <c r="AD110" s="34"/>
      <c r="AE110" s="34"/>
    </row>
    <row r="111" spans="1:31" s="11" customFormat="1" ht="29.25" customHeight="1">
      <c r="A111" s="146"/>
      <c r="B111" s="147"/>
      <c r="C111" s="148" t="s">
        <v>132</v>
      </c>
      <c r="D111" s="149" t="s">
        <v>58</v>
      </c>
      <c r="E111" s="149" t="s">
        <v>54</v>
      </c>
      <c r="F111" s="149" t="s">
        <v>55</v>
      </c>
      <c r="G111" s="149" t="s">
        <v>133</v>
      </c>
      <c r="H111" s="149" t="s">
        <v>134</v>
      </c>
      <c r="I111" s="149" t="s">
        <v>135</v>
      </c>
      <c r="J111" s="149" t="s">
        <v>96</v>
      </c>
      <c r="K111" s="150" t="s">
        <v>136</v>
      </c>
      <c r="L111" s="151"/>
      <c r="M111" s="68" t="s">
        <v>19</v>
      </c>
      <c r="N111" s="69" t="s">
        <v>43</v>
      </c>
      <c r="O111" s="69" t="s">
        <v>137</v>
      </c>
      <c r="P111" s="69" t="s">
        <v>138</v>
      </c>
      <c r="Q111" s="69" t="s">
        <v>139</v>
      </c>
      <c r="R111" s="69" t="s">
        <v>140</v>
      </c>
      <c r="S111" s="69" t="s">
        <v>141</v>
      </c>
      <c r="T111" s="70" t="s">
        <v>142</v>
      </c>
      <c r="U111" s="146"/>
      <c r="V111" s="146"/>
      <c r="W111" s="146"/>
      <c r="X111" s="146"/>
      <c r="Y111" s="146"/>
      <c r="Z111" s="146"/>
      <c r="AA111" s="146"/>
      <c r="AB111" s="146"/>
      <c r="AC111" s="146"/>
      <c r="AD111" s="146"/>
      <c r="AE111" s="146"/>
    </row>
    <row r="112" spans="1:63" s="2" customFormat="1" ht="22.9" customHeight="1">
      <c r="A112" s="34"/>
      <c r="B112" s="35"/>
      <c r="C112" s="75" t="s">
        <v>143</v>
      </c>
      <c r="D112" s="36"/>
      <c r="E112" s="36"/>
      <c r="F112" s="36"/>
      <c r="G112" s="36"/>
      <c r="H112" s="36"/>
      <c r="I112" s="36"/>
      <c r="J112" s="152">
        <f>BK112</f>
        <v>0</v>
      </c>
      <c r="K112" s="36"/>
      <c r="L112" s="39"/>
      <c r="M112" s="71"/>
      <c r="N112" s="153"/>
      <c r="O112" s="72"/>
      <c r="P112" s="154">
        <f>P113+P747+P1080+P1104</f>
        <v>0</v>
      </c>
      <c r="Q112" s="72"/>
      <c r="R112" s="154">
        <f>R113+R747+R1080+R1104</f>
        <v>104.39983931999998</v>
      </c>
      <c r="S112" s="72"/>
      <c r="T112" s="155">
        <f>T113+T747+T1080+T1104</f>
        <v>13.11627434</v>
      </c>
      <c r="U112" s="34"/>
      <c r="V112" s="34"/>
      <c r="W112" s="34"/>
      <c r="X112" s="34"/>
      <c r="Y112" s="34"/>
      <c r="Z112" s="34"/>
      <c r="AA112" s="34"/>
      <c r="AB112" s="34"/>
      <c r="AC112" s="34"/>
      <c r="AD112" s="34"/>
      <c r="AE112" s="34"/>
      <c r="AT112" s="17" t="s">
        <v>72</v>
      </c>
      <c r="AU112" s="17" t="s">
        <v>97</v>
      </c>
      <c r="BK112" s="156">
        <f>BK113+BK747+BK1080+BK1104</f>
        <v>0</v>
      </c>
    </row>
    <row r="113" spans="2:63" s="12" customFormat="1" ht="25.9" customHeight="1">
      <c r="B113" s="157"/>
      <c r="C113" s="158"/>
      <c r="D113" s="159" t="s">
        <v>72</v>
      </c>
      <c r="E113" s="160" t="s">
        <v>144</v>
      </c>
      <c r="F113" s="160" t="s">
        <v>145</v>
      </c>
      <c r="G113" s="158"/>
      <c r="H113" s="158"/>
      <c r="I113" s="161"/>
      <c r="J113" s="162">
        <f>BK113</f>
        <v>0</v>
      </c>
      <c r="K113" s="158"/>
      <c r="L113" s="163"/>
      <c r="M113" s="164"/>
      <c r="N113" s="165"/>
      <c r="O113" s="165"/>
      <c r="P113" s="166">
        <f>P114+P135+P141+P151+P579+P725+P743</f>
        <v>0</v>
      </c>
      <c r="Q113" s="165"/>
      <c r="R113" s="166">
        <f>R114+R135+R141+R151+R579+R725+R743</f>
        <v>92.41854815999999</v>
      </c>
      <c r="S113" s="165"/>
      <c r="T113" s="167">
        <f>T114+T135+T141+T151+T579+T725+T743</f>
        <v>9.790022</v>
      </c>
      <c r="AR113" s="168" t="s">
        <v>81</v>
      </c>
      <c r="AT113" s="169" t="s">
        <v>72</v>
      </c>
      <c r="AU113" s="169" t="s">
        <v>73</v>
      </c>
      <c r="AY113" s="168" t="s">
        <v>146</v>
      </c>
      <c r="BK113" s="170">
        <f>BK114+BK135+BK141+BK151+BK579+BK725+BK743</f>
        <v>0</v>
      </c>
    </row>
    <row r="114" spans="2:63" s="12" customFormat="1" ht="22.9" customHeight="1">
      <c r="B114" s="157"/>
      <c r="C114" s="158"/>
      <c r="D114" s="159" t="s">
        <v>72</v>
      </c>
      <c r="E114" s="171" t="s">
        <v>81</v>
      </c>
      <c r="F114" s="171" t="s">
        <v>147</v>
      </c>
      <c r="G114" s="158"/>
      <c r="H114" s="158"/>
      <c r="I114" s="161"/>
      <c r="J114" s="172">
        <f>BK114</f>
        <v>0</v>
      </c>
      <c r="K114" s="158"/>
      <c r="L114" s="163"/>
      <c r="M114" s="164"/>
      <c r="N114" s="165"/>
      <c r="O114" s="165"/>
      <c r="P114" s="166">
        <f>SUM(P115:P134)</f>
        <v>0</v>
      </c>
      <c r="Q114" s="165"/>
      <c r="R114" s="166">
        <f>SUM(R115:R134)</f>
        <v>0</v>
      </c>
      <c r="S114" s="165"/>
      <c r="T114" s="167">
        <f>SUM(T115:T134)</f>
        <v>0</v>
      </c>
      <c r="AR114" s="168" t="s">
        <v>81</v>
      </c>
      <c r="AT114" s="169" t="s">
        <v>72</v>
      </c>
      <c r="AU114" s="169" t="s">
        <v>81</v>
      </c>
      <c r="AY114" s="168" t="s">
        <v>146</v>
      </c>
      <c r="BK114" s="170">
        <f>SUM(BK115:BK134)</f>
        <v>0</v>
      </c>
    </row>
    <row r="115" spans="1:65" s="2" customFormat="1" ht="24.2" customHeight="1">
      <c r="A115" s="34"/>
      <c r="B115" s="35"/>
      <c r="C115" s="173" t="s">
        <v>81</v>
      </c>
      <c r="D115" s="173" t="s">
        <v>148</v>
      </c>
      <c r="E115" s="174" t="s">
        <v>149</v>
      </c>
      <c r="F115" s="175" t="s">
        <v>150</v>
      </c>
      <c r="G115" s="176" t="s">
        <v>151</v>
      </c>
      <c r="H115" s="177">
        <v>1.067</v>
      </c>
      <c r="I115" s="178"/>
      <c r="J115" s="179">
        <f>ROUND(I115*H115,2)</f>
        <v>0</v>
      </c>
      <c r="K115" s="175" t="s">
        <v>152</v>
      </c>
      <c r="L115" s="39"/>
      <c r="M115" s="180" t="s">
        <v>19</v>
      </c>
      <c r="N115" s="181" t="s">
        <v>44</v>
      </c>
      <c r="O115" s="64"/>
      <c r="P115" s="182">
        <f>O115*H115</f>
        <v>0</v>
      </c>
      <c r="Q115" s="182">
        <v>0</v>
      </c>
      <c r="R115" s="182">
        <f>Q115*H115</f>
        <v>0</v>
      </c>
      <c r="S115" s="182">
        <v>0</v>
      </c>
      <c r="T115" s="183">
        <f>S115*H115</f>
        <v>0</v>
      </c>
      <c r="U115" s="34"/>
      <c r="V115" s="34"/>
      <c r="W115" s="34"/>
      <c r="X115" s="34"/>
      <c r="Y115" s="34"/>
      <c r="Z115" s="34"/>
      <c r="AA115" s="34"/>
      <c r="AB115" s="34"/>
      <c r="AC115" s="34"/>
      <c r="AD115" s="34"/>
      <c r="AE115" s="34"/>
      <c r="AR115" s="184" t="s">
        <v>153</v>
      </c>
      <c r="AT115" s="184" t="s">
        <v>148</v>
      </c>
      <c r="AU115" s="184" t="s">
        <v>83</v>
      </c>
      <c r="AY115" s="17" t="s">
        <v>146</v>
      </c>
      <c r="BE115" s="185">
        <f>IF(N115="základní",J115,0)</f>
        <v>0</v>
      </c>
      <c r="BF115" s="185">
        <f>IF(N115="snížená",J115,0)</f>
        <v>0</v>
      </c>
      <c r="BG115" s="185">
        <f>IF(N115="zákl. přenesená",J115,0)</f>
        <v>0</v>
      </c>
      <c r="BH115" s="185">
        <f>IF(N115="sníž. přenesená",J115,0)</f>
        <v>0</v>
      </c>
      <c r="BI115" s="185">
        <f>IF(N115="nulová",J115,0)</f>
        <v>0</v>
      </c>
      <c r="BJ115" s="17" t="s">
        <v>81</v>
      </c>
      <c r="BK115" s="185">
        <f>ROUND(I115*H115,2)</f>
        <v>0</v>
      </c>
      <c r="BL115" s="17" t="s">
        <v>153</v>
      </c>
      <c r="BM115" s="184" t="s">
        <v>154</v>
      </c>
    </row>
    <row r="116" spans="1:47" s="2" customFormat="1" ht="12">
      <c r="A116" s="34"/>
      <c r="B116" s="35"/>
      <c r="C116" s="36"/>
      <c r="D116" s="186" t="s">
        <v>155</v>
      </c>
      <c r="E116" s="36"/>
      <c r="F116" s="187" t="s">
        <v>156</v>
      </c>
      <c r="G116" s="36"/>
      <c r="H116" s="36"/>
      <c r="I116" s="188"/>
      <c r="J116" s="36"/>
      <c r="K116" s="36"/>
      <c r="L116" s="39"/>
      <c r="M116" s="189"/>
      <c r="N116" s="190"/>
      <c r="O116" s="64"/>
      <c r="P116" s="64"/>
      <c r="Q116" s="64"/>
      <c r="R116" s="64"/>
      <c r="S116" s="64"/>
      <c r="T116" s="65"/>
      <c r="U116" s="34"/>
      <c r="V116" s="34"/>
      <c r="W116" s="34"/>
      <c r="X116" s="34"/>
      <c r="Y116" s="34"/>
      <c r="Z116" s="34"/>
      <c r="AA116" s="34"/>
      <c r="AB116" s="34"/>
      <c r="AC116" s="34"/>
      <c r="AD116" s="34"/>
      <c r="AE116" s="34"/>
      <c r="AT116" s="17" t="s">
        <v>155</v>
      </c>
      <c r="AU116" s="17" t="s">
        <v>83</v>
      </c>
    </row>
    <row r="117" spans="1:47" s="2" customFormat="1" ht="39">
      <c r="A117" s="34"/>
      <c r="B117" s="35"/>
      <c r="C117" s="36"/>
      <c r="D117" s="191" t="s">
        <v>157</v>
      </c>
      <c r="E117" s="36"/>
      <c r="F117" s="192" t="s">
        <v>158</v>
      </c>
      <c r="G117" s="36"/>
      <c r="H117" s="36"/>
      <c r="I117" s="188"/>
      <c r="J117" s="36"/>
      <c r="K117" s="36"/>
      <c r="L117" s="39"/>
      <c r="M117" s="189"/>
      <c r="N117" s="190"/>
      <c r="O117" s="64"/>
      <c r="P117" s="64"/>
      <c r="Q117" s="64"/>
      <c r="R117" s="64"/>
      <c r="S117" s="64"/>
      <c r="T117" s="65"/>
      <c r="U117" s="34"/>
      <c r="V117" s="34"/>
      <c r="W117" s="34"/>
      <c r="X117" s="34"/>
      <c r="Y117" s="34"/>
      <c r="Z117" s="34"/>
      <c r="AA117" s="34"/>
      <c r="AB117" s="34"/>
      <c r="AC117" s="34"/>
      <c r="AD117" s="34"/>
      <c r="AE117" s="34"/>
      <c r="AT117" s="17" t="s">
        <v>157</v>
      </c>
      <c r="AU117" s="17" t="s">
        <v>83</v>
      </c>
    </row>
    <row r="118" spans="2:51" s="13" customFormat="1" ht="12">
      <c r="B118" s="193"/>
      <c r="C118" s="194"/>
      <c r="D118" s="191" t="s">
        <v>159</v>
      </c>
      <c r="E118" s="195" t="s">
        <v>19</v>
      </c>
      <c r="F118" s="196" t="s">
        <v>160</v>
      </c>
      <c r="G118" s="194"/>
      <c r="H118" s="195" t="s">
        <v>19</v>
      </c>
      <c r="I118" s="197"/>
      <c r="J118" s="194"/>
      <c r="K118" s="194"/>
      <c r="L118" s="198"/>
      <c r="M118" s="199"/>
      <c r="N118" s="200"/>
      <c r="O118" s="200"/>
      <c r="P118" s="200"/>
      <c r="Q118" s="200"/>
      <c r="R118" s="200"/>
      <c r="S118" s="200"/>
      <c r="T118" s="201"/>
      <c r="AT118" s="202" t="s">
        <v>159</v>
      </c>
      <c r="AU118" s="202" t="s">
        <v>83</v>
      </c>
      <c r="AV118" s="13" t="s">
        <v>81</v>
      </c>
      <c r="AW118" s="13" t="s">
        <v>34</v>
      </c>
      <c r="AX118" s="13" t="s">
        <v>73</v>
      </c>
      <c r="AY118" s="202" t="s">
        <v>146</v>
      </c>
    </row>
    <row r="119" spans="2:51" s="14" customFormat="1" ht="12">
      <c r="B119" s="203"/>
      <c r="C119" s="204"/>
      <c r="D119" s="191" t="s">
        <v>159</v>
      </c>
      <c r="E119" s="205" t="s">
        <v>19</v>
      </c>
      <c r="F119" s="206" t="s">
        <v>161</v>
      </c>
      <c r="G119" s="204"/>
      <c r="H119" s="207">
        <v>1.067</v>
      </c>
      <c r="I119" s="208"/>
      <c r="J119" s="204"/>
      <c r="K119" s="204"/>
      <c r="L119" s="209"/>
      <c r="M119" s="210"/>
      <c r="N119" s="211"/>
      <c r="O119" s="211"/>
      <c r="P119" s="211"/>
      <c r="Q119" s="211"/>
      <c r="R119" s="211"/>
      <c r="S119" s="211"/>
      <c r="T119" s="212"/>
      <c r="AT119" s="213" t="s">
        <v>159</v>
      </c>
      <c r="AU119" s="213" t="s">
        <v>83</v>
      </c>
      <c r="AV119" s="14" t="s">
        <v>83</v>
      </c>
      <c r="AW119" s="14" t="s">
        <v>34</v>
      </c>
      <c r="AX119" s="14" t="s">
        <v>73</v>
      </c>
      <c r="AY119" s="213" t="s">
        <v>146</v>
      </c>
    </row>
    <row r="120" spans="1:65" s="2" customFormat="1" ht="37.9" customHeight="1">
      <c r="A120" s="34"/>
      <c r="B120" s="35"/>
      <c r="C120" s="173" t="s">
        <v>83</v>
      </c>
      <c r="D120" s="173" t="s">
        <v>148</v>
      </c>
      <c r="E120" s="174" t="s">
        <v>162</v>
      </c>
      <c r="F120" s="175" t="s">
        <v>163</v>
      </c>
      <c r="G120" s="176" t="s">
        <v>151</v>
      </c>
      <c r="H120" s="177">
        <v>1.067</v>
      </c>
      <c r="I120" s="178"/>
      <c r="J120" s="179">
        <f>ROUND(I120*H120,2)</f>
        <v>0</v>
      </c>
      <c r="K120" s="175" t="s">
        <v>152</v>
      </c>
      <c r="L120" s="39"/>
      <c r="M120" s="180" t="s">
        <v>19</v>
      </c>
      <c r="N120" s="181" t="s">
        <v>44</v>
      </c>
      <c r="O120" s="64"/>
      <c r="P120" s="182">
        <f>O120*H120</f>
        <v>0</v>
      </c>
      <c r="Q120" s="182">
        <v>0</v>
      </c>
      <c r="R120" s="182">
        <f>Q120*H120</f>
        <v>0</v>
      </c>
      <c r="S120" s="182">
        <v>0</v>
      </c>
      <c r="T120" s="183">
        <f>S120*H120</f>
        <v>0</v>
      </c>
      <c r="U120" s="34"/>
      <c r="V120" s="34"/>
      <c r="W120" s="34"/>
      <c r="X120" s="34"/>
      <c r="Y120" s="34"/>
      <c r="Z120" s="34"/>
      <c r="AA120" s="34"/>
      <c r="AB120" s="34"/>
      <c r="AC120" s="34"/>
      <c r="AD120" s="34"/>
      <c r="AE120" s="34"/>
      <c r="AR120" s="184" t="s">
        <v>153</v>
      </c>
      <c r="AT120" s="184" t="s">
        <v>148</v>
      </c>
      <c r="AU120" s="184" t="s">
        <v>83</v>
      </c>
      <c r="AY120" s="17" t="s">
        <v>146</v>
      </c>
      <c r="BE120" s="185">
        <f>IF(N120="základní",J120,0)</f>
        <v>0</v>
      </c>
      <c r="BF120" s="185">
        <f>IF(N120="snížená",J120,0)</f>
        <v>0</v>
      </c>
      <c r="BG120" s="185">
        <f>IF(N120="zákl. přenesená",J120,0)</f>
        <v>0</v>
      </c>
      <c r="BH120" s="185">
        <f>IF(N120="sníž. přenesená",J120,0)</f>
        <v>0</v>
      </c>
      <c r="BI120" s="185">
        <f>IF(N120="nulová",J120,0)</f>
        <v>0</v>
      </c>
      <c r="BJ120" s="17" t="s">
        <v>81</v>
      </c>
      <c r="BK120" s="185">
        <f>ROUND(I120*H120,2)</f>
        <v>0</v>
      </c>
      <c r="BL120" s="17" t="s">
        <v>153</v>
      </c>
      <c r="BM120" s="184" t="s">
        <v>164</v>
      </c>
    </row>
    <row r="121" spans="1:47" s="2" customFormat="1" ht="12">
      <c r="A121" s="34"/>
      <c r="B121" s="35"/>
      <c r="C121" s="36"/>
      <c r="D121" s="186" t="s">
        <v>155</v>
      </c>
      <c r="E121" s="36"/>
      <c r="F121" s="187" t="s">
        <v>165</v>
      </c>
      <c r="G121" s="36"/>
      <c r="H121" s="36"/>
      <c r="I121" s="188"/>
      <c r="J121" s="36"/>
      <c r="K121" s="36"/>
      <c r="L121" s="39"/>
      <c r="M121" s="189"/>
      <c r="N121" s="190"/>
      <c r="O121" s="64"/>
      <c r="P121" s="64"/>
      <c r="Q121" s="64"/>
      <c r="R121" s="64"/>
      <c r="S121" s="64"/>
      <c r="T121" s="65"/>
      <c r="U121" s="34"/>
      <c r="V121" s="34"/>
      <c r="W121" s="34"/>
      <c r="X121" s="34"/>
      <c r="Y121" s="34"/>
      <c r="Z121" s="34"/>
      <c r="AA121" s="34"/>
      <c r="AB121" s="34"/>
      <c r="AC121" s="34"/>
      <c r="AD121" s="34"/>
      <c r="AE121" s="34"/>
      <c r="AT121" s="17" t="s">
        <v>155</v>
      </c>
      <c r="AU121" s="17" t="s">
        <v>83</v>
      </c>
    </row>
    <row r="122" spans="1:47" s="2" customFormat="1" ht="58.5">
      <c r="A122" s="34"/>
      <c r="B122" s="35"/>
      <c r="C122" s="36"/>
      <c r="D122" s="191" t="s">
        <v>157</v>
      </c>
      <c r="E122" s="36"/>
      <c r="F122" s="192" t="s">
        <v>166</v>
      </c>
      <c r="G122" s="36"/>
      <c r="H122" s="36"/>
      <c r="I122" s="188"/>
      <c r="J122" s="36"/>
      <c r="K122" s="36"/>
      <c r="L122" s="39"/>
      <c r="M122" s="189"/>
      <c r="N122" s="190"/>
      <c r="O122" s="64"/>
      <c r="P122" s="64"/>
      <c r="Q122" s="64"/>
      <c r="R122" s="64"/>
      <c r="S122" s="64"/>
      <c r="T122" s="65"/>
      <c r="U122" s="34"/>
      <c r="V122" s="34"/>
      <c r="W122" s="34"/>
      <c r="X122" s="34"/>
      <c r="Y122" s="34"/>
      <c r="Z122" s="34"/>
      <c r="AA122" s="34"/>
      <c r="AB122" s="34"/>
      <c r="AC122" s="34"/>
      <c r="AD122" s="34"/>
      <c r="AE122" s="34"/>
      <c r="AT122" s="17" t="s">
        <v>157</v>
      </c>
      <c r="AU122" s="17" t="s">
        <v>83</v>
      </c>
    </row>
    <row r="123" spans="1:65" s="2" customFormat="1" ht="37.9" customHeight="1">
      <c r="A123" s="34"/>
      <c r="B123" s="35"/>
      <c r="C123" s="173" t="s">
        <v>167</v>
      </c>
      <c r="D123" s="173" t="s">
        <v>148</v>
      </c>
      <c r="E123" s="174" t="s">
        <v>168</v>
      </c>
      <c r="F123" s="175" t="s">
        <v>169</v>
      </c>
      <c r="G123" s="176" t="s">
        <v>151</v>
      </c>
      <c r="H123" s="177">
        <v>4.268</v>
      </c>
      <c r="I123" s="178"/>
      <c r="J123" s="179">
        <f>ROUND(I123*H123,2)</f>
        <v>0</v>
      </c>
      <c r="K123" s="175" t="s">
        <v>152</v>
      </c>
      <c r="L123" s="39"/>
      <c r="M123" s="180" t="s">
        <v>19</v>
      </c>
      <c r="N123" s="181" t="s">
        <v>44</v>
      </c>
      <c r="O123" s="64"/>
      <c r="P123" s="182">
        <f>O123*H123</f>
        <v>0</v>
      </c>
      <c r="Q123" s="182">
        <v>0</v>
      </c>
      <c r="R123" s="182">
        <f>Q123*H123</f>
        <v>0</v>
      </c>
      <c r="S123" s="182">
        <v>0</v>
      </c>
      <c r="T123" s="183">
        <f>S123*H123</f>
        <v>0</v>
      </c>
      <c r="U123" s="34"/>
      <c r="V123" s="34"/>
      <c r="W123" s="34"/>
      <c r="X123" s="34"/>
      <c r="Y123" s="34"/>
      <c r="Z123" s="34"/>
      <c r="AA123" s="34"/>
      <c r="AB123" s="34"/>
      <c r="AC123" s="34"/>
      <c r="AD123" s="34"/>
      <c r="AE123" s="34"/>
      <c r="AR123" s="184" t="s">
        <v>153</v>
      </c>
      <c r="AT123" s="184" t="s">
        <v>148</v>
      </c>
      <c r="AU123" s="184" t="s">
        <v>83</v>
      </c>
      <c r="AY123" s="17" t="s">
        <v>146</v>
      </c>
      <c r="BE123" s="185">
        <f>IF(N123="základní",J123,0)</f>
        <v>0</v>
      </c>
      <c r="BF123" s="185">
        <f>IF(N123="snížená",J123,0)</f>
        <v>0</v>
      </c>
      <c r="BG123" s="185">
        <f>IF(N123="zákl. přenesená",J123,0)</f>
        <v>0</v>
      </c>
      <c r="BH123" s="185">
        <f>IF(N123="sníž. přenesená",J123,0)</f>
        <v>0</v>
      </c>
      <c r="BI123" s="185">
        <f>IF(N123="nulová",J123,0)</f>
        <v>0</v>
      </c>
      <c r="BJ123" s="17" t="s">
        <v>81</v>
      </c>
      <c r="BK123" s="185">
        <f>ROUND(I123*H123,2)</f>
        <v>0</v>
      </c>
      <c r="BL123" s="17" t="s">
        <v>153</v>
      </c>
      <c r="BM123" s="184" t="s">
        <v>170</v>
      </c>
    </row>
    <row r="124" spans="1:47" s="2" customFormat="1" ht="12">
      <c r="A124" s="34"/>
      <c r="B124" s="35"/>
      <c r="C124" s="36"/>
      <c r="D124" s="186" t="s">
        <v>155</v>
      </c>
      <c r="E124" s="36"/>
      <c r="F124" s="187" t="s">
        <v>171</v>
      </c>
      <c r="G124" s="36"/>
      <c r="H124" s="36"/>
      <c r="I124" s="188"/>
      <c r="J124" s="36"/>
      <c r="K124" s="36"/>
      <c r="L124" s="39"/>
      <c r="M124" s="189"/>
      <c r="N124" s="190"/>
      <c r="O124" s="64"/>
      <c r="P124" s="64"/>
      <c r="Q124" s="64"/>
      <c r="R124" s="64"/>
      <c r="S124" s="64"/>
      <c r="T124" s="65"/>
      <c r="U124" s="34"/>
      <c r="V124" s="34"/>
      <c r="W124" s="34"/>
      <c r="X124" s="34"/>
      <c r="Y124" s="34"/>
      <c r="Z124" s="34"/>
      <c r="AA124" s="34"/>
      <c r="AB124" s="34"/>
      <c r="AC124" s="34"/>
      <c r="AD124" s="34"/>
      <c r="AE124" s="34"/>
      <c r="AT124" s="17" t="s">
        <v>155</v>
      </c>
      <c r="AU124" s="17" t="s">
        <v>83</v>
      </c>
    </row>
    <row r="125" spans="1:47" s="2" customFormat="1" ht="58.5">
      <c r="A125" s="34"/>
      <c r="B125" s="35"/>
      <c r="C125" s="36"/>
      <c r="D125" s="191" t="s">
        <v>157</v>
      </c>
      <c r="E125" s="36"/>
      <c r="F125" s="192" t="s">
        <v>166</v>
      </c>
      <c r="G125" s="36"/>
      <c r="H125" s="36"/>
      <c r="I125" s="188"/>
      <c r="J125" s="36"/>
      <c r="K125" s="36"/>
      <c r="L125" s="39"/>
      <c r="M125" s="189"/>
      <c r="N125" s="190"/>
      <c r="O125" s="64"/>
      <c r="P125" s="64"/>
      <c r="Q125" s="64"/>
      <c r="R125" s="64"/>
      <c r="S125" s="64"/>
      <c r="T125" s="65"/>
      <c r="U125" s="34"/>
      <c r="V125" s="34"/>
      <c r="W125" s="34"/>
      <c r="X125" s="34"/>
      <c r="Y125" s="34"/>
      <c r="Z125" s="34"/>
      <c r="AA125" s="34"/>
      <c r="AB125" s="34"/>
      <c r="AC125" s="34"/>
      <c r="AD125" s="34"/>
      <c r="AE125" s="34"/>
      <c r="AT125" s="17" t="s">
        <v>157</v>
      </c>
      <c r="AU125" s="17" t="s">
        <v>83</v>
      </c>
    </row>
    <row r="126" spans="1:47" s="2" customFormat="1" ht="19.5">
      <c r="A126" s="34"/>
      <c r="B126" s="35"/>
      <c r="C126" s="36"/>
      <c r="D126" s="191" t="s">
        <v>172</v>
      </c>
      <c r="E126" s="36"/>
      <c r="F126" s="192" t="s">
        <v>173</v>
      </c>
      <c r="G126" s="36"/>
      <c r="H126" s="36"/>
      <c r="I126" s="188"/>
      <c r="J126" s="36"/>
      <c r="K126" s="36"/>
      <c r="L126" s="39"/>
      <c r="M126" s="189"/>
      <c r="N126" s="190"/>
      <c r="O126" s="64"/>
      <c r="P126" s="64"/>
      <c r="Q126" s="64"/>
      <c r="R126" s="64"/>
      <c r="S126" s="64"/>
      <c r="T126" s="65"/>
      <c r="U126" s="34"/>
      <c r="V126" s="34"/>
      <c r="W126" s="34"/>
      <c r="X126" s="34"/>
      <c r="Y126" s="34"/>
      <c r="Z126" s="34"/>
      <c r="AA126" s="34"/>
      <c r="AB126" s="34"/>
      <c r="AC126" s="34"/>
      <c r="AD126" s="34"/>
      <c r="AE126" s="34"/>
      <c r="AT126" s="17" t="s">
        <v>172</v>
      </c>
      <c r="AU126" s="17" t="s">
        <v>83</v>
      </c>
    </row>
    <row r="127" spans="2:51" s="14" customFormat="1" ht="12">
      <c r="B127" s="203"/>
      <c r="C127" s="204"/>
      <c r="D127" s="191" t="s">
        <v>159</v>
      </c>
      <c r="E127" s="204"/>
      <c r="F127" s="206" t="s">
        <v>174</v>
      </c>
      <c r="G127" s="204"/>
      <c r="H127" s="207">
        <v>4.268</v>
      </c>
      <c r="I127" s="208"/>
      <c r="J127" s="204"/>
      <c r="K127" s="204"/>
      <c r="L127" s="209"/>
      <c r="M127" s="210"/>
      <c r="N127" s="211"/>
      <c r="O127" s="211"/>
      <c r="P127" s="211"/>
      <c r="Q127" s="211"/>
      <c r="R127" s="211"/>
      <c r="S127" s="211"/>
      <c r="T127" s="212"/>
      <c r="AT127" s="213" t="s">
        <v>159</v>
      </c>
      <c r="AU127" s="213" t="s">
        <v>83</v>
      </c>
      <c r="AV127" s="14" t="s">
        <v>83</v>
      </c>
      <c r="AW127" s="14" t="s">
        <v>4</v>
      </c>
      <c r="AX127" s="14" t="s">
        <v>81</v>
      </c>
      <c r="AY127" s="213" t="s">
        <v>146</v>
      </c>
    </row>
    <row r="128" spans="1:65" s="2" customFormat="1" ht="24.2" customHeight="1">
      <c r="A128" s="34"/>
      <c r="B128" s="35"/>
      <c r="C128" s="173" t="s">
        <v>153</v>
      </c>
      <c r="D128" s="173" t="s">
        <v>148</v>
      </c>
      <c r="E128" s="174" t="s">
        <v>175</v>
      </c>
      <c r="F128" s="175" t="s">
        <v>176</v>
      </c>
      <c r="G128" s="176" t="s">
        <v>151</v>
      </c>
      <c r="H128" s="177">
        <v>1.067</v>
      </c>
      <c r="I128" s="178"/>
      <c r="J128" s="179">
        <f>ROUND(I128*H128,2)</f>
        <v>0</v>
      </c>
      <c r="K128" s="175" t="s">
        <v>152</v>
      </c>
      <c r="L128" s="39"/>
      <c r="M128" s="180" t="s">
        <v>19</v>
      </c>
      <c r="N128" s="181" t="s">
        <v>44</v>
      </c>
      <c r="O128" s="64"/>
      <c r="P128" s="182">
        <f>O128*H128</f>
        <v>0</v>
      </c>
      <c r="Q128" s="182">
        <v>0</v>
      </c>
      <c r="R128" s="182">
        <f>Q128*H128</f>
        <v>0</v>
      </c>
      <c r="S128" s="182">
        <v>0</v>
      </c>
      <c r="T128" s="183">
        <f>S128*H128</f>
        <v>0</v>
      </c>
      <c r="U128" s="34"/>
      <c r="V128" s="34"/>
      <c r="W128" s="34"/>
      <c r="X128" s="34"/>
      <c r="Y128" s="34"/>
      <c r="Z128" s="34"/>
      <c r="AA128" s="34"/>
      <c r="AB128" s="34"/>
      <c r="AC128" s="34"/>
      <c r="AD128" s="34"/>
      <c r="AE128" s="34"/>
      <c r="AR128" s="184" t="s">
        <v>153</v>
      </c>
      <c r="AT128" s="184" t="s">
        <v>148</v>
      </c>
      <c r="AU128" s="184" t="s">
        <v>83</v>
      </c>
      <c r="AY128" s="17" t="s">
        <v>146</v>
      </c>
      <c r="BE128" s="185">
        <f>IF(N128="základní",J128,0)</f>
        <v>0</v>
      </c>
      <c r="BF128" s="185">
        <f>IF(N128="snížená",J128,0)</f>
        <v>0</v>
      </c>
      <c r="BG128" s="185">
        <f>IF(N128="zákl. přenesená",J128,0)</f>
        <v>0</v>
      </c>
      <c r="BH128" s="185">
        <f>IF(N128="sníž. přenesená",J128,0)</f>
        <v>0</v>
      </c>
      <c r="BI128" s="185">
        <f>IF(N128="nulová",J128,0)</f>
        <v>0</v>
      </c>
      <c r="BJ128" s="17" t="s">
        <v>81</v>
      </c>
      <c r="BK128" s="185">
        <f>ROUND(I128*H128,2)</f>
        <v>0</v>
      </c>
      <c r="BL128" s="17" t="s">
        <v>153</v>
      </c>
      <c r="BM128" s="184" t="s">
        <v>177</v>
      </c>
    </row>
    <row r="129" spans="1:47" s="2" customFormat="1" ht="12">
      <c r="A129" s="34"/>
      <c r="B129" s="35"/>
      <c r="C129" s="36"/>
      <c r="D129" s="186" t="s">
        <v>155</v>
      </c>
      <c r="E129" s="36"/>
      <c r="F129" s="187" t="s">
        <v>178</v>
      </c>
      <c r="G129" s="36"/>
      <c r="H129" s="36"/>
      <c r="I129" s="188"/>
      <c r="J129" s="36"/>
      <c r="K129" s="36"/>
      <c r="L129" s="39"/>
      <c r="M129" s="189"/>
      <c r="N129" s="190"/>
      <c r="O129" s="64"/>
      <c r="P129" s="64"/>
      <c r="Q129" s="64"/>
      <c r="R129" s="64"/>
      <c r="S129" s="64"/>
      <c r="T129" s="65"/>
      <c r="U129" s="34"/>
      <c r="V129" s="34"/>
      <c r="W129" s="34"/>
      <c r="X129" s="34"/>
      <c r="Y129" s="34"/>
      <c r="Z129" s="34"/>
      <c r="AA129" s="34"/>
      <c r="AB129" s="34"/>
      <c r="AC129" s="34"/>
      <c r="AD129" s="34"/>
      <c r="AE129" s="34"/>
      <c r="AT129" s="17" t="s">
        <v>155</v>
      </c>
      <c r="AU129" s="17" t="s">
        <v>83</v>
      </c>
    </row>
    <row r="130" spans="1:47" s="2" customFormat="1" ht="97.5">
      <c r="A130" s="34"/>
      <c r="B130" s="35"/>
      <c r="C130" s="36"/>
      <c r="D130" s="191" t="s">
        <v>157</v>
      </c>
      <c r="E130" s="36"/>
      <c r="F130" s="192" t="s">
        <v>179</v>
      </c>
      <c r="G130" s="36"/>
      <c r="H130" s="36"/>
      <c r="I130" s="188"/>
      <c r="J130" s="36"/>
      <c r="K130" s="36"/>
      <c r="L130" s="39"/>
      <c r="M130" s="189"/>
      <c r="N130" s="190"/>
      <c r="O130" s="64"/>
      <c r="P130" s="64"/>
      <c r="Q130" s="64"/>
      <c r="R130" s="64"/>
      <c r="S130" s="64"/>
      <c r="T130" s="65"/>
      <c r="U130" s="34"/>
      <c r="V130" s="34"/>
      <c r="W130" s="34"/>
      <c r="X130" s="34"/>
      <c r="Y130" s="34"/>
      <c r="Z130" s="34"/>
      <c r="AA130" s="34"/>
      <c r="AB130" s="34"/>
      <c r="AC130" s="34"/>
      <c r="AD130" s="34"/>
      <c r="AE130" s="34"/>
      <c r="AT130" s="17" t="s">
        <v>157</v>
      </c>
      <c r="AU130" s="17" t="s">
        <v>83</v>
      </c>
    </row>
    <row r="131" spans="1:65" s="2" customFormat="1" ht="24.2" customHeight="1">
      <c r="A131" s="34"/>
      <c r="B131" s="35"/>
      <c r="C131" s="173" t="s">
        <v>180</v>
      </c>
      <c r="D131" s="173" t="s">
        <v>148</v>
      </c>
      <c r="E131" s="174" t="s">
        <v>181</v>
      </c>
      <c r="F131" s="175" t="s">
        <v>182</v>
      </c>
      <c r="G131" s="176" t="s">
        <v>183</v>
      </c>
      <c r="H131" s="177">
        <v>2.134</v>
      </c>
      <c r="I131" s="178"/>
      <c r="J131" s="179">
        <f>ROUND(I131*H131,2)</f>
        <v>0</v>
      </c>
      <c r="K131" s="175" t="s">
        <v>152</v>
      </c>
      <c r="L131" s="39"/>
      <c r="M131" s="180" t="s">
        <v>19</v>
      </c>
      <c r="N131" s="181" t="s">
        <v>44</v>
      </c>
      <c r="O131" s="64"/>
      <c r="P131" s="182">
        <f>O131*H131</f>
        <v>0</v>
      </c>
      <c r="Q131" s="182">
        <v>0</v>
      </c>
      <c r="R131" s="182">
        <f>Q131*H131</f>
        <v>0</v>
      </c>
      <c r="S131" s="182">
        <v>0</v>
      </c>
      <c r="T131" s="183">
        <f>S131*H131</f>
        <v>0</v>
      </c>
      <c r="U131" s="34"/>
      <c r="V131" s="34"/>
      <c r="W131" s="34"/>
      <c r="X131" s="34"/>
      <c r="Y131" s="34"/>
      <c r="Z131" s="34"/>
      <c r="AA131" s="34"/>
      <c r="AB131" s="34"/>
      <c r="AC131" s="34"/>
      <c r="AD131" s="34"/>
      <c r="AE131" s="34"/>
      <c r="AR131" s="184" t="s">
        <v>153</v>
      </c>
      <c r="AT131" s="184" t="s">
        <v>148</v>
      </c>
      <c r="AU131" s="184" t="s">
        <v>83</v>
      </c>
      <c r="AY131" s="17" t="s">
        <v>146</v>
      </c>
      <c r="BE131" s="185">
        <f>IF(N131="základní",J131,0)</f>
        <v>0</v>
      </c>
      <c r="BF131" s="185">
        <f>IF(N131="snížená",J131,0)</f>
        <v>0</v>
      </c>
      <c r="BG131" s="185">
        <f>IF(N131="zákl. přenesená",J131,0)</f>
        <v>0</v>
      </c>
      <c r="BH131" s="185">
        <f>IF(N131="sníž. přenesená",J131,0)</f>
        <v>0</v>
      </c>
      <c r="BI131" s="185">
        <f>IF(N131="nulová",J131,0)</f>
        <v>0</v>
      </c>
      <c r="BJ131" s="17" t="s">
        <v>81</v>
      </c>
      <c r="BK131" s="185">
        <f>ROUND(I131*H131,2)</f>
        <v>0</v>
      </c>
      <c r="BL131" s="17" t="s">
        <v>153</v>
      </c>
      <c r="BM131" s="184" t="s">
        <v>184</v>
      </c>
    </row>
    <row r="132" spans="1:47" s="2" customFormat="1" ht="12">
      <c r="A132" s="34"/>
      <c r="B132" s="35"/>
      <c r="C132" s="36"/>
      <c r="D132" s="186" t="s">
        <v>155</v>
      </c>
      <c r="E132" s="36"/>
      <c r="F132" s="187" t="s">
        <v>185</v>
      </c>
      <c r="G132" s="36"/>
      <c r="H132" s="36"/>
      <c r="I132" s="188"/>
      <c r="J132" s="36"/>
      <c r="K132" s="36"/>
      <c r="L132" s="39"/>
      <c r="M132" s="189"/>
      <c r="N132" s="190"/>
      <c r="O132" s="64"/>
      <c r="P132" s="64"/>
      <c r="Q132" s="64"/>
      <c r="R132" s="64"/>
      <c r="S132" s="64"/>
      <c r="T132" s="65"/>
      <c r="U132" s="34"/>
      <c r="V132" s="34"/>
      <c r="W132" s="34"/>
      <c r="X132" s="34"/>
      <c r="Y132" s="34"/>
      <c r="Z132" s="34"/>
      <c r="AA132" s="34"/>
      <c r="AB132" s="34"/>
      <c r="AC132" s="34"/>
      <c r="AD132" s="34"/>
      <c r="AE132" s="34"/>
      <c r="AT132" s="17" t="s">
        <v>155</v>
      </c>
      <c r="AU132" s="17" t="s">
        <v>83</v>
      </c>
    </row>
    <row r="133" spans="1:47" s="2" customFormat="1" ht="39">
      <c r="A133" s="34"/>
      <c r="B133" s="35"/>
      <c r="C133" s="36"/>
      <c r="D133" s="191" t="s">
        <v>157</v>
      </c>
      <c r="E133" s="36"/>
      <c r="F133" s="192" t="s">
        <v>186</v>
      </c>
      <c r="G133" s="36"/>
      <c r="H133" s="36"/>
      <c r="I133" s="188"/>
      <c r="J133" s="36"/>
      <c r="K133" s="36"/>
      <c r="L133" s="39"/>
      <c r="M133" s="189"/>
      <c r="N133" s="190"/>
      <c r="O133" s="64"/>
      <c r="P133" s="64"/>
      <c r="Q133" s="64"/>
      <c r="R133" s="64"/>
      <c r="S133" s="64"/>
      <c r="T133" s="65"/>
      <c r="U133" s="34"/>
      <c r="V133" s="34"/>
      <c r="W133" s="34"/>
      <c r="X133" s="34"/>
      <c r="Y133" s="34"/>
      <c r="Z133" s="34"/>
      <c r="AA133" s="34"/>
      <c r="AB133" s="34"/>
      <c r="AC133" s="34"/>
      <c r="AD133" s="34"/>
      <c r="AE133" s="34"/>
      <c r="AT133" s="17" t="s">
        <v>157</v>
      </c>
      <c r="AU133" s="17" t="s">
        <v>83</v>
      </c>
    </row>
    <row r="134" spans="2:51" s="14" customFormat="1" ht="12">
      <c r="B134" s="203"/>
      <c r="C134" s="204"/>
      <c r="D134" s="191" t="s">
        <v>159</v>
      </c>
      <c r="E134" s="204"/>
      <c r="F134" s="206" t="s">
        <v>187</v>
      </c>
      <c r="G134" s="204"/>
      <c r="H134" s="207">
        <v>2.134</v>
      </c>
      <c r="I134" s="208"/>
      <c r="J134" s="204"/>
      <c r="K134" s="204"/>
      <c r="L134" s="209"/>
      <c r="M134" s="210"/>
      <c r="N134" s="211"/>
      <c r="O134" s="211"/>
      <c r="P134" s="211"/>
      <c r="Q134" s="211"/>
      <c r="R134" s="211"/>
      <c r="S134" s="211"/>
      <c r="T134" s="212"/>
      <c r="AT134" s="213" t="s">
        <v>159</v>
      </c>
      <c r="AU134" s="213" t="s">
        <v>83</v>
      </c>
      <c r="AV134" s="14" t="s">
        <v>83</v>
      </c>
      <c r="AW134" s="14" t="s">
        <v>4</v>
      </c>
      <c r="AX134" s="14" t="s">
        <v>81</v>
      </c>
      <c r="AY134" s="213" t="s">
        <v>146</v>
      </c>
    </row>
    <row r="135" spans="2:63" s="12" customFormat="1" ht="22.9" customHeight="1">
      <c r="B135" s="157"/>
      <c r="C135" s="158"/>
      <c r="D135" s="159" t="s">
        <v>72</v>
      </c>
      <c r="E135" s="171" t="s">
        <v>83</v>
      </c>
      <c r="F135" s="171" t="s">
        <v>188</v>
      </c>
      <c r="G135" s="158"/>
      <c r="H135" s="158"/>
      <c r="I135" s="161"/>
      <c r="J135" s="172">
        <f>BK135</f>
        <v>0</v>
      </c>
      <c r="K135" s="158"/>
      <c r="L135" s="163"/>
      <c r="M135" s="164"/>
      <c r="N135" s="165"/>
      <c r="O135" s="165"/>
      <c r="P135" s="166">
        <f>SUM(P136:P140)</f>
        <v>0</v>
      </c>
      <c r="Q135" s="165"/>
      <c r="R135" s="166">
        <f>SUM(R136:R140)</f>
        <v>3.1402112</v>
      </c>
      <c r="S135" s="165"/>
      <c r="T135" s="167">
        <f>SUM(T136:T140)</f>
        <v>0</v>
      </c>
      <c r="AR135" s="168" t="s">
        <v>81</v>
      </c>
      <c r="AT135" s="169" t="s">
        <v>72</v>
      </c>
      <c r="AU135" s="169" t="s">
        <v>81</v>
      </c>
      <c r="AY135" s="168" t="s">
        <v>146</v>
      </c>
      <c r="BK135" s="170">
        <f>SUM(BK136:BK140)</f>
        <v>0</v>
      </c>
    </row>
    <row r="136" spans="1:65" s="2" customFormat="1" ht="16.5" customHeight="1">
      <c r="A136" s="34"/>
      <c r="B136" s="35"/>
      <c r="C136" s="173" t="s">
        <v>189</v>
      </c>
      <c r="D136" s="173" t="s">
        <v>148</v>
      </c>
      <c r="E136" s="174" t="s">
        <v>190</v>
      </c>
      <c r="F136" s="175" t="s">
        <v>191</v>
      </c>
      <c r="G136" s="176" t="s">
        <v>151</v>
      </c>
      <c r="H136" s="177">
        <v>1.28</v>
      </c>
      <c r="I136" s="178"/>
      <c r="J136" s="179">
        <f>ROUND(I136*H136,2)</f>
        <v>0</v>
      </c>
      <c r="K136" s="175" t="s">
        <v>152</v>
      </c>
      <c r="L136" s="39"/>
      <c r="M136" s="180" t="s">
        <v>19</v>
      </c>
      <c r="N136" s="181" t="s">
        <v>44</v>
      </c>
      <c r="O136" s="64"/>
      <c r="P136" s="182">
        <f>O136*H136</f>
        <v>0</v>
      </c>
      <c r="Q136" s="182">
        <v>2.45329</v>
      </c>
      <c r="R136" s="182">
        <f>Q136*H136</f>
        <v>3.1402112</v>
      </c>
      <c r="S136" s="182">
        <v>0</v>
      </c>
      <c r="T136" s="183">
        <f>S136*H136</f>
        <v>0</v>
      </c>
      <c r="U136" s="34"/>
      <c r="V136" s="34"/>
      <c r="W136" s="34"/>
      <c r="X136" s="34"/>
      <c r="Y136" s="34"/>
      <c r="Z136" s="34"/>
      <c r="AA136" s="34"/>
      <c r="AB136" s="34"/>
      <c r="AC136" s="34"/>
      <c r="AD136" s="34"/>
      <c r="AE136" s="34"/>
      <c r="AR136" s="184" t="s">
        <v>153</v>
      </c>
      <c r="AT136" s="184" t="s">
        <v>148</v>
      </c>
      <c r="AU136" s="184" t="s">
        <v>83</v>
      </c>
      <c r="AY136" s="17" t="s">
        <v>146</v>
      </c>
      <c r="BE136" s="185">
        <f>IF(N136="základní",J136,0)</f>
        <v>0</v>
      </c>
      <c r="BF136" s="185">
        <f>IF(N136="snížená",J136,0)</f>
        <v>0</v>
      </c>
      <c r="BG136" s="185">
        <f>IF(N136="zákl. přenesená",J136,0)</f>
        <v>0</v>
      </c>
      <c r="BH136" s="185">
        <f>IF(N136="sníž. přenesená",J136,0)</f>
        <v>0</v>
      </c>
      <c r="BI136" s="185">
        <f>IF(N136="nulová",J136,0)</f>
        <v>0</v>
      </c>
      <c r="BJ136" s="17" t="s">
        <v>81</v>
      </c>
      <c r="BK136" s="185">
        <f>ROUND(I136*H136,2)</f>
        <v>0</v>
      </c>
      <c r="BL136" s="17" t="s">
        <v>153</v>
      </c>
      <c r="BM136" s="184" t="s">
        <v>192</v>
      </c>
    </row>
    <row r="137" spans="1:47" s="2" customFormat="1" ht="12">
      <c r="A137" s="34"/>
      <c r="B137" s="35"/>
      <c r="C137" s="36"/>
      <c r="D137" s="186" t="s">
        <v>155</v>
      </c>
      <c r="E137" s="36"/>
      <c r="F137" s="187" t="s">
        <v>193</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155</v>
      </c>
      <c r="AU137" s="17" t="s">
        <v>83</v>
      </c>
    </row>
    <row r="138" spans="1:47" s="2" customFormat="1" ht="58.5">
      <c r="A138" s="34"/>
      <c r="B138" s="35"/>
      <c r="C138" s="36"/>
      <c r="D138" s="191" t="s">
        <v>157</v>
      </c>
      <c r="E138" s="36"/>
      <c r="F138" s="192" t="s">
        <v>194</v>
      </c>
      <c r="G138" s="36"/>
      <c r="H138" s="36"/>
      <c r="I138" s="188"/>
      <c r="J138" s="36"/>
      <c r="K138" s="36"/>
      <c r="L138" s="39"/>
      <c r="M138" s="189"/>
      <c r="N138" s="190"/>
      <c r="O138" s="64"/>
      <c r="P138" s="64"/>
      <c r="Q138" s="64"/>
      <c r="R138" s="64"/>
      <c r="S138" s="64"/>
      <c r="T138" s="65"/>
      <c r="U138" s="34"/>
      <c r="V138" s="34"/>
      <c r="W138" s="34"/>
      <c r="X138" s="34"/>
      <c r="Y138" s="34"/>
      <c r="Z138" s="34"/>
      <c r="AA138" s="34"/>
      <c r="AB138" s="34"/>
      <c r="AC138" s="34"/>
      <c r="AD138" s="34"/>
      <c r="AE138" s="34"/>
      <c r="AT138" s="17" t="s">
        <v>157</v>
      </c>
      <c r="AU138" s="17" t="s">
        <v>83</v>
      </c>
    </row>
    <row r="139" spans="2:51" s="13" customFormat="1" ht="12">
      <c r="B139" s="193"/>
      <c r="C139" s="194"/>
      <c r="D139" s="191" t="s">
        <v>159</v>
      </c>
      <c r="E139" s="195" t="s">
        <v>19</v>
      </c>
      <c r="F139" s="196" t="s">
        <v>195</v>
      </c>
      <c r="G139" s="194"/>
      <c r="H139" s="195" t="s">
        <v>19</v>
      </c>
      <c r="I139" s="197"/>
      <c r="J139" s="194"/>
      <c r="K139" s="194"/>
      <c r="L139" s="198"/>
      <c r="M139" s="199"/>
      <c r="N139" s="200"/>
      <c r="O139" s="200"/>
      <c r="P139" s="200"/>
      <c r="Q139" s="200"/>
      <c r="R139" s="200"/>
      <c r="S139" s="200"/>
      <c r="T139" s="201"/>
      <c r="AT139" s="202" t="s">
        <v>159</v>
      </c>
      <c r="AU139" s="202" t="s">
        <v>83</v>
      </c>
      <c r="AV139" s="13" t="s">
        <v>81</v>
      </c>
      <c r="AW139" s="13" t="s">
        <v>34</v>
      </c>
      <c r="AX139" s="13" t="s">
        <v>73</v>
      </c>
      <c r="AY139" s="202" t="s">
        <v>146</v>
      </c>
    </row>
    <row r="140" spans="2:51" s="14" customFormat="1" ht="12">
      <c r="B140" s="203"/>
      <c r="C140" s="204"/>
      <c r="D140" s="191" t="s">
        <v>159</v>
      </c>
      <c r="E140" s="205" t="s">
        <v>19</v>
      </c>
      <c r="F140" s="206" t="s">
        <v>196</v>
      </c>
      <c r="G140" s="204"/>
      <c r="H140" s="207">
        <v>1.28</v>
      </c>
      <c r="I140" s="208"/>
      <c r="J140" s="204"/>
      <c r="K140" s="204"/>
      <c r="L140" s="209"/>
      <c r="M140" s="210"/>
      <c r="N140" s="211"/>
      <c r="O140" s="211"/>
      <c r="P140" s="211"/>
      <c r="Q140" s="211"/>
      <c r="R140" s="211"/>
      <c r="S140" s="211"/>
      <c r="T140" s="212"/>
      <c r="AT140" s="213" t="s">
        <v>159</v>
      </c>
      <c r="AU140" s="213" t="s">
        <v>83</v>
      </c>
      <c r="AV140" s="14" t="s">
        <v>83</v>
      </c>
      <c r="AW140" s="14" t="s">
        <v>34</v>
      </c>
      <c r="AX140" s="14" t="s">
        <v>73</v>
      </c>
      <c r="AY140" s="213" t="s">
        <v>146</v>
      </c>
    </row>
    <row r="141" spans="2:63" s="12" customFormat="1" ht="22.9" customHeight="1">
      <c r="B141" s="157"/>
      <c r="C141" s="158"/>
      <c r="D141" s="159" t="s">
        <v>72</v>
      </c>
      <c r="E141" s="171" t="s">
        <v>167</v>
      </c>
      <c r="F141" s="171" t="s">
        <v>197</v>
      </c>
      <c r="G141" s="158"/>
      <c r="H141" s="158"/>
      <c r="I141" s="161"/>
      <c r="J141" s="172">
        <f>BK141</f>
        <v>0</v>
      </c>
      <c r="K141" s="158"/>
      <c r="L141" s="163"/>
      <c r="M141" s="164"/>
      <c r="N141" s="165"/>
      <c r="O141" s="165"/>
      <c r="P141" s="166">
        <f>SUM(P142:P150)</f>
        <v>0</v>
      </c>
      <c r="Q141" s="165"/>
      <c r="R141" s="166">
        <f>SUM(R142:R150)</f>
        <v>15.137128820000001</v>
      </c>
      <c r="S141" s="165"/>
      <c r="T141" s="167">
        <f>SUM(T142:T150)</f>
        <v>0</v>
      </c>
      <c r="AR141" s="168" t="s">
        <v>81</v>
      </c>
      <c r="AT141" s="169" t="s">
        <v>72</v>
      </c>
      <c r="AU141" s="169" t="s">
        <v>81</v>
      </c>
      <c r="AY141" s="168" t="s">
        <v>146</v>
      </c>
      <c r="BK141" s="170">
        <f>SUM(BK142:BK150)</f>
        <v>0</v>
      </c>
    </row>
    <row r="142" spans="1:65" s="2" customFormat="1" ht="24.2" customHeight="1">
      <c r="A142" s="34"/>
      <c r="B142" s="35"/>
      <c r="C142" s="173" t="s">
        <v>198</v>
      </c>
      <c r="D142" s="173" t="s">
        <v>148</v>
      </c>
      <c r="E142" s="174" t="s">
        <v>199</v>
      </c>
      <c r="F142" s="175" t="s">
        <v>200</v>
      </c>
      <c r="G142" s="176" t="s">
        <v>201</v>
      </c>
      <c r="H142" s="177">
        <v>529.826</v>
      </c>
      <c r="I142" s="178"/>
      <c r="J142" s="179">
        <f>ROUND(I142*H142,2)</f>
        <v>0</v>
      </c>
      <c r="K142" s="175" t="s">
        <v>152</v>
      </c>
      <c r="L142" s="39"/>
      <c r="M142" s="180" t="s">
        <v>19</v>
      </c>
      <c r="N142" s="181" t="s">
        <v>44</v>
      </c>
      <c r="O142" s="64"/>
      <c r="P142" s="182">
        <f>O142*H142</f>
        <v>0</v>
      </c>
      <c r="Q142" s="182">
        <v>0.02857</v>
      </c>
      <c r="R142" s="182">
        <f>Q142*H142</f>
        <v>15.137128820000001</v>
      </c>
      <c r="S142" s="182">
        <v>0</v>
      </c>
      <c r="T142" s="183">
        <f>S142*H142</f>
        <v>0</v>
      </c>
      <c r="U142" s="34"/>
      <c r="V142" s="34"/>
      <c r="W142" s="34"/>
      <c r="X142" s="34"/>
      <c r="Y142" s="34"/>
      <c r="Z142" s="34"/>
      <c r="AA142" s="34"/>
      <c r="AB142" s="34"/>
      <c r="AC142" s="34"/>
      <c r="AD142" s="34"/>
      <c r="AE142" s="34"/>
      <c r="AR142" s="184" t="s">
        <v>153</v>
      </c>
      <c r="AT142" s="184" t="s">
        <v>148</v>
      </c>
      <c r="AU142" s="184" t="s">
        <v>83</v>
      </c>
      <c r="AY142" s="17" t="s">
        <v>146</v>
      </c>
      <c r="BE142" s="185">
        <f>IF(N142="základní",J142,0)</f>
        <v>0</v>
      </c>
      <c r="BF142" s="185">
        <f>IF(N142="snížená",J142,0)</f>
        <v>0</v>
      </c>
      <c r="BG142" s="185">
        <f>IF(N142="zákl. přenesená",J142,0)</f>
        <v>0</v>
      </c>
      <c r="BH142" s="185">
        <f>IF(N142="sníž. přenesená",J142,0)</f>
        <v>0</v>
      </c>
      <c r="BI142" s="185">
        <f>IF(N142="nulová",J142,0)</f>
        <v>0</v>
      </c>
      <c r="BJ142" s="17" t="s">
        <v>81</v>
      </c>
      <c r="BK142" s="185">
        <f>ROUND(I142*H142,2)</f>
        <v>0</v>
      </c>
      <c r="BL142" s="17" t="s">
        <v>153</v>
      </c>
      <c r="BM142" s="184" t="s">
        <v>202</v>
      </c>
    </row>
    <row r="143" spans="1:47" s="2" customFormat="1" ht="12">
      <c r="A143" s="34"/>
      <c r="B143" s="35"/>
      <c r="C143" s="36"/>
      <c r="D143" s="186" t="s">
        <v>155</v>
      </c>
      <c r="E143" s="36"/>
      <c r="F143" s="187" t="s">
        <v>203</v>
      </c>
      <c r="G143" s="36"/>
      <c r="H143" s="36"/>
      <c r="I143" s="188"/>
      <c r="J143" s="36"/>
      <c r="K143" s="36"/>
      <c r="L143" s="39"/>
      <c r="M143" s="189"/>
      <c r="N143" s="190"/>
      <c r="O143" s="64"/>
      <c r="P143" s="64"/>
      <c r="Q143" s="64"/>
      <c r="R143" s="64"/>
      <c r="S143" s="64"/>
      <c r="T143" s="65"/>
      <c r="U143" s="34"/>
      <c r="V143" s="34"/>
      <c r="W143" s="34"/>
      <c r="X143" s="34"/>
      <c r="Y143" s="34"/>
      <c r="Z143" s="34"/>
      <c r="AA143" s="34"/>
      <c r="AB143" s="34"/>
      <c r="AC143" s="34"/>
      <c r="AD143" s="34"/>
      <c r="AE143" s="34"/>
      <c r="AT143" s="17" t="s">
        <v>155</v>
      </c>
      <c r="AU143" s="17" t="s">
        <v>83</v>
      </c>
    </row>
    <row r="144" spans="2:51" s="13" customFormat="1" ht="12">
      <c r="B144" s="193"/>
      <c r="C144" s="194"/>
      <c r="D144" s="191" t="s">
        <v>159</v>
      </c>
      <c r="E144" s="195" t="s">
        <v>19</v>
      </c>
      <c r="F144" s="196" t="s">
        <v>204</v>
      </c>
      <c r="G144" s="194"/>
      <c r="H144" s="195" t="s">
        <v>19</v>
      </c>
      <c r="I144" s="197"/>
      <c r="J144" s="194"/>
      <c r="K144" s="194"/>
      <c r="L144" s="198"/>
      <c r="M144" s="199"/>
      <c r="N144" s="200"/>
      <c r="O144" s="200"/>
      <c r="P144" s="200"/>
      <c r="Q144" s="200"/>
      <c r="R144" s="200"/>
      <c r="S144" s="200"/>
      <c r="T144" s="201"/>
      <c r="AT144" s="202" t="s">
        <v>159</v>
      </c>
      <c r="AU144" s="202" t="s">
        <v>83</v>
      </c>
      <c r="AV144" s="13" t="s">
        <v>81</v>
      </c>
      <c r="AW144" s="13" t="s">
        <v>34</v>
      </c>
      <c r="AX144" s="13" t="s">
        <v>73</v>
      </c>
      <c r="AY144" s="202" t="s">
        <v>146</v>
      </c>
    </row>
    <row r="145" spans="2:51" s="14" customFormat="1" ht="12">
      <c r="B145" s="203"/>
      <c r="C145" s="204"/>
      <c r="D145" s="191" t="s">
        <v>159</v>
      </c>
      <c r="E145" s="205" t="s">
        <v>19</v>
      </c>
      <c r="F145" s="206" t="s">
        <v>205</v>
      </c>
      <c r="G145" s="204"/>
      <c r="H145" s="207">
        <v>68.46</v>
      </c>
      <c r="I145" s="208"/>
      <c r="J145" s="204"/>
      <c r="K145" s="204"/>
      <c r="L145" s="209"/>
      <c r="M145" s="210"/>
      <c r="N145" s="211"/>
      <c r="O145" s="211"/>
      <c r="P145" s="211"/>
      <c r="Q145" s="211"/>
      <c r="R145" s="211"/>
      <c r="S145" s="211"/>
      <c r="T145" s="212"/>
      <c r="AT145" s="213" t="s">
        <v>159</v>
      </c>
      <c r="AU145" s="213" t="s">
        <v>83</v>
      </c>
      <c r="AV145" s="14" t="s">
        <v>83</v>
      </c>
      <c r="AW145" s="14" t="s">
        <v>34</v>
      </c>
      <c r="AX145" s="14" t="s">
        <v>73</v>
      </c>
      <c r="AY145" s="213" t="s">
        <v>146</v>
      </c>
    </row>
    <row r="146" spans="2:51" s="13" customFormat="1" ht="12">
      <c r="B146" s="193"/>
      <c r="C146" s="194"/>
      <c r="D146" s="191" t="s">
        <v>159</v>
      </c>
      <c r="E146" s="195" t="s">
        <v>19</v>
      </c>
      <c r="F146" s="196" t="s">
        <v>206</v>
      </c>
      <c r="G146" s="194"/>
      <c r="H146" s="195" t="s">
        <v>19</v>
      </c>
      <c r="I146" s="197"/>
      <c r="J146" s="194"/>
      <c r="K146" s="194"/>
      <c r="L146" s="198"/>
      <c r="M146" s="199"/>
      <c r="N146" s="200"/>
      <c r="O146" s="200"/>
      <c r="P146" s="200"/>
      <c r="Q146" s="200"/>
      <c r="R146" s="200"/>
      <c r="S146" s="200"/>
      <c r="T146" s="201"/>
      <c r="AT146" s="202" t="s">
        <v>159</v>
      </c>
      <c r="AU146" s="202" t="s">
        <v>83</v>
      </c>
      <c r="AV146" s="13" t="s">
        <v>81</v>
      </c>
      <c r="AW146" s="13" t="s">
        <v>34</v>
      </c>
      <c r="AX146" s="13" t="s">
        <v>73</v>
      </c>
      <c r="AY146" s="202" t="s">
        <v>146</v>
      </c>
    </row>
    <row r="147" spans="2:51" s="14" customFormat="1" ht="12">
      <c r="B147" s="203"/>
      <c r="C147" s="204"/>
      <c r="D147" s="191" t="s">
        <v>159</v>
      </c>
      <c r="E147" s="205" t="s">
        <v>19</v>
      </c>
      <c r="F147" s="206" t="s">
        <v>207</v>
      </c>
      <c r="G147" s="204"/>
      <c r="H147" s="207">
        <v>54.76</v>
      </c>
      <c r="I147" s="208"/>
      <c r="J147" s="204"/>
      <c r="K147" s="204"/>
      <c r="L147" s="209"/>
      <c r="M147" s="210"/>
      <c r="N147" s="211"/>
      <c r="O147" s="211"/>
      <c r="P147" s="211"/>
      <c r="Q147" s="211"/>
      <c r="R147" s="211"/>
      <c r="S147" s="211"/>
      <c r="T147" s="212"/>
      <c r="AT147" s="213" t="s">
        <v>159</v>
      </c>
      <c r="AU147" s="213" t="s">
        <v>83</v>
      </c>
      <c r="AV147" s="14" t="s">
        <v>83</v>
      </c>
      <c r="AW147" s="14" t="s">
        <v>34</v>
      </c>
      <c r="AX147" s="14" t="s">
        <v>73</v>
      </c>
      <c r="AY147" s="213" t="s">
        <v>146</v>
      </c>
    </row>
    <row r="148" spans="2:51" s="13" customFormat="1" ht="12">
      <c r="B148" s="193"/>
      <c r="C148" s="194"/>
      <c r="D148" s="191" t="s">
        <v>159</v>
      </c>
      <c r="E148" s="195" t="s">
        <v>19</v>
      </c>
      <c r="F148" s="196" t="s">
        <v>208</v>
      </c>
      <c r="G148" s="194"/>
      <c r="H148" s="195" t="s">
        <v>19</v>
      </c>
      <c r="I148" s="197"/>
      <c r="J148" s="194"/>
      <c r="K148" s="194"/>
      <c r="L148" s="198"/>
      <c r="M148" s="199"/>
      <c r="N148" s="200"/>
      <c r="O148" s="200"/>
      <c r="P148" s="200"/>
      <c r="Q148" s="200"/>
      <c r="R148" s="200"/>
      <c r="S148" s="200"/>
      <c r="T148" s="201"/>
      <c r="AT148" s="202" t="s">
        <v>159</v>
      </c>
      <c r="AU148" s="202" t="s">
        <v>83</v>
      </c>
      <c r="AV148" s="13" t="s">
        <v>81</v>
      </c>
      <c r="AW148" s="13" t="s">
        <v>34</v>
      </c>
      <c r="AX148" s="13" t="s">
        <v>73</v>
      </c>
      <c r="AY148" s="202" t="s">
        <v>146</v>
      </c>
    </row>
    <row r="149" spans="2:51" s="14" customFormat="1" ht="12">
      <c r="B149" s="203"/>
      <c r="C149" s="204"/>
      <c r="D149" s="191" t="s">
        <v>159</v>
      </c>
      <c r="E149" s="205" t="s">
        <v>19</v>
      </c>
      <c r="F149" s="206" t="s">
        <v>209</v>
      </c>
      <c r="G149" s="204"/>
      <c r="H149" s="207">
        <v>198.102</v>
      </c>
      <c r="I149" s="208"/>
      <c r="J149" s="204"/>
      <c r="K149" s="204"/>
      <c r="L149" s="209"/>
      <c r="M149" s="210"/>
      <c r="N149" s="211"/>
      <c r="O149" s="211"/>
      <c r="P149" s="211"/>
      <c r="Q149" s="211"/>
      <c r="R149" s="211"/>
      <c r="S149" s="211"/>
      <c r="T149" s="212"/>
      <c r="AT149" s="213" t="s">
        <v>159</v>
      </c>
      <c r="AU149" s="213" t="s">
        <v>83</v>
      </c>
      <c r="AV149" s="14" t="s">
        <v>83</v>
      </c>
      <c r="AW149" s="14" t="s">
        <v>34</v>
      </c>
      <c r="AX149" s="14" t="s">
        <v>73</v>
      </c>
      <c r="AY149" s="213" t="s">
        <v>146</v>
      </c>
    </row>
    <row r="150" spans="2:51" s="14" customFormat="1" ht="12">
      <c r="B150" s="203"/>
      <c r="C150" s="204"/>
      <c r="D150" s="191" t="s">
        <v>159</v>
      </c>
      <c r="E150" s="205" t="s">
        <v>19</v>
      </c>
      <c r="F150" s="206" t="s">
        <v>210</v>
      </c>
      <c r="G150" s="204"/>
      <c r="H150" s="207">
        <v>208.504</v>
      </c>
      <c r="I150" s="208"/>
      <c r="J150" s="204"/>
      <c r="K150" s="204"/>
      <c r="L150" s="209"/>
      <c r="M150" s="210"/>
      <c r="N150" s="211"/>
      <c r="O150" s="211"/>
      <c r="P150" s="211"/>
      <c r="Q150" s="211"/>
      <c r="R150" s="211"/>
      <c r="S150" s="211"/>
      <c r="T150" s="212"/>
      <c r="AT150" s="213" t="s">
        <v>159</v>
      </c>
      <c r="AU150" s="213" t="s">
        <v>83</v>
      </c>
      <c r="AV150" s="14" t="s">
        <v>83</v>
      </c>
      <c r="AW150" s="14" t="s">
        <v>34</v>
      </c>
      <c r="AX150" s="14" t="s">
        <v>73</v>
      </c>
      <c r="AY150" s="213" t="s">
        <v>146</v>
      </c>
    </row>
    <row r="151" spans="2:63" s="12" customFormat="1" ht="22.9" customHeight="1">
      <c r="B151" s="157"/>
      <c r="C151" s="158"/>
      <c r="D151" s="159" t="s">
        <v>72</v>
      </c>
      <c r="E151" s="171" t="s">
        <v>189</v>
      </c>
      <c r="F151" s="171" t="s">
        <v>211</v>
      </c>
      <c r="G151" s="158"/>
      <c r="H151" s="158"/>
      <c r="I151" s="161"/>
      <c r="J151" s="172">
        <f>BK151</f>
        <v>0</v>
      </c>
      <c r="K151" s="158"/>
      <c r="L151" s="163"/>
      <c r="M151" s="164"/>
      <c r="N151" s="165"/>
      <c r="O151" s="165"/>
      <c r="P151" s="166">
        <f>P152+P157+P565+P571</f>
        <v>0</v>
      </c>
      <c r="Q151" s="165"/>
      <c r="R151" s="166">
        <f>R152+R157+R565+R571</f>
        <v>72.51115404</v>
      </c>
      <c r="S151" s="165"/>
      <c r="T151" s="167">
        <f>T152+T157+T565+T571</f>
        <v>0</v>
      </c>
      <c r="AR151" s="168" t="s">
        <v>81</v>
      </c>
      <c r="AT151" s="169" t="s">
        <v>72</v>
      </c>
      <c r="AU151" s="169" t="s">
        <v>81</v>
      </c>
      <c r="AY151" s="168" t="s">
        <v>146</v>
      </c>
      <c r="BK151" s="170">
        <f>BK152+BK157+BK565+BK571</f>
        <v>0</v>
      </c>
    </row>
    <row r="152" spans="2:63" s="12" customFormat="1" ht="20.85" customHeight="1">
      <c r="B152" s="157"/>
      <c r="C152" s="158"/>
      <c r="D152" s="159" t="s">
        <v>72</v>
      </c>
      <c r="E152" s="171" t="s">
        <v>212</v>
      </c>
      <c r="F152" s="171" t="s">
        <v>213</v>
      </c>
      <c r="G152" s="158"/>
      <c r="H152" s="158"/>
      <c r="I152" s="161"/>
      <c r="J152" s="172">
        <f>BK152</f>
        <v>0</v>
      </c>
      <c r="K152" s="158"/>
      <c r="L152" s="163"/>
      <c r="M152" s="164"/>
      <c r="N152" s="165"/>
      <c r="O152" s="165"/>
      <c r="P152" s="166">
        <f>SUM(P153:P156)</f>
        <v>0</v>
      </c>
      <c r="Q152" s="165"/>
      <c r="R152" s="166">
        <f>SUM(R153:R156)</f>
        <v>0.11168708</v>
      </c>
      <c r="S152" s="165"/>
      <c r="T152" s="167">
        <f>SUM(T153:T156)</f>
        <v>0</v>
      </c>
      <c r="AR152" s="168" t="s">
        <v>81</v>
      </c>
      <c r="AT152" s="169" t="s">
        <v>72</v>
      </c>
      <c r="AU152" s="169" t="s">
        <v>83</v>
      </c>
      <c r="AY152" s="168" t="s">
        <v>146</v>
      </c>
      <c r="BK152" s="170">
        <f>SUM(BK153:BK156)</f>
        <v>0</v>
      </c>
    </row>
    <row r="153" spans="1:65" s="2" customFormat="1" ht="16.5" customHeight="1">
      <c r="A153" s="34"/>
      <c r="B153" s="35"/>
      <c r="C153" s="173" t="s">
        <v>214</v>
      </c>
      <c r="D153" s="173" t="s">
        <v>148</v>
      </c>
      <c r="E153" s="174" t="s">
        <v>215</v>
      </c>
      <c r="F153" s="175" t="s">
        <v>216</v>
      </c>
      <c r="G153" s="176" t="s">
        <v>201</v>
      </c>
      <c r="H153" s="177">
        <v>3.326</v>
      </c>
      <c r="I153" s="178"/>
      <c r="J153" s="179">
        <f>ROUND(I153*H153,2)</f>
        <v>0</v>
      </c>
      <c r="K153" s="175" t="s">
        <v>152</v>
      </c>
      <c r="L153" s="39"/>
      <c r="M153" s="180" t="s">
        <v>19</v>
      </c>
      <c r="N153" s="181" t="s">
        <v>44</v>
      </c>
      <c r="O153" s="64"/>
      <c r="P153" s="182">
        <f>O153*H153</f>
        <v>0</v>
      </c>
      <c r="Q153" s="182">
        <v>0.03358</v>
      </c>
      <c r="R153" s="182">
        <f>Q153*H153</f>
        <v>0.11168708</v>
      </c>
      <c r="S153" s="182">
        <v>0</v>
      </c>
      <c r="T153" s="183">
        <f>S153*H153</f>
        <v>0</v>
      </c>
      <c r="U153" s="34"/>
      <c r="V153" s="34"/>
      <c r="W153" s="34"/>
      <c r="X153" s="34"/>
      <c r="Y153" s="34"/>
      <c r="Z153" s="34"/>
      <c r="AA153" s="34"/>
      <c r="AB153" s="34"/>
      <c r="AC153" s="34"/>
      <c r="AD153" s="34"/>
      <c r="AE153" s="34"/>
      <c r="AR153" s="184" t="s">
        <v>153</v>
      </c>
      <c r="AT153" s="184" t="s">
        <v>148</v>
      </c>
      <c r="AU153" s="184" t="s">
        <v>167</v>
      </c>
      <c r="AY153" s="17" t="s">
        <v>146</v>
      </c>
      <c r="BE153" s="185">
        <f>IF(N153="základní",J153,0)</f>
        <v>0</v>
      </c>
      <c r="BF153" s="185">
        <f>IF(N153="snížená",J153,0)</f>
        <v>0</v>
      </c>
      <c r="BG153" s="185">
        <f>IF(N153="zákl. přenesená",J153,0)</f>
        <v>0</v>
      </c>
      <c r="BH153" s="185">
        <f>IF(N153="sníž. přenesená",J153,0)</f>
        <v>0</v>
      </c>
      <c r="BI153" s="185">
        <f>IF(N153="nulová",J153,0)</f>
        <v>0</v>
      </c>
      <c r="BJ153" s="17" t="s">
        <v>81</v>
      </c>
      <c r="BK153" s="185">
        <f>ROUND(I153*H153,2)</f>
        <v>0</v>
      </c>
      <c r="BL153" s="17" t="s">
        <v>153</v>
      </c>
      <c r="BM153" s="184" t="s">
        <v>217</v>
      </c>
    </row>
    <row r="154" spans="1:47" s="2" customFormat="1" ht="12">
      <c r="A154" s="34"/>
      <c r="B154" s="35"/>
      <c r="C154" s="36"/>
      <c r="D154" s="186" t="s">
        <v>155</v>
      </c>
      <c r="E154" s="36"/>
      <c r="F154" s="187" t="s">
        <v>218</v>
      </c>
      <c r="G154" s="36"/>
      <c r="H154" s="36"/>
      <c r="I154" s="188"/>
      <c r="J154" s="36"/>
      <c r="K154" s="36"/>
      <c r="L154" s="39"/>
      <c r="M154" s="189"/>
      <c r="N154" s="190"/>
      <c r="O154" s="64"/>
      <c r="P154" s="64"/>
      <c r="Q154" s="64"/>
      <c r="R154" s="64"/>
      <c r="S154" s="64"/>
      <c r="T154" s="65"/>
      <c r="U154" s="34"/>
      <c r="V154" s="34"/>
      <c r="W154" s="34"/>
      <c r="X154" s="34"/>
      <c r="Y154" s="34"/>
      <c r="Z154" s="34"/>
      <c r="AA154" s="34"/>
      <c r="AB154" s="34"/>
      <c r="AC154" s="34"/>
      <c r="AD154" s="34"/>
      <c r="AE154" s="34"/>
      <c r="AT154" s="17" t="s">
        <v>155</v>
      </c>
      <c r="AU154" s="17" t="s">
        <v>167</v>
      </c>
    </row>
    <row r="155" spans="2:51" s="13" customFormat="1" ht="12">
      <c r="B155" s="193"/>
      <c r="C155" s="194"/>
      <c r="D155" s="191" t="s">
        <v>159</v>
      </c>
      <c r="E155" s="195" t="s">
        <v>19</v>
      </c>
      <c r="F155" s="196" t="s">
        <v>219</v>
      </c>
      <c r="G155" s="194"/>
      <c r="H155" s="195" t="s">
        <v>19</v>
      </c>
      <c r="I155" s="197"/>
      <c r="J155" s="194"/>
      <c r="K155" s="194"/>
      <c r="L155" s="198"/>
      <c r="M155" s="199"/>
      <c r="N155" s="200"/>
      <c r="O155" s="200"/>
      <c r="P155" s="200"/>
      <c r="Q155" s="200"/>
      <c r="R155" s="200"/>
      <c r="S155" s="200"/>
      <c r="T155" s="201"/>
      <c r="AT155" s="202" t="s">
        <v>159</v>
      </c>
      <c r="AU155" s="202" t="s">
        <v>167</v>
      </c>
      <c r="AV155" s="13" t="s">
        <v>81</v>
      </c>
      <c r="AW155" s="13" t="s">
        <v>34</v>
      </c>
      <c r="AX155" s="13" t="s">
        <v>73</v>
      </c>
      <c r="AY155" s="202" t="s">
        <v>146</v>
      </c>
    </row>
    <row r="156" spans="2:51" s="14" customFormat="1" ht="12">
      <c r="B156" s="203"/>
      <c r="C156" s="204"/>
      <c r="D156" s="191" t="s">
        <v>159</v>
      </c>
      <c r="E156" s="205" t="s">
        <v>19</v>
      </c>
      <c r="F156" s="206" t="s">
        <v>220</v>
      </c>
      <c r="G156" s="204"/>
      <c r="H156" s="207">
        <v>3.326</v>
      </c>
      <c r="I156" s="208"/>
      <c r="J156" s="204"/>
      <c r="K156" s="204"/>
      <c r="L156" s="209"/>
      <c r="M156" s="210"/>
      <c r="N156" s="211"/>
      <c r="O156" s="211"/>
      <c r="P156" s="211"/>
      <c r="Q156" s="211"/>
      <c r="R156" s="211"/>
      <c r="S156" s="211"/>
      <c r="T156" s="212"/>
      <c r="AT156" s="213" t="s">
        <v>159</v>
      </c>
      <c r="AU156" s="213" t="s">
        <v>167</v>
      </c>
      <c r="AV156" s="14" t="s">
        <v>83</v>
      </c>
      <c r="AW156" s="14" t="s">
        <v>34</v>
      </c>
      <c r="AX156" s="14" t="s">
        <v>73</v>
      </c>
      <c r="AY156" s="213" t="s">
        <v>146</v>
      </c>
    </row>
    <row r="157" spans="2:63" s="12" customFormat="1" ht="20.85" customHeight="1">
      <c r="B157" s="157"/>
      <c r="C157" s="158"/>
      <c r="D157" s="159" t="s">
        <v>72</v>
      </c>
      <c r="E157" s="171" t="s">
        <v>221</v>
      </c>
      <c r="F157" s="171" t="s">
        <v>222</v>
      </c>
      <c r="G157" s="158"/>
      <c r="H157" s="158"/>
      <c r="I157" s="161"/>
      <c r="J157" s="172">
        <f>BK157</f>
        <v>0</v>
      </c>
      <c r="K157" s="158"/>
      <c r="L157" s="163"/>
      <c r="M157" s="164"/>
      <c r="N157" s="165"/>
      <c r="O157" s="165"/>
      <c r="P157" s="166">
        <f>SUM(P158:P564)</f>
        <v>0</v>
      </c>
      <c r="Q157" s="165"/>
      <c r="R157" s="166">
        <f>SUM(R158:R564)</f>
        <v>71.02927266</v>
      </c>
      <c r="S157" s="165"/>
      <c r="T157" s="167">
        <f>SUM(T158:T564)</f>
        <v>0</v>
      </c>
      <c r="AR157" s="168" t="s">
        <v>81</v>
      </c>
      <c r="AT157" s="169" t="s">
        <v>72</v>
      </c>
      <c r="AU157" s="169" t="s">
        <v>83</v>
      </c>
      <c r="AY157" s="168" t="s">
        <v>146</v>
      </c>
      <c r="BK157" s="170">
        <f>SUM(BK158:BK564)</f>
        <v>0</v>
      </c>
    </row>
    <row r="158" spans="1:65" s="2" customFormat="1" ht="44.25" customHeight="1">
      <c r="A158" s="34"/>
      <c r="B158" s="35"/>
      <c r="C158" s="173" t="s">
        <v>223</v>
      </c>
      <c r="D158" s="173" t="s">
        <v>148</v>
      </c>
      <c r="E158" s="174" t="s">
        <v>224</v>
      </c>
      <c r="F158" s="175" t="s">
        <v>225</v>
      </c>
      <c r="G158" s="176" t="s">
        <v>201</v>
      </c>
      <c r="H158" s="177">
        <v>15.794</v>
      </c>
      <c r="I158" s="178"/>
      <c r="J158" s="179">
        <f>ROUND(I158*H158,2)</f>
        <v>0</v>
      </c>
      <c r="K158" s="175" t="s">
        <v>152</v>
      </c>
      <c r="L158" s="39"/>
      <c r="M158" s="180" t="s">
        <v>19</v>
      </c>
      <c r="N158" s="181" t="s">
        <v>44</v>
      </c>
      <c r="O158" s="64"/>
      <c r="P158" s="182">
        <f>O158*H158</f>
        <v>0</v>
      </c>
      <c r="Q158" s="182">
        <v>0.0117</v>
      </c>
      <c r="R158" s="182">
        <f>Q158*H158</f>
        <v>0.1847898</v>
      </c>
      <c r="S158" s="182">
        <v>0</v>
      </c>
      <c r="T158" s="183">
        <f>S158*H158</f>
        <v>0</v>
      </c>
      <c r="U158" s="34"/>
      <c r="V158" s="34"/>
      <c r="W158" s="34"/>
      <c r="X158" s="34"/>
      <c r="Y158" s="34"/>
      <c r="Z158" s="34"/>
      <c r="AA158" s="34"/>
      <c r="AB158" s="34"/>
      <c r="AC158" s="34"/>
      <c r="AD158" s="34"/>
      <c r="AE158" s="34"/>
      <c r="AR158" s="184" t="s">
        <v>153</v>
      </c>
      <c r="AT158" s="184" t="s">
        <v>148</v>
      </c>
      <c r="AU158" s="184" t="s">
        <v>167</v>
      </c>
      <c r="AY158" s="17" t="s">
        <v>146</v>
      </c>
      <c r="BE158" s="185">
        <f>IF(N158="základní",J158,0)</f>
        <v>0</v>
      </c>
      <c r="BF158" s="185">
        <f>IF(N158="snížená",J158,0)</f>
        <v>0</v>
      </c>
      <c r="BG158" s="185">
        <f>IF(N158="zákl. přenesená",J158,0)</f>
        <v>0</v>
      </c>
      <c r="BH158" s="185">
        <f>IF(N158="sníž. přenesená",J158,0)</f>
        <v>0</v>
      </c>
      <c r="BI158" s="185">
        <f>IF(N158="nulová",J158,0)</f>
        <v>0</v>
      </c>
      <c r="BJ158" s="17" t="s">
        <v>81</v>
      </c>
      <c r="BK158" s="185">
        <f>ROUND(I158*H158,2)</f>
        <v>0</v>
      </c>
      <c r="BL158" s="17" t="s">
        <v>153</v>
      </c>
      <c r="BM158" s="184" t="s">
        <v>226</v>
      </c>
    </row>
    <row r="159" spans="1:47" s="2" customFormat="1" ht="12">
      <c r="A159" s="34"/>
      <c r="B159" s="35"/>
      <c r="C159" s="36"/>
      <c r="D159" s="186" t="s">
        <v>155</v>
      </c>
      <c r="E159" s="36"/>
      <c r="F159" s="187" t="s">
        <v>227</v>
      </c>
      <c r="G159" s="36"/>
      <c r="H159" s="36"/>
      <c r="I159" s="188"/>
      <c r="J159" s="36"/>
      <c r="K159" s="36"/>
      <c r="L159" s="39"/>
      <c r="M159" s="189"/>
      <c r="N159" s="190"/>
      <c r="O159" s="64"/>
      <c r="P159" s="64"/>
      <c r="Q159" s="64"/>
      <c r="R159" s="64"/>
      <c r="S159" s="64"/>
      <c r="T159" s="65"/>
      <c r="U159" s="34"/>
      <c r="V159" s="34"/>
      <c r="W159" s="34"/>
      <c r="X159" s="34"/>
      <c r="Y159" s="34"/>
      <c r="Z159" s="34"/>
      <c r="AA159" s="34"/>
      <c r="AB159" s="34"/>
      <c r="AC159" s="34"/>
      <c r="AD159" s="34"/>
      <c r="AE159" s="34"/>
      <c r="AT159" s="17" t="s">
        <v>155</v>
      </c>
      <c r="AU159" s="17" t="s">
        <v>167</v>
      </c>
    </row>
    <row r="160" spans="1:47" s="2" customFormat="1" ht="175.5">
      <c r="A160" s="34"/>
      <c r="B160" s="35"/>
      <c r="C160" s="36"/>
      <c r="D160" s="191" t="s">
        <v>157</v>
      </c>
      <c r="E160" s="36"/>
      <c r="F160" s="192" t="s">
        <v>228</v>
      </c>
      <c r="G160" s="36"/>
      <c r="H160" s="36"/>
      <c r="I160" s="188"/>
      <c r="J160" s="36"/>
      <c r="K160" s="36"/>
      <c r="L160" s="39"/>
      <c r="M160" s="189"/>
      <c r="N160" s="190"/>
      <c r="O160" s="64"/>
      <c r="P160" s="64"/>
      <c r="Q160" s="64"/>
      <c r="R160" s="64"/>
      <c r="S160" s="64"/>
      <c r="T160" s="65"/>
      <c r="U160" s="34"/>
      <c r="V160" s="34"/>
      <c r="W160" s="34"/>
      <c r="X160" s="34"/>
      <c r="Y160" s="34"/>
      <c r="Z160" s="34"/>
      <c r="AA160" s="34"/>
      <c r="AB160" s="34"/>
      <c r="AC160" s="34"/>
      <c r="AD160" s="34"/>
      <c r="AE160" s="34"/>
      <c r="AT160" s="17" t="s">
        <v>157</v>
      </c>
      <c r="AU160" s="17" t="s">
        <v>167</v>
      </c>
    </row>
    <row r="161" spans="1:47" s="2" customFormat="1" ht="48.75">
      <c r="A161" s="34"/>
      <c r="B161" s="35"/>
      <c r="C161" s="36"/>
      <c r="D161" s="191" t="s">
        <v>172</v>
      </c>
      <c r="E161" s="36"/>
      <c r="F161" s="192" t="s">
        <v>229</v>
      </c>
      <c r="G161" s="36"/>
      <c r="H161" s="36"/>
      <c r="I161" s="188"/>
      <c r="J161" s="36"/>
      <c r="K161" s="36"/>
      <c r="L161" s="39"/>
      <c r="M161" s="189"/>
      <c r="N161" s="190"/>
      <c r="O161" s="64"/>
      <c r="P161" s="64"/>
      <c r="Q161" s="64"/>
      <c r="R161" s="64"/>
      <c r="S161" s="64"/>
      <c r="T161" s="65"/>
      <c r="U161" s="34"/>
      <c r="V161" s="34"/>
      <c r="W161" s="34"/>
      <c r="X161" s="34"/>
      <c r="Y161" s="34"/>
      <c r="Z161" s="34"/>
      <c r="AA161" s="34"/>
      <c r="AB161" s="34"/>
      <c r="AC161" s="34"/>
      <c r="AD161" s="34"/>
      <c r="AE161" s="34"/>
      <c r="AT161" s="17" t="s">
        <v>172</v>
      </c>
      <c r="AU161" s="17" t="s">
        <v>167</v>
      </c>
    </row>
    <row r="162" spans="2:51" s="13" customFormat="1" ht="12">
      <c r="B162" s="193"/>
      <c r="C162" s="194"/>
      <c r="D162" s="191" t="s">
        <v>159</v>
      </c>
      <c r="E162" s="195" t="s">
        <v>19</v>
      </c>
      <c r="F162" s="196" t="s">
        <v>230</v>
      </c>
      <c r="G162" s="194"/>
      <c r="H162" s="195" t="s">
        <v>19</v>
      </c>
      <c r="I162" s="197"/>
      <c r="J162" s="194"/>
      <c r="K162" s="194"/>
      <c r="L162" s="198"/>
      <c r="M162" s="199"/>
      <c r="N162" s="200"/>
      <c r="O162" s="200"/>
      <c r="P162" s="200"/>
      <c r="Q162" s="200"/>
      <c r="R162" s="200"/>
      <c r="S162" s="200"/>
      <c r="T162" s="201"/>
      <c r="AT162" s="202" t="s">
        <v>159</v>
      </c>
      <c r="AU162" s="202" t="s">
        <v>167</v>
      </c>
      <c r="AV162" s="13" t="s">
        <v>81</v>
      </c>
      <c r="AW162" s="13" t="s">
        <v>34</v>
      </c>
      <c r="AX162" s="13" t="s">
        <v>73</v>
      </c>
      <c r="AY162" s="202" t="s">
        <v>146</v>
      </c>
    </row>
    <row r="163" spans="2:51" s="14" customFormat="1" ht="12">
      <c r="B163" s="203"/>
      <c r="C163" s="204"/>
      <c r="D163" s="191" t="s">
        <v>159</v>
      </c>
      <c r="E163" s="205" t="s">
        <v>19</v>
      </c>
      <c r="F163" s="206" t="s">
        <v>231</v>
      </c>
      <c r="G163" s="204"/>
      <c r="H163" s="207">
        <v>7.844</v>
      </c>
      <c r="I163" s="208"/>
      <c r="J163" s="204"/>
      <c r="K163" s="204"/>
      <c r="L163" s="209"/>
      <c r="M163" s="210"/>
      <c r="N163" s="211"/>
      <c r="O163" s="211"/>
      <c r="P163" s="211"/>
      <c r="Q163" s="211"/>
      <c r="R163" s="211"/>
      <c r="S163" s="211"/>
      <c r="T163" s="212"/>
      <c r="AT163" s="213" t="s">
        <v>159</v>
      </c>
      <c r="AU163" s="213" t="s">
        <v>167</v>
      </c>
      <c r="AV163" s="14" t="s">
        <v>83</v>
      </c>
      <c r="AW163" s="14" t="s">
        <v>34</v>
      </c>
      <c r="AX163" s="14" t="s">
        <v>73</v>
      </c>
      <c r="AY163" s="213" t="s">
        <v>146</v>
      </c>
    </row>
    <row r="164" spans="2:51" s="13" customFormat="1" ht="12">
      <c r="B164" s="193"/>
      <c r="C164" s="194"/>
      <c r="D164" s="191" t="s">
        <v>159</v>
      </c>
      <c r="E164" s="195" t="s">
        <v>19</v>
      </c>
      <c r="F164" s="196" t="s">
        <v>232</v>
      </c>
      <c r="G164" s="194"/>
      <c r="H164" s="195" t="s">
        <v>19</v>
      </c>
      <c r="I164" s="197"/>
      <c r="J164" s="194"/>
      <c r="K164" s="194"/>
      <c r="L164" s="198"/>
      <c r="M164" s="199"/>
      <c r="N164" s="200"/>
      <c r="O164" s="200"/>
      <c r="P164" s="200"/>
      <c r="Q164" s="200"/>
      <c r="R164" s="200"/>
      <c r="S164" s="200"/>
      <c r="T164" s="201"/>
      <c r="AT164" s="202" t="s">
        <v>159</v>
      </c>
      <c r="AU164" s="202" t="s">
        <v>167</v>
      </c>
      <c r="AV164" s="13" t="s">
        <v>81</v>
      </c>
      <c r="AW164" s="13" t="s">
        <v>34</v>
      </c>
      <c r="AX164" s="13" t="s">
        <v>73</v>
      </c>
      <c r="AY164" s="202" t="s">
        <v>146</v>
      </c>
    </row>
    <row r="165" spans="2:51" s="14" customFormat="1" ht="12">
      <c r="B165" s="203"/>
      <c r="C165" s="204"/>
      <c r="D165" s="191" t="s">
        <v>159</v>
      </c>
      <c r="E165" s="205" t="s">
        <v>19</v>
      </c>
      <c r="F165" s="206" t="s">
        <v>233</v>
      </c>
      <c r="G165" s="204"/>
      <c r="H165" s="207">
        <v>3.975</v>
      </c>
      <c r="I165" s="208"/>
      <c r="J165" s="204"/>
      <c r="K165" s="204"/>
      <c r="L165" s="209"/>
      <c r="M165" s="210"/>
      <c r="N165" s="211"/>
      <c r="O165" s="211"/>
      <c r="P165" s="211"/>
      <c r="Q165" s="211"/>
      <c r="R165" s="211"/>
      <c r="S165" s="211"/>
      <c r="T165" s="212"/>
      <c r="AT165" s="213" t="s">
        <v>159</v>
      </c>
      <c r="AU165" s="213" t="s">
        <v>167</v>
      </c>
      <c r="AV165" s="14" t="s">
        <v>83</v>
      </c>
      <c r="AW165" s="14" t="s">
        <v>34</v>
      </c>
      <c r="AX165" s="14" t="s">
        <v>73</v>
      </c>
      <c r="AY165" s="213" t="s">
        <v>146</v>
      </c>
    </row>
    <row r="166" spans="2:51" s="13" customFormat="1" ht="12">
      <c r="B166" s="193"/>
      <c r="C166" s="194"/>
      <c r="D166" s="191" t="s">
        <v>159</v>
      </c>
      <c r="E166" s="195" t="s">
        <v>19</v>
      </c>
      <c r="F166" s="196" t="s">
        <v>234</v>
      </c>
      <c r="G166" s="194"/>
      <c r="H166" s="195" t="s">
        <v>19</v>
      </c>
      <c r="I166" s="197"/>
      <c r="J166" s="194"/>
      <c r="K166" s="194"/>
      <c r="L166" s="198"/>
      <c r="M166" s="199"/>
      <c r="N166" s="200"/>
      <c r="O166" s="200"/>
      <c r="P166" s="200"/>
      <c r="Q166" s="200"/>
      <c r="R166" s="200"/>
      <c r="S166" s="200"/>
      <c r="T166" s="201"/>
      <c r="AT166" s="202" t="s">
        <v>159</v>
      </c>
      <c r="AU166" s="202" t="s">
        <v>167</v>
      </c>
      <c r="AV166" s="13" t="s">
        <v>81</v>
      </c>
      <c r="AW166" s="13" t="s">
        <v>34</v>
      </c>
      <c r="AX166" s="13" t="s">
        <v>73</v>
      </c>
      <c r="AY166" s="202" t="s">
        <v>146</v>
      </c>
    </row>
    <row r="167" spans="2:51" s="14" customFormat="1" ht="12">
      <c r="B167" s="203"/>
      <c r="C167" s="204"/>
      <c r="D167" s="191" t="s">
        <v>159</v>
      </c>
      <c r="E167" s="205" t="s">
        <v>19</v>
      </c>
      <c r="F167" s="206" t="s">
        <v>233</v>
      </c>
      <c r="G167" s="204"/>
      <c r="H167" s="207">
        <v>3.975</v>
      </c>
      <c r="I167" s="208"/>
      <c r="J167" s="204"/>
      <c r="K167" s="204"/>
      <c r="L167" s="209"/>
      <c r="M167" s="210"/>
      <c r="N167" s="211"/>
      <c r="O167" s="211"/>
      <c r="P167" s="211"/>
      <c r="Q167" s="211"/>
      <c r="R167" s="211"/>
      <c r="S167" s="211"/>
      <c r="T167" s="212"/>
      <c r="AT167" s="213" t="s">
        <v>159</v>
      </c>
      <c r="AU167" s="213" t="s">
        <v>167</v>
      </c>
      <c r="AV167" s="14" t="s">
        <v>83</v>
      </c>
      <c r="AW167" s="14" t="s">
        <v>34</v>
      </c>
      <c r="AX167" s="14" t="s">
        <v>73</v>
      </c>
      <c r="AY167" s="213" t="s">
        <v>146</v>
      </c>
    </row>
    <row r="168" spans="1:65" s="2" customFormat="1" ht="37.9" customHeight="1">
      <c r="A168" s="34"/>
      <c r="B168" s="35"/>
      <c r="C168" s="173" t="s">
        <v>235</v>
      </c>
      <c r="D168" s="173" t="s">
        <v>148</v>
      </c>
      <c r="E168" s="174" t="s">
        <v>236</v>
      </c>
      <c r="F168" s="175" t="s">
        <v>237</v>
      </c>
      <c r="G168" s="176" t="s">
        <v>201</v>
      </c>
      <c r="H168" s="177">
        <v>15.794</v>
      </c>
      <c r="I168" s="178"/>
      <c r="J168" s="179">
        <f>ROUND(I168*H168,2)</f>
        <v>0</v>
      </c>
      <c r="K168" s="175" t="s">
        <v>152</v>
      </c>
      <c r="L168" s="39"/>
      <c r="M168" s="180" t="s">
        <v>19</v>
      </c>
      <c r="N168" s="181" t="s">
        <v>44</v>
      </c>
      <c r="O168" s="64"/>
      <c r="P168" s="182">
        <f>O168*H168</f>
        <v>0</v>
      </c>
      <c r="Q168" s="182">
        <v>0.00801</v>
      </c>
      <c r="R168" s="182">
        <f>Q168*H168</f>
        <v>0.12650994</v>
      </c>
      <c r="S168" s="182">
        <v>0</v>
      </c>
      <c r="T168" s="183">
        <f>S168*H168</f>
        <v>0</v>
      </c>
      <c r="U168" s="34"/>
      <c r="V168" s="34"/>
      <c r="W168" s="34"/>
      <c r="X168" s="34"/>
      <c r="Y168" s="34"/>
      <c r="Z168" s="34"/>
      <c r="AA168" s="34"/>
      <c r="AB168" s="34"/>
      <c r="AC168" s="34"/>
      <c r="AD168" s="34"/>
      <c r="AE168" s="34"/>
      <c r="AR168" s="184" t="s">
        <v>153</v>
      </c>
      <c r="AT168" s="184" t="s">
        <v>148</v>
      </c>
      <c r="AU168" s="184" t="s">
        <v>167</v>
      </c>
      <c r="AY168" s="17" t="s">
        <v>146</v>
      </c>
      <c r="BE168" s="185">
        <f>IF(N168="základní",J168,0)</f>
        <v>0</v>
      </c>
      <c r="BF168" s="185">
        <f>IF(N168="snížená",J168,0)</f>
        <v>0</v>
      </c>
      <c r="BG168" s="185">
        <f>IF(N168="zákl. přenesená",J168,0)</f>
        <v>0</v>
      </c>
      <c r="BH168" s="185">
        <f>IF(N168="sníž. přenesená",J168,0)</f>
        <v>0</v>
      </c>
      <c r="BI168" s="185">
        <f>IF(N168="nulová",J168,0)</f>
        <v>0</v>
      </c>
      <c r="BJ168" s="17" t="s">
        <v>81</v>
      </c>
      <c r="BK168" s="185">
        <f>ROUND(I168*H168,2)</f>
        <v>0</v>
      </c>
      <c r="BL168" s="17" t="s">
        <v>153</v>
      </c>
      <c r="BM168" s="184" t="s">
        <v>238</v>
      </c>
    </row>
    <row r="169" spans="1:47" s="2" customFormat="1" ht="12">
      <c r="A169" s="34"/>
      <c r="B169" s="35"/>
      <c r="C169" s="36"/>
      <c r="D169" s="186" t="s">
        <v>155</v>
      </c>
      <c r="E169" s="36"/>
      <c r="F169" s="187" t="s">
        <v>239</v>
      </c>
      <c r="G169" s="36"/>
      <c r="H169" s="36"/>
      <c r="I169" s="188"/>
      <c r="J169" s="36"/>
      <c r="K169" s="36"/>
      <c r="L169" s="39"/>
      <c r="M169" s="189"/>
      <c r="N169" s="190"/>
      <c r="O169" s="64"/>
      <c r="P169" s="64"/>
      <c r="Q169" s="64"/>
      <c r="R169" s="64"/>
      <c r="S169" s="64"/>
      <c r="T169" s="65"/>
      <c r="U169" s="34"/>
      <c r="V169" s="34"/>
      <c r="W169" s="34"/>
      <c r="X169" s="34"/>
      <c r="Y169" s="34"/>
      <c r="Z169" s="34"/>
      <c r="AA169" s="34"/>
      <c r="AB169" s="34"/>
      <c r="AC169" s="34"/>
      <c r="AD169" s="34"/>
      <c r="AE169" s="34"/>
      <c r="AT169" s="17" t="s">
        <v>155</v>
      </c>
      <c r="AU169" s="17" t="s">
        <v>167</v>
      </c>
    </row>
    <row r="170" spans="2:51" s="13" customFormat="1" ht="12">
      <c r="B170" s="193"/>
      <c r="C170" s="194"/>
      <c r="D170" s="191" t="s">
        <v>159</v>
      </c>
      <c r="E170" s="195" t="s">
        <v>19</v>
      </c>
      <c r="F170" s="196" t="s">
        <v>230</v>
      </c>
      <c r="G170" s="194"/>
      <c r="H170" s="195" t="s">
        <v>19</v>
      </c>
      <c r="I170" s="197"/>
      <c r="J170" s="194"/>
      <c r="K170" s="194"/>
      <c r="L170" s="198"/>
      <c r="M170" s="199"/>
      <c r="N170" s="200"/>
      <c r="O170" s="200"/>
      <c r="P170" s="200"/>
      <c r="Q170" s="200"/>
      <c r="R170" s="200"/>
      <c r="S170" s="200"/>
      <c r="T170" s="201"/>
      <c r="AT170" s="202" t="s">
        <v>159</v>
      </c>
      <c r="AU170" s="202" t="s">
        <v>167</v>
      </c>
      <c r="AV170" s="13" t="s">
        <v>81</v>
      </c>
      <c r="AW170" s="13" t="s">
        <v>34</v>
      </c>
      <c r="AX170" s="13" t="s">
        <v>73</v>
      </c>
      <c r="AY170" s="202" t="s">
        <v>146</v>
      </c>
    </row>
    <row r="171" spans="2:51" s="14" customFormat="1" ht="12">
      <c r="B171" s="203"/>
      <c r="C171" s="204"/>
      <c r="D171" s="191" t="s">
        <v>159</v>
      </c>
      <c r="E171" s="205" t="s">
        <v>19</v>
      </c>
      <c r="F171" s="206" t="s">
        <v>231</v>
      </c>
      <c r="G171" s="204"/>
      <c r="H171" s="207">
        <v>7.844</v>
      </c>
      <c r="I171" s="208"/>
      <c r="J171" s="204"/>
      <c r="K171" s="204"/>
      <c r="L171" s="209"/>
      <c r="M171" s="210"/>
      <c r="N171" s="211"/>
      <c r="O171" s="211"/>
      <c r="P171" s="211"/>
      <c r="Q171" s="211"/>
      <c r="R171" s="211"/>
      <c r="S171" s="211"/>
      <c r="T171" s="212"/>
      <c r="AT171" s="213" t="s">
        <v>159</v>
      </c>
      <c r="AU171" s="213" t="s">
        <v>167</v>
      </c>
      <c r="AV171" s="14" t="s">
        <v>83</v>
      </c>
      <c r="AW171" s="14" t="s">
        <v>34</v>
      </c>
      <c r="AX171" s="14" t="s">
        <v>73</v>
      </c>
      <c r="AY171" s="213" t="s">
        <v>146</v>
      </c>
    </row>
    <row r="172" spans="2:51" s="13" customFormat="1" ht="12">
      <c r="B172" s="193"/>
      <c r="C172" s="194"/>
      <c r="D172" s="191" t="s">
        <v>159</v>
      </c>
      <c r="E172" s="195" t="s">
        <v>19</v>
      </c>
      <c r="F172" s="196" t="s">
        <v>232</v>
      </c>
      <c r="G172" s="194"/>
      <c r="H172" s="195" t="s">
        <v>19</v>
      </c>
      <c r="I172" s="197"/>
      <c r="J172" s="194"/>
      <c r="K172" s="194"/>
      <c r="L172" s="198"/>
      <c r="M172" s="199"/>
      <c r="N172" s="200"/>
      <c r="O172" s="200"/>
      <c r="P172" s="200"/>
      <c r="Q172" s="200"/>
      <c r="R172" s="200"/>
      <c r="S172" s="200"/>
      <c r="T172" s="201"/>
      <c r="AT172" s="202" t="s">
        <v>159</v>
      </c>
      <c r="AU172" s="202" t="s">
        <v>167</v>
      </c>
      <c r="AV172" s="13" t="s">
        <v>81</v>
      </c>
      <c r="AW172" s="13" t="s">
        <v>34</v>
      </c>
      <c r="AX172" s="13" t="s">
        <v>73</v>
      </c>
      <c r="AY172" s="202" t="s">
        <v>146</v>
      </c>
    </row>
    <row r="173" spans="2:51" s="14" customFormat="1" ht="12">
      <c r="B173" s="203"/>
      <c r="C173" s="204"/>
      <c r="D173" s="191" t="s">
        <v>159</v>
      </c>
      <c r="E173" s="205" t="s">
        <v>19</v>
      </c>
      <c r="F173" s="206" t="s">
        <v>233</v>
      </c>
      <c r="G173" s="204"/>
      <c r="H173" s="207">
        <v>3.975</v>
      </c>
      <c r="I173" s="208"/>
      <c r="J173" s="204"/>
      <c r="K173" s="204"/>
      <c r="L173" s="209"/>
      <c r="M173" s="210"/>
      <c r="N173" s="211"/>
      <c r="O173" s="211"/>
      <c r="P173" s="211"/>
      <c r="Q173" s="211"/>
      <c r="R173" s="211"/>
      <c r="S173" s="211"/>
      <c r="T173" s="212"/>
      <c r="AT173" s="213" t="s">
        <v>159</v>
      </c>
      <c r="AU173" s="213" t="s">
        <v>167</v>
      </c>
      <c r="AV173" s="14" t="s">
        <v>83</v>
      </c>
      <c r="AW173" s="14" t="s">
        <v>34</v>
      </c>
      <c r="AX173" s="14" t="s">
        <v>73</v>
      </c>
      <c r="AY173" s="213" t="s">
        <v>146</v>
      </c>
    </row>
    <row r="174" spans="2:51" s="13" customFormat="1" ht="12">
      <c r="B174" s="193"/>
      <c r="C174" s="194"/>
      <c r="D174" s="191" t="s">
        <v>159</v>
      </c>
      <c r="E174" s="195" t="s">
        <v>19</v>
      </c>
      <c r="F174" s="196" t="s">
        <v>234</v>
      </c>
      <c r="G174" s="194"/>
      <c r="H174" s="195" t="s">
        <v>19</v>
      </c>
      <c r="I174" s="197"/>
      <c r="J174" s="194"/>
      <c r="K174" s="194"/>
      <c r="L174" s="198"/>
      <c r="M174" s="199"/>
      <c r="N174" s="200"/>
      <c r="O174" s="200"/>
      <c r="P174" s="200"/>
      <c r="Q174" s="200"/>
      <c r="R174" s="200"/>
      <c r="S174" s="200"/>
      <c r="T174" s="201"/>
      <c r="AT174" s="202" t="s">
        <v>159</v>
      </c>
      <c r="AU174" s="202" t="s">
        <v>167</v>
      </c>
      <c r="AV174" s="13" t="s">
        <v>81</v>
      </c>
      <c r="AW174" s="13" t="s">
        <v>34</v>
      </c>
      <c r="AX174" s="13" t="s">
        <v>73</v>
      </c>
      <c r="AY174" s="202" t="s">
        <v>146</v>
      </c>
    </row>
    <row r="175" spans="2:51" s="14" customFormat="1" ht="12">
      <c r="B175" s="203"/>
      <c r="C175" s="204"/>
      <c r="D175" s="191" t="s">
        <v>159</v>
      </c>
      <c r="E175" s="205" t="s">
        <v>19</v>
      </c>
      <c r="F175" s="206" t="s">
        <v>233</v>
      </c>
      <c r="G175" s="204"/>
      <c r="H175" s="207">
        <v>3.975</v>
      </c>
      <c r="I175" s="208"/>
      <c r="J175" s="204"/>
      <c r="K175" s="204"/>
      <c r="L175" s="209"/>
      <c r="M175" s="210"/>
      <c r="N175" s="211"/>
      <c r="O175" s="211"/>
      <c r="P175" s="211"/>
      <c r="Q175" s="211"/>
      <c r="R175" s="211"/>
      <c r="S175" s="211"/>
      <c r="T175" s="212"/>
      <c r="AT175" s="213" t="s">
        <v>159</v>
      </c>
      <c r="AU175" s="213" t="s">
        <v>167</v>
      </c>
      <c r="AV175" s="14" t="s">
        <v>83</v>
      </c>
      <c r="AW175" s="14" t="s">
        <v>34</v>
      </c>
      <c r="AX175" s="14" t="s">
        <v>73</v>
      </c>
      <c r="AY175" s="213" t="s">
        <v>146</v>
      </c>
    </row>
    <row r="176" spans="1:65" s="2" customFormat="1" ht="16.5" customHeight="1">
      <c r="A176" s="34"/>
      <c r="B176" s="35"/>
      <c r="C176" s="214" t="s">
        <v>240</v>
      </c>
      <c r="D176" s="214" t="s">
        <v>241</v>
      </c>
      <c r="E176" s="215" t="s">
        <v>242</v>
      </c>
      <c r="F176" s="216" t="s">
        <v>243</v>
      </c>
      <c r="G176" s="217" t="s">
        <v>201</v>
      </c>
      <c r="H176" s="218">
        <v>16.584</v>
      </c>
      <c r="I176" s="219"/>
      <c r="J176" s="220">
        <f>ROUND(I176*H176,2)</f>
        <v>0</v>
      </c>
      <c r="K176" s="216" t="s">
        <v>152</v>
      </c>
      <c r="L176" s="221"/>
      <c r="M176" s="222" t="s">
        <v>19</v>
      </c>
      <c r="N176" s="223" t="s">
        <v>44</v>
      </c>
      <c r="O176" s="64"/>
      <c r="P176" s="182">
        <f>O176*H176</f>
        <v>0</v>
      </c>
      <c r="Q176" s="182">
        <v>0.021</v>
      </c>
      <c r="R176" s="182">
        <f>Q176*H176</f>
        <v>0.348264</v>
      </c>
      <c r="S176" s="182">
        <v>0</v>
      </c>
      <c r="T176" s="183">
        <f>S176*H176</f>
        <v>0</v>
      </c>
      <c r="U176" s="34"/>
      <c r="V176" s="34"/>
      <c r="W176" s="34"/>
      <c r="X176" s="34"/>
      <c r="Y176" s="34"/>
      <c r="Z176" s="34"/>
      <c r="AA176" s="34"/>
      <c r="AB176" s="34"/>
      <c r="AC176" s="34"/>
      <c r="AD176" s="34"/>
      <c r="AE176" s="34"/>
      <c r="AR176" s="184" t="s">
        <v>214</v>
      </c>
      <c r="AT176" s="184" t="s">
        <v>241</v>
      </c>
      <c r="AU176" s="184" t="s">
        <v>167</v>
      </c>
      <c r="AY176" s="17" t="s">
        <v>146</v>
      </c>
      <c r="BE176" s="185">
        <f>IF(N176="základní",J176,0)</f>
        <v>0</v>
      </c>
      <c r="BF176" s="185">
        <f>IF(N176="snížená",J176,0)</f>
        <v>0</v>
      </c>
      <c r="BG176" s="185">
        <f>IF(N176="zákl. přenesená",J176,0)</f>
        <v>0</v>
      </c>
      <c r="BH176" s="185">
        <f>IF(N176="sníž. přenesená",J176,0)</f>
        <v>0</v>
      </c>
      <c r="BI176" s="185">
        <f>IF(N176="nulová",J176,0)</f>
        <v>0</v>
      </c>
      <c r="BJ176" s="17" t="s">
        <v>81</v>
      </c>
      <c r="BK176" s="185">
        <f>ROUND(I176*H176,2)</f>
        <v>0</v>
      </c>
      <c r="BL176" s="17" t="s">
        <v>153</v>
      </c>
      <c r="BM176" s="184" t="s">
        <v>244</v>
      </c>
    </row>
    <row r="177" spans="2:51" s="14" customFormat="1" ht="12">
      <c r="B177" s="203"/>
      <c r="C177" s="204"/>
      <c r="D177" s="191" t="s">
        <v>159</v>
      </c>
      <c r="E177" s="204"/>
      <c r="F177" s="206" t="s">
        <v>245</v>
      </c>
      <c r="G177" s="204"/>
      <c r="H177" s="207">
        <v>16.584</v>
      </c>
      <c r="I177" s="208"/>
      <c r="J177" s="204"/>
      <c r="K177" s="204"/>
      <c r="L177" s="209"/>
      <c r="M177" s="210"/>
      <c r="N177" s="211"/>
      <c r="O177" s="211"/>
      <c r="P177" s="211"/>
      <c r="Q177" s="211"/>
      <c r="R177" s="211"/>
      <c r="S177" s="211"/>
      <c r="T177" s="212"/>
      <c r="AT177" s="213" t="s">
        <v>159</v>
      </c>
      <c r="AU177" s="213" t="s">
        <v>167</v>
      </c>
      <c r="AV177" s="14" t="s">
        <v>83</v>
      </c>
      <c r="AW177" s="14" t="s">
        <v>4</v>
      </c>
      <c r="AX177" s="14" t="s">
        <v>81</v>
      </c>
      <c r="AY177" s="213" t="s">
        <v>146</v>
      </c>
    </row>
    <row r="178" spans="1:65" s="2" customFormat="1" ht="16.5" customHeight="1">
      <c r="A178" s="34"/>
      <c r="B178" s="35"/>
      <c r="C178" s="214" t="s">
        <v>246</v>
      </c>
      <c r="D178" s="214" t="s">
        <v>241</v>
      </c>
      <c r="E178" s="215" t="s">
        <v>247</v>
      </c>
      <c r="F178" s="216" t="s">
        <v>248</v>
      </c>
      <c r="G178" s="217" t="s">
        <v>201</v>
      </c>
      <c r="H178" s="218">
        <v>16.584</v>
      </c>
      <c r="I178" s="219"/>
      <c r="J178" s="220">
        <f>ROUND(I178*H178,2)</f>
        <v>0</v>
      </c>
      <c r="K178" s="216" t="s">
        <v>152</v>
      </c>
      <c r="L178" s="221"/>
      <c r="M178" s="222" t="s">
        <v>19</v>
      </c>
      <c r="N178" s="223" t="s">
        <v>44</v>
      </c>
      <c r="O178" s="64"/>
      <c r="P178" s="182">
        <f>O178*H178</f>
        <v>0</v>
      </c>
      <c r="Q178" s="182">
        <v>0.0135</v>
      </c>
      <c r="R178" s="182">
        <f>Q178*H178</f>
        <v>0.223884</v>
      </c>
      <c r="S178" s="182">
        <v>0</v>
      </c>
      <c r="T178" s="183">
        <f>S178*H178</f>
        <v>0</v>
      </c>
      <c r="U178" s="34"/>
      <c r="V178" s="34"/>
      <c r="W178" s="34"/>
      <c r="X178" s="34"/>
      <c r="Y178" s="34"/>
      <c r="Z178" s="34"/>
      <c r="AA178" s="34"/>
      <c r="AB178" s="34"/>
      <c r="AC178" s="34"/>
      <c r="AD178" s="34"/>
      <c r="AE178" s="34"/>
      <c r="AR178" s="184" t="s">
        <v>214</v>
      </c>
      <c r="AT178" s="184" t="s">
        <v>241</v>
      </c>
      <c r="AU178" s="184" t="s">
        <v>167</v>
      </c>
      <c r="AY178" s="17" t="s">
        <v>146</v>
      </c>
      <c r="BE178" s="185">
        <f>IF(N178="základní",J178,0)</f>
        <v>0</v>
      </c>
      <c r="BF178" s="185">
        <f>IF(N178="snížená",J178,0)</f>
        <v>0</v>
      </c>
      <c r="BG178" s="185">
        <f>IF(N178="zákl. přenesená",J178,0)</f>
        <v>0</v>
      </c>
      <c r="BH178" s="185">
        <f>IF(N178="sníž. přenesená",J178,0)</f>
        <v>0</v>
      </c>
      <c r="BI178" s="185">
        <f>IF(N178="nulová",J178,0)</f>
        <v>0</v>
      </c>
      <c r="BJ178" s="17" t="s">
        <v>81</v>
      </c>
      <c r="BK178" s="185">
        <f>ROUND(I178*H178,2)</f>
        <v>0</v>
      </c>
      <c r="BL178" s="17" t="s">
        <v>153</v>
      </c>
      <c r="BM178" s="184" t="s">
        <v>249</v>
      </c>
    </row>
    <row r="179" spans="2:51" s="14" customFormat="1" ht="12">
      <c r="B179" s="203"/>
      <c r="C179" s="204"/>
      <c r="D179" s="191" t="s">
        <v>159</v>
      </c>
      <c r="E179" s="204"/>
      <c r="F179" s="206" t="s">
        <v>245</v>
      </c>
      <c r="G179" s="204"/>
      <c r="H179" s="207">
        <v>16.584</v>
      </c>
      <c r="I179" s="208"/>
      <c r="J179" s="204"/>
      <c r="K179" s="204"/>
      <c r="L179" s="209"/>
      <c r="M179" s="210"/>
      <c r="N179" s="211"/>
      <c r="O179" s="211"/>
      <c r="P179" s="211"/>
      <c r="Q179" s="211"/>
      <c r="R179" s="211"/>
      <c r="S179" s="211"/>
      <c r="T179" s="212"/>
      <c r="AT179" s="213" t="s">
        <v>159</v>
      </c>
      <c r="AU179" s="213" t="s">
        <v>167</v>
      </c>
      <c r="AV179" s="14" t="s">
        <v>83</v>
      </c>
      <c r="AW179" s="14" t="s">
        <v>4</v>
      </c>
      <c r="AX179" s="14" t="s">
        <v>81</v>
      </c>
      <c r="AY179" s="213" t="s">
        <v>146</v>
      </c>
    </row>
    <row r="180" spans="1:65" s="2" customFormat="1" ht="24.2" customHeight="1">
      <c r="A180" s="34"/>
      <c r="B180" s="35"/>
      <c r="C180" s="173" t="s">
        <v>250</v>
      </c>
      <c r="D180" s="173" t="s">
        <v>148</v>
      </c>
      <c r="E180" s="174" t="s">
        <v>251</v>
      </c>
      <c r="F180" s="175" t="s">
        <v>252</v>
      </c>
      <c r="G180" s="176" t="s">
        <v>201</v>
      </c>
      <c r="H180" s="177">
        <v>15.794</v>
      </c>
      <c r="I180" s="178"/>
      <c r="J180" s="179">
        <f>ROUND(I180*H180,2)</f>
        <v>0</v>
      </c>
      <c r="K180" s="175" t="s">
        <v>152</v>
      </c>
      <c r="L180" s="39"/>
      <c r="M180" s="180" t="s">
        <v>19</v>
      </c>
      <c r="N180" s="181" t="s">
        <v>44</v>
      </c>
      <c r="O180" s="64"/>
      <c r="P180" s="182">
        <f>O180*H180</f>
        <v>0</v>
      </c>
      <c r="Q180" s="182">
        <v>0.0001</v>
      </c>
      <c r="R180" s="182">
        <f>Q180*H180</f>
        <v>0.0015794000000000001</v>
      </c>
      <c r="S180" s="182">
        <v>0</v>
      </c>
      <c r="T180" s="183">
        <f>S180*H180</f>
        <v>0</v>
      </c>
      <c r="U180" s="34"/>
      <c r="V180" s="34"/>
      <c r="W180" s="34"/>
      <c r="X180" s="34"/>
      <c r="Y180" s="34"/>
      <c r="Z180" s="34"/>
      <c r="AA180" s="34"/>
      <c r="AB180" s="34"/>
      <c r="AC180" s="34"/>
      <c r="AD180" s="34"/>
      <c r="AE180" s="34"/>
      <c r="AR180" s="184" t="s">
        <v>153</v>
      </c>
      <c r="AT180" s="184" t="s">
        <v>148</v>
      </c>
      <c r="AU180" s="184" t="s">
        <v>167</v>
      </c>
      <c r="AY180" s="17" t="s">
        <v>146</v>
      </c>
      <c r="BE180" s="185">
        <f>IF(N180="základní",J180,0)</f>
        <v>0</v>
      </c>
      <c r="BF180" s="185">
        <f>IF(N180="snížená",J180,0)</f>
        <v>0</v>
      </c>
      <c r="BG180" s="185">
        <f>IF(N180="zákl. přenesená",J180,0)</f>
        <v>0</v>
      </c>
      <c r="BH180" s="185">
        <f>IF(N180="sníž. přenesená",J180,0)</f>
        <v>0</v>
      </c>
      <c r="BI180" s="185">
        <f>IF(N180="nulová",J180,0)</f>
        <v>0</v>
      </c>
      <c r="BJ180" s="17" t="s">
        <v>81</v>
      </c>
      <c r="BK180" s="185">
        <f>ROUND(I180*H180,2)</f>
        <v>0</v>
      </c>
      <c r="BL180" s="17" t="s">
        <v>153</v>
      </c>
      <c r="BM180" s="184" t="s">
        <v>253</v>
      </c>
    </row>
    <row r="181" spans="1:47" s="2" customFormat="1" ht="12">
      <c r="A181" s="34"/>
      <c r="B181" s="35"/>
      <c r="C181" s="36"/>
      <c r="D181" s="186" t="s">
        <v>155</v>
      </c>
      <c r="E181" s="36"/>
      <c r="F181" s="187" t="s">
        <v>254</v>
      </c>
      <c r="G181" s="36"/>
      <c r="H181" s="36"/>
      <c r="I181" s="188"/>
      <c r="J181" s="36"/>
      <c r="K181" s="36"/>
      <c r="L181" s="39"/>
      <c r="M181" s="189"/>
      <c r="N181" s="190"/>
      <c r="O181" s="64"/>
      <c r="P181" s="64"/>
      <c r="Q181" s="64"/>
      <c r="R181" s="64"/>
      <c r="S181" s="64"/>
      <c r="T181" s="65"/>
      <c r="U181" s="34"/>
      <c r="V181" s="34"/>
      <c r="W181" s="34"/>
      <c r="X181" s="34"/>
      <c r="Y181" s="34"/>
      <c r="Z181" s="34"/>
      <c r="AA181" s="34"/>
      <c r="AB181" s="34"/>
      <c r="AC181" s="34"/>
      <c r="AD181" s="34"/>
      <c r="AE181" s="34"/>
      <c r="AT181" s="17" t="s">
        <v>155</v>
      </c>
      <c r="AU181" s="17" t="s">
        <v>167</v>
      </c>
    </row>
    <row r="182" spans="1:47" s="2" customFormat="1" ht="175.5">
      <c r="A182" s="34"/>
      <c r="B182" s="35"/>
      <c r="C182" s="36"/>
      <c r="D182" s="191" t="s">
        <v>157</v>
      </c>
      <c r="E182" s="36"/>
      <c r="F182" s="192" t="s">
        <v>228</v>
      </c>
      <c r="G182" s="36"/>
      <c r="H182" s="36"/>
      <c r="I182" s="188"/>
      <c r="J182" s="36"/>
      <c r="K182" s="36"/>
      <c r="L182" s="39"/>
      <c r="M182" s="189"/>
      <c r="N182" s="190"/>
      <c r="O182" s="64"/>
      <c r="P182" s="64"/>
      <c r="Q182" s="64"/>
      <c r="R182" s="64"/>
      <c r="S182" s="64"/>
      <c r="T182" s="65"/>
      <c r="U182" s="34"/>
      <c r="V182" s="34"/>
      <c r="W182" s="34"/>
      <c r="X182" s="34"/>
      <c r="Y182" s="34"/>
      <c r="Z182" s="34"/>
      <c r="AA182" s="34"/>
      <c r="AB182" s="34"/>
      <c r="AC182" s="34"/>
      <c r="AD182" s="34"/>
      <c r="AE182" s="34"/>
      <c r="AT182" s="17" t="s">
        <v>157</v>
      </c>
      <c r="AU182" s="17" t="s">
        <v>167</v>
      </c>
    </row>
    <row r="183" spans="1:65" s="2" customFormat="1" ht="16.5" customHeight="1">
      <c r="A183" s="34"/>
      <c r="B183" s="35"/>
      <c r="C183" s="173" t="s">
        <v>255</v>
      </c>
      <c r="D183" s="173" t="s">
        <v>148</v>
      </c>
      <c r="E183" s="174" t="s">
        <v>256</v>
      </c>
      <c r="F183" s="175" t="s">
        <v>257</v>
      </c>
      <c r="G183" s="176" t="s">
        <v>201</v>
      </c>
      <c r="H183" s="177">
        <v>15.794</v>
      </c>
      <c r="I183" s="178"/>
      <c r="J183" s="179">
        <f>ROUND(I183*H183,2)</f>
        <v>0</v>
      </c>
      <c r="K183" s="175" t="s">
        <v>152</v>
      </c>
      <c r="L183" s="39"/>
      <c r="M183" s="180" t="s">
        <v>19</v>
      </c>
      <c r="N183" s="181" t="s">
        <v>44</v>
      </c>
      <c r="O183" s="64"/>
      <c r="P183" s="182">
        <f>O183*H183</f>
        <v>0</v>
      </c>
      <c r="Q183" s="182">
        <v>0.00025</v>
      </c>
      <c r="R183" s="182">
        <f>Q183*H183</f>
        <v>0.003948500000000001</v>
      </c>
      <c r="S183" s="182">
        <v>0</v>
      </c>
      <c r="T183" s="183">
        <f>S183*H183</f>
        <v>0</v>
      </c>
      <c r="U183" s="34"/>
      <c r="V183" s="34"/>
      <c r="W183" s="34"/>
      <c r="X183" s="34"/>
      <c r="Y183" s="34"/>
      <c r="Z183" s="34"/>
      <c r="AA183" s="34"/>
      <c r="AB183" s="34"/>
      <c r="AC183" s="34"/>
      <c r="AD183" s="34"/>
      <c r="AE183" s="34"/>
      <c r="AR183" s="184" t="s">
        <v>153</v>
      </c>
      <c r="AT183" s="184" t="s">
        <v>148</v>
      </c>
      <c r="AU183" s="184" t="s">
        <v>167</v>
      </c>
      <c r="AY183" s="17" t="s">
        <v>146</v>
      </c>
      <c r="BE183" s="185">
        <f>IF(N183="základní",J183,0)</f>
        <v>0</v>
      </c>
      <c r="BF183" s="185">
        <f>IF(N183="snížená",J183,0)</f>
        <v>0</v>
      </c>
      <c r="BG183" s="185">
        <f>IF(N183="zákl. přenesená",J183,0)</f>
        <v>0</v>
      </c>
      <c r="BH183" s="185">
        <f>IF(N183="sníž. přenesená",J183,0)</f>
        <v>0</v>
      </c>
      <c r="BI183" s="185">
        <f>IF(N183="nulová",J183,0)</f>
        <v>0</v>
      </c>
      <c r="BJ183" s="17" t="s">
        <v>81</v>
      </c>
      <c r="BK183" s="185">
        <f>ROUND(I183*H183,2)</f>
        <v>0</v>
      </c>
      <c r="BL183" s="17" t="s">
        <v>153</v>
      </c>
      <c r="BM183" s="184" t="s">
        <v>258</v>
      </c>
    </row>
    <row r="184" spans="1:47" s="2" customFormat="1" ht="12">
      <c r="A184" s="34"/>
      <c r="B184" s="35"/>
      <c r="C184" s="36"/>
      <c r="D184" s="186" t="s">
        <v>155</v>
      </c>
      <c r="E184" s="36"/>
      <c r="F184" s="187" t="s">
        <v>259</v>
      </c>
      <c r="G184" s="36"/>
      <c r="H184" s="36"/>
      <c r="I184" s="188"/>
      <c r="J184" s="36"/>
      <c r="K184" s="36"/>
      <c r="L184" s="39"/>
      <c r="M184" s="189"/>
      <c r="N184" s="190"/>
      <c r="O184" s="64"/>
      <c r="P184" s="64"/>
      <c r="Q184" s="64"/>
      <c r="R184" s="64"/>
      <c r="S184" s="64"/>
      <c r="T184" s="65"/>
      <c r="U184" s="34"/>
      <c r="V184" s="34"/>
      <c r="W184" s="34"/>
      <c r="X184" s="34"/>
      <c r="Y184" s="34"/>
      <c r="Z184" s="34"/>
      <c r="AA184" s="34"/>
      <c r="AB184" s="34"/>
      <c r="AC184" s="34"/>
      <c r="AD184" s="34"/>
      <c r="AE184" s="34"/>
      <c r="AT184" s="17" t="s">
        <v>155</v>
      </c>
      <c r="AU184" s="17" t="s">
        <v>167</v>
      </c>
    </row>
    <row r="185" spans="2:51" s="13" customFormat="1" ht="12">
      <c r="B185" s="193"/>
      <c r="C185" s="194"/>
      <c r="D185" s="191" t="s">
        <v>159</v>
      </c>
      <c r="E185" s="195" t="s">
        <v>19</v>
      </c>
      <c r="F185" s="196" t="s">
        <v>230</v>
      </c>
      <c r="G185" s="194"/>
      <c r="H185" s="195" t="s">
        <v>19</v>
      </c>
      <c r="I185" s="197"/>
      <c r="J185" s="194"/>
      <c r="K185" s="194"/>
      <c r="L185" s="198"/>
      <c r="M185" s="199"/>
      <c r="N185" s="200"/>
      <c r="O185" s="200"/>
      <c r="P185" s="200"/>
      <c r="Q185" s="200"/>
      <c r="R185" s="200"/>
      <c r="S185" s="200"/>
      <c r="T185" s="201"/>
      <c r="AT185" s="202" t="s">
        <v>159</v>
      </c>
      <c r="AU185" s="202" t="s">
        <v>167</v>
      </c>
      <c r="AV185" s="13" t="s">
        <v>81</v>
      </c>
      <c r="AW185" s="13" t="s">
        <v>34</v>
      </c>
      <c r="AX185" s="13" t="s">
        <v>73</v>
      </c>
      <c r="AY185" s="202" t="s">
        <v>146</v>
      </c>
    </row>
    <row r="186" spans="2:51" s="14" customFormat="1" ht="12">
      <c r="B186" s="203"/>
      <c r="C186" s="204"/>
      <c r="D186" s="191" t="s">
        <v>159</v>
      </c>
      <c r="E186" s="205" t="s">
        <v>19</v>
      </c>
      <c r="F186" s="206" t="s">
        <v>231</v>
      </c>
      <c r="G186" s="204"/>
      <c r="H186" s="207">
        <v>7.844</v>
      </c>
      <c r="I186" s="208"/>
      <c r="J186" s="204"/>
      <c r="K186" s="204"/>
      <c r="L186" s="209"/>
      <c r="M186" s="210"/>
      <c r="N186" s="211"/>
      <c r="O186" s="211"/>
      <c r="P186" s="211"/>
      <c r="Q186" s="211"/>
      <c r="R186" s="211"/>
      <c r="S186" s="211"/>
      <c r="T186" s="212"/>
      <c r="AT186" s="213" t="s">
        <v>159</v>
      </c>
      <c r="AU186" s="213" t="s">
        <v>167</v>
      </c>
      <c r="AV186" s="14" t="s">
        <v>83</v>
      </c>
      <c r="AW186" s="14" t="s">
        <v>34</v>
      </c>
      <c r="AX186" s="14" t="s">
        <v>73</v>
      </c>
      <c r="AY186" s="213" t="s">
        <v>146</v>
      </c>
    </row>
    <row r="187" spans="2:51" s="13" customFormat="1" ht="12">
      <c r="B187" s="193"/>
      <c r="C187" s="194"/>
      <c r="D187" s="191" t="s">
        <v>159</v>
      </c>
      <c r="E187" s="195" t="s">
        <v>19</v>
      </c>
      <c r="F187" s="196" t="s">
        <v>232</v>
      </c>
      <c r="G187" s="194"/>
      <c r="H187" s="195" t="s">
        <v>19</v>
      </c>
      <c r="I187" s="197"/>
      <c r="J187" s="194"/>
      <c r="K187" s="194"/>
      <c r="L187" s="198"/>
      <c r="M187" s="199"/>
      <c r="N187" s="200"/>
      <c r="O187" s="200"/>
      <c r="P187" s="200"/>
      <c r="Q187" s="200"/>
      <c r="R187" s="200"/>
      <c r="S187" s="200"/>
      <c r="T187" s="201"/>
      <c r="AT187" s="202" t="s">
        <v>159</v>
      </c>
      <c r="AU187" s="202" t="s">
        <v>167</v>
      </c>
      <c r="AV187" s="13" t="s">
        <v>81</v>
      </c>
      <c r="AW187" s="13" t="s">
        <v>34</v>
      </c>
      <c r="AX187" s="13" t="s">
        <v>73</v>
      </c>
      <c r="AY187" s="202" t="s">
        <v>146</v>
      </c>
    </row>
    <row r="188" spans="2:51" s="14" customFormat="1" ht="12">
      <c r="B188" s="203"/>
      <c r="C188" s="204"/>
      <c r="D188" s="191" t="s">
        <v>159</v>
      </c>
      <c r="E188" s="205" t="s">
        <v>19</v>
      </c>
      <c r="F188" s="206" t="s">
        <v>233</v>
      </c>
      <c r="G188" s="204"/>
      <c r="H188" s="207">
        <v>3.975</v>
      </c>
      <c r="I188" s="208"/>
      <c r="J188" s="204"/>
      <c r="K188" s="204"/>
      <c r="L188" s="209"/>
      <c r="M188" s="210"/>
      <c r="N188" s="211"/>
      <c r="O188" s="211"/>
      <c r="P188" s="211"/>
      <c r="Q188" s="211"/>
      <c r="R188" s="211"/>
      <c r="S188" s="211"/>
      <c r="T188" s="212"/>
      <c r="AT188" s="213" t="s">
        <v>159</v>
      </c>
      <c r="AU188" s="213" t="s">
        <v>167</v>
      </c>
      <c r="AV188" s="14" t="s">
        <v>83</v>
      </c>
      <c r="AW188" s="14" t="s">
        <v>34</v>
      </c>
      <c r="AX188" s="14" t="s">
        <v>73</v>
      </c>
      <c r="AY188" s="213" t="s">
        <v>146</v>
      </c>
    </row>
    <row r="189" spans="2:51" s="13" customFormat="1" ht="12">
      <c r="B189" s="193"/>
      <c r="C189" s="194"/>
      <c r="D189" s="191" t="s">
        <v>159</v>
      </c>
      <c r="E189" s="195" t="s">
        <v>19</v>
      </c>
      <c r="F189" s="196" t="s">
        <v>234</v>
      </c>
      <c r="G189" s="194"/>
      <c r="H189" s="195" t="s">
        <v>19</v>
      </c>
      <c r="I189" s="197"/>
      <c r="J189" s="194"/>
      <c r="K189" s="194"/>
      <c r="L189" s="198"/>
      <c r="M189" s="199"/>
      <c r="N189" s="200"/>
      <c r="O189" s="200"/>
      <c r="P189" s="200"/>
      <c r="Q189" s="200"/>
      <c r="R189" s="200"/>
      <c r="S189" s="200"/>
      <c r="T189" s="201"/>
      <c r="AT189" s="202" t="s">
        <v>159</v>
      </c>
      <c r="AU189" s="202" t="s">
        <v>167</v>
      </c>
      <c r="AV189" s="13" t="s">
        <v>81</v>
      </c>
      <c r="AW189" s="13" t="s">
        <v>34</v>
      </c>
      <c r="AX189" s="13" t="s">
        <v>73</v>
      </c>
      <c r="AY189" s="202" t="s">
        <v>146</v>
      </c>
    </row>
    <row r="190" spans="2:51" s="14" customFormat="1" ht="12">
      <c r="B190" s="203"/>
      <c r="C190" s="204"/>
      <c r="D190" s="191" t="s">
        <v>159</v>
      </c>
      <c r="E190" s="205" t="s">
        <v>19</v>
      </c>
      <c r="F190" s="206" t="s">
        <v>233</v>
      </c>
      <c r="G190" s="204"/>
      <c r="H190" s="207">
        <v>3.975</v>
      </c>
      <c r="I190" s="208"/>
      <c r="J190" s="204"/>
      <c r="K190" s="204"/>
      <c r="L190" s="209"/>
      <c r="M190" s="210"/>
      <c r="N190" s="211"/>
      <c r="O190" s="211"/>
      <c r="P190" s="211"/>
      <c r="Q190" s="211"/>
      <c r="R190" s="211"/>
      <c r="S190" s="211"/>
      <c r="T190" s="212"/>
      <c r="AT190" s="213" t="s">
        <v>159</v>
      </c>
      <c r="AU190" s="213" t="s">
        <v>167</v>
      </c>
      <c r="AV190" s="14" t="s">
        <v>83</v>
      </c>
      <c r="AW190" s="14" t="s">
        <v>34</v>
      </c>
      <c r="AX190" s="14" t="s">
        <v>73</v>
      </c>
      <c r="AY190" s="213" t="s">
        <v>146</v>
      </c>
    </row>
    <row r="191" spans="1:65" s="2" customFormat="1" ht="24.2" customHeight="1">
      <c r="A191" s="34"/>
      <c r="B191" s="35"/>
      <c r="C191" s="173" t="s">
        <v>8</v>
      </c>
      <c r="D191" s="173" t="s">
        <v>148</v>
      </c>
      <c r="E191" s="174" t="s">
        <v>260</v>
      </c>
      <c r="F191" s="175" t="s">
        <v>261</v>
      </c>
      <c r="G191" s="176" t="s">
        <v>201</v>
      </c>
      <c r="H191" s="177">
        <v>15.794</v>
      </c>
      <c r="I191" s="178"/>
      <c r="J191" s="179">
        <f>ROUND(I191*H191,2)</f>
        <v>0</v>
      </c>
      <c r="K191" s="175" t="s">
        <v>152</v>
      </c>
      <c r="L191" s="39"/>
      <c r="M191" s="180" t="s">
        <v>19</v>
      </c>
      <c r="N191" s="181" t="s">
        <v>44</v>
      </c>
      <c r="O191" s="64"/>
      <c r="P191" s="182">
        <f>O191*H191</f>
        <v>0</v>
      </c>
      <c r="Q191" s="182">
        <v>0.00285</v>
      </c>
      <c r="R191" s="182">
        <f>Q191*H191</f>
        <v>0.0450129</v>
      </c>
      <c r="S191" s="182">
        <v>0</v>
      </c>
      <c r="T191" s="183">
        <f>S191*H191</f>
        <v>0</v>
      </c>
      <c r="U191" s="34"/>
      <c r="V191" s="34"/>
      <c r="W191" s="34"/>
      <c r="X191" s="34"/>
      <c r="Y191" s="34"/>
      <c r="Z191" s="34"/>
      <c r="AA191" s="34"/>
      <c r="AB191" s="34"/>
      <c r="AC191" s="34"/>
      <c r="AD191" s="34"/>
      <c r="AE191" s="34"/>
      <c r="AR191" s="184" t="s">
        <v>153</v>
      </c>
      <c r="AT191" s="184" t="s">
        <v>148</v>
      </c>
      <c r="AU191" s="184" t="s">
        <v>167</v>
      </c>
      <c r="AY191" s="17" t="s">
        <v>146</v>
      </c>
      <c r="BE191" s="185">
        <f>IF(N191="základní",J191,0)</f>
        <v>0</v>
      </c>
      <c r="BF191" s="185">
        <f>IF(N191="snížená",J191,0)</f>
        <v>0</v>
      </c>
      <c r="BG191" s="185">
        <f>IF(N191="zákl. přenesená",J191,0)</f>
        <v>0</v>
      </c>
      <c r="BH191" s="185">
        <f>IF(N191="sníž. přenesená",J191,0)</f>
        <v>0</v>
      </c>
      <c r="BI191" s="185">
        <f>IF(N191="nulová",J191,0)</f>
        <v>0</v>
      </c>
      <c r="BJ191" s="17" t="s">
        <v>81</v>
      </c>
      <c r="BK191" s="185">
        <f>ROUND(I191*H191,2)</f>
        <v>0</v>
      </c>
      <c r="BL191" s="17" t="s">
        <v>153</v>
      </c>
      <c r="BM191" s="184" t="s">
        <v>262</v>
      </c>
    </row>
    <row r="192" spans="1:47" s="2" customFormat="1" ht="12">
      <c r="A192" s="34"/>
      <c r="B192" s="35"/>
      <c r="C192" s="36"/>
      <c r="D192" s="186" t="s">
        <v>155</v>
      </c>
      <c r="E192" s="36"/>
      <c r="F192" s="187" t="s">
        <v>263</v>
      </c>
      <c r="G192" s="36"/>
      <c r="H192" s="36"/>
      <c r="I192" s="188"/>
      <c r="J192" s="36"/>
      <c r="K192" s="36"/>
      <c r="L192" s="39"/>
      <c r="M192" s="189"/>
      <c r="N192" s="190"/>
      <c r="O192" s="64"/>
      <c r="P192" s="64"/>
      <c r="Q192" s="64"/>
      <c r="R192" s="64"/>
      <c r="S192" s="64"/>
      <c r="T192" s="65"/>
      <c r="U192" s="34"/>
      <c r="V192" s="34"/>
      <c r="W192" s="34"/>
      <c r="X192" s="34"/>
      <c r="Y192" s="34"/>
      <c r="Z192" s="34"/>
      <c r="AA192" s="34"/>
      <c r="AB192" s="34"/>
      <c r="AC192" s="34"/>
      <c r="AD192" s="34"/>
      <c r="AE192" s="34"/>
      <c r="AT192" s="17" t="s">
        <v>155</v>
      </c>
      <c r="AU192" s="17" t="s">
        <v>167</v>
      </c>
    </row>
    <row r="193" spans="2:51" s="13" customFormat="1" ht="12">
      <c r="B193" s="193"/>
      <c r="C193" s="194"/>
      <c r="D193" s="191" t="s">
        <v>159</v>
      </c>
      <c r="E193" s="195" t="s">
        <v>19</v>
      </c>
      <c r="F193" s="196" t="s">
        <v>230</v>
      </c>
      <c r="G193" s="194"/>
      <c r="H193" s="195" t="s">
        <v>19</v>
      </c>
      <c r="I193" s="197"/>
      <c r="J193" s="194"/>
      <c r="K193" s="194"/>
      <c r="L193" s="198"/>
      <c r="M193" s="199"/>
      <c r="N193" s="200"/>
      <c r="O193" s="200"/>
      <c r="P193" s="200"/>
      <c r="Q193" s="200"/>
      <c r="R193" s="200"/>
      <c r="S193" s="200"/>
      <c r="T193" s="201"/>
      <c r="AT193" s="202" t="s">
        <v>159</v>
      </c>
      <c r="AU193" s="202" t="s">
        <v>167</v>
      </c>
      <c r="AV193" s="13" t="s">
        <v>81</v>
      </c>
      <c r="AW193" s="13" t="s">
        <v>34</v>
      </c>
      <c r="AX193" s="13" t="s">
        <v>73</v>
      </c>
      <c r="AY193" s="202" t="s">
        <v>146</v>
      </c>
    </row>
    <row r="194" spans="2:51" s="14" customFormat="1" ht="12">
      <c r="B194" s="203"/>
      <c r="C194" s="204"/>
      <c r="D194" s="191" t="s">
        <v>159</v>
      </c>
      <c r="E194" s="205" t="s">
        <v>19</v>
      </c>
      <c r="F194" s="206" t="s">
        <v>231</v>
      </c>
      <c r="G194" s="204"/>
      <c r="H194" s="207">
        <v>7.844</v>
      </c>
      <c r="I194" s="208"/>
      <c r="J194" s="204"/>
      <c r="K194" s="204"/>
      <c r="L194" s="209"/>
      <c r="M194" s="210"/>
      <c r="N194" s="211"/>
      <c r="O194" s="211"/>
      <c r="P194" s="211"/>
      <c r="Q194" s="211"/>
      <c r="R194" s="211"/>
      <c r="S194" s="211"/>
      <c r="T194" s="212"/>
      <c r="AT194" s="213" t="s">
        <v>159</v>
      </c>
      <c r="AU194" s="213" t="s">
        <v>167</v>
      </c>
      <c r="AV194" s="14" t="s">
        <v>83</v>
      </c>
      <c r="AW194" s="14" t="s">
        <v>34</v>
      </c>
      <c r="AX194" s="14" t="s">
        <v>73</v>
      </c>
      <c r="AY194" s="213" t="s">
        <v>146</v>
      </c>
    </row>
    <row r="195" spans="2:51" s="13" customFormat="1" ht="12">
      <c r="B195" s="193"/>
      <c r="C195" s="194"/>
      <c r="D195" s="191" t="s">
        <v>159</v>
      </c>
      <c r="E195" s="195" t="s">
        <v>19</v>
      </c>
      <c r="F195" s="196" t="s">
        <v>232</v>
      </c>
      <c r="G195" s="194"/>
      <c r="H195" s="195" t="s">
        <v>19</v>
      </c>
      <c r="I195" s="197"/>
      <c r="J195" s="194"/>
      <c r="K195" s="194"/>
      <c r="L195" s="198"/>
      <c r="M195" s="199"/>
      <c r="N195" s="200"/>
      <c r="O195" s="200"/>
      <c r="P195" s="200"/>
      <c r="Q195" s="200"/>
      <c r="R195" s="200"/>
      <c r="S195" s="200"/>
      <c r="T195" s="201"/>
      <c r="AT195" s="202" t="s">
        <v>159</v>
      </c>
      <c r="AU195" s="202" t="s">
        <v>167</v>
      </c>
      <c r="AV195" s="13" t="s">
        <v>81</v>
      </c>
      <c r="AW195" s="13" t="s">
        <v>34</v>
      </c>
      <c r="AX195" s="13" t="s">
        <v>73</v>
      </c>
      <c r="AY195" s="202" t="s">
        <v>146</v>
      </c>
    </row>
    <row r="196" spans="2:51" s="14" customFormat="1" ht="12">
      <c r="B196" s="203"/>
      <c r="C196" s="204"/>
      <c r="D196" s="191" t="s">
        <v>159</v>
      </c>
      <c r="E196" s="205" t="s">
        <v>19</v>
      </c>
      <c r="F196" s="206" t="s">
        <v>233</v>
      </c>
      <c r="G196" s="204"/>
      <c r="H196" s="207">
        <v>3.975</v>
      </c>
      <c r="I196" s="208"/>
      <c r="J196" s="204"/>
      <c r="K196" s="204"/>
      <c r="L196" s="209"/>
      <c r="M196" s="210"/>
      <c r="N196" s="211"/>
      <c r="O196" s="211"/>
      <c r="P196" s="211"/>
      <c r="Q196" s="211"/>
      <c r="R196" s="211"/>
      <c r="S196" s="211"/>
      <c r="T196" s="212"/>
      <c r="AT196" s="213" t="s">
        <v>159</v>
      </c>
      <c r="AU196" s="213" t="s">
        <v>167</v>
      </c>
      <c r="AV196" s="14" t="s">
        <v>83</v>
      </c>
      <c r="AW196" s="14" t="s">
        <v>34</v>
      </c>
      <c r="AX196" s="14" t="s">
        <v>73</v>
      </c>
      <c r="AY196" s="213" t="s">
        <v>146</v>
      </c>
    </row>
    <row r="197" spans="2:51" s="13" customFormat="1" ht="12">
      <c r="B197" s="193"/>
      <c r="C197" s="194"/>
      <c r="D197" s="191" t="s">
        <v>159</v>
      </c>
      <c r="E197" s="195" t="s">
        <v>19</v>
      </c>
      <c r="F197" s="196" t="s">
        <v>234</v>
      </c>
      <c r="G197" s="194"/>
      <c r="H197" s="195" t="s">
        <v>19</v>
      </c>
      <c r="I197" s="197"/>
      <c r="J197" s="194"/>
      <c r="K197" s="194"/>
      <c r="L197" s="198"/>
      <c r="M197" s="199"/>
      <c r="N197" s="200"/>
      <c r="O197" s="200"/>
      <c r="P197" s="200"/>
      <c r="Q197" s="200"/>
      <c r="R197" s="200"/>
      <c r="S197" s="200"/>
      <c r="T197" s="201"/>
      <c r="AT197" s="202" t="s">
        <v>159</v>
      </c>
      <c r="AU197" s="202" t="s">
        <v>167</v>
      </c>
      <c r="AV197" s="13" t="s">
        <v>81</v>
      </c>
      <c r="AW197" s="13" t="s">
        <v>34</v>
      </c>
      <c r="AX197" s="13" t="s">
        <v>73</v>
      </c>
      <c r="AY197" s="202" t="s">
        <v>146</v>
      </c>
    </row>
    <row r="198" spans="2:51" s="14" customFormat="1" ht="12">
      <c r="B198" s="203"/>
      <c r="C198" s="204"/>
      <c r="D198" s="191" t="s">
        <v>159</v>
      </c>
      <c r="E198" s="205" t="s">
        <v>19</v>
      </c>
      <c r="F198" s="206" t="s">
        <v>233</v>
      </c>
      <c r="G198" s="204"/>
      <c r="H198" s="207">
        <v>3.975</v>
      </c>
      <c r="I198" s="208"/>
      <c r="J198" s="204"/>
      <c r="K198" s="204"/>
      <c r="L198" s="209"/>
      <c r="M198" s="210"/>
      <c r="N198" s="211"/>
      <c r="O198" s="211"/>
      <c r="P198" s="211"/>
      <c r="Q198" s="211"/>
      <c r="R198" s="211"/>
      <c r="S198" s="211"/>
      <c r="T198" s="212"/>
      <c r="AT198" s="213" t="s">
        <v>159</v>
      </c>
      <c r="AU198" s="213" t="s">
        <v>167</v>
      </c>
      <c r="AV198" s="14" t="s">
        <v>83</v>
      </c>
      <c r="AW198" s="14" t="s">
        <v>34</v>
      </c>
      <c r="AX198" s="14" t="s">
        <v>73</v>
      </c>
      <c r="AY198" s="213" t="s">
        <v>146</v>
      </c>
    </row>
    <row r="199" spans="1:65" s="2" customFormat="1" ht="16.5" customHeight="1">
      <c r="A199" s="34"/>
      <c r="B199" s="35"/>
      <c r="C199" s="173" t="s">
        <v>264</v>
      </c>
      <c r="D199" s="173" t="s">
        <v>148</v>
      </c>
      <c r="E199" s="174" t="s">
        <v>265</v>
      </c>
      <c r="F199" s="175" t="s">
        <v>266</v>
      </c>
      <c r="G199" s="176" t="s">
        <v>201</v>
      </c>
      <c r="H199" s="177">
        <v>638.646</v>
      </c>
      <c r="I199" s="178"/>
      <c r="J199" s="179">
        <f>ROUND(I199*H199,2)</f>
        <v>0</v>
      </c>
      <c r="K199" s="175" t="s">
        <v>152</v>
      </c>
      <c r="L199" s="39"/>
      <c r="M199" s="180" t="s">
        <v>19</v>
      </c>
      <c r="N199" s="181" t="s">
        <v>44</v>
      </c>
      <c r="O199" s="64"/>
      <c r="P199" s="182">
        <f>O199*H199</f>
        <v>0</v>
      </c>
      <c r="Q199" s="182">
        <v>0.00026</v>
      </c>
      <c r="R199" s="182">
        <f>Q199*H199</f>
        <v>0.16604795999999997</v>
      </c>
      <c r="S199" s="182">
        <v>0</v>
      </c>
      <c r="T199" s="183">
        <f>S199*H199</f>
        <v>0</v>
      </c>
      <c r="U199" s="34"/>
      <c r="V199" s="34"/>
      <c r="W199" s="34"/>
      <c r="X199" s="34"/>
      <c r="Y199" s="34"/>
      <c r="Z199" s="34"/>
      <c r="AA199" s="34"/>
      <c r="AB199" s="34"/>
      <c r="AC199" s="34"/>
      <c r="AD199" s="34"/>
      <c r="AE199" s="34"/>
      <c r="AR199" s="184" t="s">
        <v>153</v>
      </c>
      <c r="AT199" s="184" t="s">
        <v>148</v>
      </c>
      <c r="AU199" s="184" t="s">
        <v>167</v>
      </c>
      <c r="AY199" s="17" t="s">
        <v>146</v>
      </c>
      <c r="BE199" s="185">
        <f>IF(N199="základní",J199,0)</f>
        <v>0</v>
      </c>
      <c r="BF199" s="185">
        <f>IF(N199="snížená",J199,0)</f>
        <v>0</v>
      </c>
      <c r="BG199" s="185">
        <f>IF(N199="zákl. přenesená",J199,0)</f>
        <v>0</v>
      </c>
      <c r="BH199" s="185">
        <f>IF(N199="sníž. přenesená",J199,0)</f>
        <v>0</v>
      </c>
      <c r="BI199" s="185">
        <f>IF(N199="nulová",J199,0)</f>
        <v>0</v>
      </c>
      <c r="BJ199" s="17" t="s">
        <v>81</v>
      </c>
      <c r="BK199" s="185">
        <f>ROUND(I199*H199,2)</f>
        <v>0</v>
      </c>
      <c r="BL199" s="17" t="s">
        <v>153</v>
      </c>
      <c r="BM199" s="184" t="s">
        <v>267</v>
      </c>
    </row>
    <row r="200" spans="1:47" s="2" customFormat="1" ht="12">
      <c r="A200" s="34"/>
      <c r="B200" s="35"/>
      <c r="C200" s="36"/>
      <c r="D200" s="186" t="s">
        <v>155</v>
      </c>
      <c r="E200" s="36"/>
      <c r="F200" s="187" t="s">
        <v>268</v>
      </c>
      <c r="G200" s="36"/>
      <c r="H200" s="36"/>
      <c r="I200" s="188"/>
      <c r="J200" s="36"/>
      <c r="K200" s="36"/>
      <c r="L200" s="39"/>
      <c r="M200" s="189"/>
      <c r="N200" s="190"/>
      <c r="O200" s="64"/>
      <c r="P200" s="64"/>
      <c r="Q200" s="64"/>
      <c r="R200" s="64"/>
      <c r="S200" s="64"/>
      <c r="T200" s="65"/>
      <c r="U200" s="34"/>
      <c r="V200" s="34"/>
      <c r="W200" s="34"/>
      <c r="X200" s="34"/>
      <c r="Y200" s="34"/>
      <c r="Z200" s="34"/>
      <c r="AA200" s="34"/>
      <c r="AB200" s="34"/>
      <c r="AC200" s="34"/>
      <c r="AD200" s="34"/>
      <c r="AE200" s="34"/>
      <c r="AT200" s="17" t="s">
        <v>155</v>
      </c>
      <c r="AU200" s="17" t="s">
        <v>167</v>
      </c>
    </row>
    <row r="201" spans="2:51" s="13" customFormat="1" ht="12">
      <c r="B201" s="193"/>
      <c r="C201" s="194"/>
      <c r="D201" s="191" t="s">
        <v>159</v>
      </c>
      <c r="E201" s="195" t="s">
        <v>19</v>
      </c>
      <c r="F201" s="196" t="s">
        <v>204</v>
      </c>
      <c r="G201" s="194"/>
      <c r="H201" s="195" t="s">
        <v>19</v>
      </c>
      <c r="I201" s="197"/>
      <c r="J201" s="194"/>
      <c r="K201" s="194"/>
      <c r="L201" s="198"/>
      <c r="M201" s="199"/>
      <c r="N201" s="200"/>
      <c r="O201" s="200"/>
      <c r="P201" s="200"/>
      <c r="Q201" s="200"/>
      <c r="R201" s="200"/>
      <c r="S201" s="200"/>
      <c r="T201" s="201"/>
      <c r="AT201" s="202" t="s">
        <v>159</v>
      </c>
      <c r="AU201" s="202" t="s">
        <v>167</v>
      </c>
      <c r="AV201" s="13" t="s">
        <v>81</v>
      </c>
      <c r="AW201" s="13" t="s">
        <v>34</v>
      </c>
      <c r="AX201" s="13" t="s">
        <v>73</v>
      </c>
      <c r="AY201" s="202" t="s">
        <v>146</v>
      </c>
    </row>
    <row r="202" spans="2:51" s="14" customFormat="1" ht="12">
      <c r="B202" s="203"/>
      <c r="C202" s="204"/>
      <c r="D202" s="191" t="s">
        <v>159</v>
      </c>
      <c r="E202" s="205" t="s">
        <v>19</v>
      </c>
      <c r="F202" s="206" t="s">
        <v>205</v>
      </c>
      <c r="G202" s="204"/>
      <c r="H202" s="207">
        <v>68.46</v>
      </c>
      <c r="I202" s="208"/>
      <c r="J202" s="204"/>
      <c r="K202" s="204"/>
      <c r="L202" s="209"/>
      <c r="M202" s="210"/>
      <c r="N202" s="211"/>
      <c r="O202" s="211"/>
      <c r="P202" s="211"/>
      <c r="Q202" s="211"/>
      <c r="R202" s="211"/>
      <c r="S202" s="211"/>
      <c r="T202" s="212"/>
      <c r="AT202" s="213" t="s">
        <v>159</v>
      </c>
      <c r="AU202" s="213" t="s">
        <v>167</v>
      </c>
      <c r="AV202" s="14" t="s">
        <v>83</v>
      </c>
      <c r="AW202" s="14" t="s">
        <v>34</v>
      </c>
      <c r="AX202" s="14" t="s">
        <v>73</v>
      </c>
      <c r="AY202" s="213" t="s">
        <v>146</v>
      </c>
    </row>
    <row r="203" spans="2:51" s="13" customFormat="1" ht="12">
      <c r="B203" s="193"/>
      <c r="C203" s="194"/>
      <c r="D203" s="191" t="s">
        <v>159</v>
      </c>
      <c r="E203" s="195" t="s">
        <v>19</v>
      </c>
      <c r="F203" s="196" t="s">
        <v>206</v>
      </c>
      <c r="G203" s="194"/>
      <c r="H203" s="195" t="s">
        <v>19</v>
      </c>
      <c r="I203" s="197"/>
      <c r="J203" s="194"/>
      <c r="K203" s="194"/>
      <c r="L203" s="198"/>
      <c r="M203" s="199"/>
      <c r="N203" s="200"/>
      <c r="O203" s="200"/>
      <c r="P203" s="200"/>
      <c r="Q203" s="200"/>
      <c r="R203" s="200"/>
      <c r="S203" s="200"/>
      <c r="T203" s="201"/>
      <c r="AT203" s="202" t="s">
        <v>159</v>
      </c>
      <c r="AU203" s="202" t="s">
        <v>167</v>
      </c>
      <c r="AV203" s="13" t="s">
        <v>81</v>
      </c>
      <c r="AW203" s="13" t="s">
        <v>34</v>
      </c>
      <c r="AX203" s="13" t="s">
        <v>73</v>
      </c>
      <c r="AY203" s="202" t="s">
        <v>146</v>
      </c>
    </row>
    <row r="204" spans="2:51" s="14" customFormat="1" ht="12">
      <c r="B204" s="203"/>
      <c r="C204" s="204"/>
      <c r="D204" s="191" t="s">
        <v>159</v>
      </c>
      <c r="E204" s="205" t="s">
        <v>19</v>
      </c>
      <c r="F204" s="206" t="s">
        <v>207</v>
      </c>
      <c r="G204" s="204"/>
      <c r="H204" s="207">
        <v>54.76</v>
      </c>
      <c r="I204" s="208"/>
      <c r="J204" s="204"/>
      <c r="K204" s="204"/>
      <c r="L204" s="209"/>
      <c r="M204" s="210"/>
      <c r="N204" s="211"/>
      <c r="O204" s="211"/>
      <c r="P204" s="211"/>
      <c r="Q204" s="211"/>
      <c r="R204" s="211"/>
      <c r="S204" s="211"/>
      <c r="T204" s="212"/>
      <c r="AT204" s="213" t="s">
        <v>159</v>
      </c>
      <c r="AU204" s="213" t="s">
        <v>167</v>
      </c>
      <c r="AV204" s="14" t="s">
        <v>83</v>
      </c>
      <c r="AW204" s="14" t="s">
        <v>34</v>
      </c>
      <c r="AX204" s="14" t="s">
        <v>73</v>
      </c>
      <c r="AY204" s="213" t="s">
        <v>146</v>
      </c>
    </row>
    <row r="205" spans="2:51" s="13" customFormat="1" ht="12">
      <c r="B205" s="193"/>
      <c r="C205" s="194"/>
      <c r="D205" s="191" t="s">
        <v>159</v>
      </c>
      <c r="E205" s="195" t="s">
        <v>19</v>
      </c>
      <c r="F205" s="196" t="s">
        <v>208</v>
      </c>
      <c r="G205" s="194"/>
      <c r="H205" s="195" t="s">
        <v>19</v>
      </c>
      <c r="I205" s="197"/>
      <c r="J205" s="194"/>
      <c r="K205" s="194"/>
      <c r="L205" s="198"/>
      <c r="M205" s="199"/>
      <c r="N205" s="200"/>
      <c r="O205" s="200"/>
      <c r="P205" s="200"/>
      <c r="Q205" s="200"/>
      <c r="R205" s="200"/>
      <c r="S205" s="200"/>
      <c r="T205" s="201"/>
      <c r="AT205" s="202" t="s">
        <v>159</v>
      </c>
      <c r="AU205" s="202" t="s">
        <v>167</v>
      </c>
      <c r="AV205" s="13" t="s">
        <v>81</v>
      </c>
      <c r="AW205" s="13" t="s">
        <v>34</v>
      </c>
      <c r="AX205" s="13" t="s">
        <v>73</v>
      </c>
      <c r="AY205" s="202" t="s">
        <v>146</v>
      </c>
    </row>
    <row r="206" spans="2:51" s="14" customFormat="1" ht="12">
      <c r="B206" s="203"/>
      <c r="C206" s="204"/>
      <c r="D206" s="191" t="s">
        <v>159</v>
      </c>
      <c r="E206" s="205" t="s">
        <v>19</v>
      </c>
      <c r="F206" s="206" t="s">
        <v>209</v>
      </c>
      <c r="G206" s="204"/>
      <c r="H206" s="207">
        <v>198.102</v>
      </c>
      <c r="I206" s="208"/>
      <c r="J206" s="204"/>
      <c r="K206" s="204"/>
      <c r="L206" s="209"/>
      <c r="M206" s="210"/>
      <c r="N206" s="211"/>
      <c r="O206" s="211"/>
      <c r="P206" s="211"/>
      <c r="Q206" s="211"/>
      <c r="R206" s="211"/>
      <c r="S206" s="211"/>
      <c r="T206" s="212"/>
      <c r="AT206" s="213" t="s">
        <v>159</v>
      </c>
      <c r="AU206" s="213" t="s">
        <v>167</v>
      </c>
      <c r="AV206" s="14" t="s">
        <v>83</v>
      </c>
      <c r="AW206" s="14" t="s">
        <v>34</v>
      </c>
      <c r="AX206" s="14" t="s">
        <v>73</v>
      </c>
      <c r="AY206" s="213" t="s">
        <v>146</v>
      </c>
    </row>
    <row r="207" spans="2:51" s="14" customFormat="1" ht="12">
      <c r="B207" s="203"/>
      <c r="C207" s="204"/>
      <c r="D207" s="191" t="s">
        <v>159</v>
      </c>
      <c r="E207" s="205" t="s">
        <v>19</v>
      </c>
      <c r="F207" s="206" t="s">
        <v>210</v>
      </c>
      <c r="G207" s="204"/>
      <c r="H207" s="207">
        <v>208.504</v>
      </c>
      <c r="I207" s="208"/>
      <c r="J207" s="204"/>
      <c r="K207" s="204"/>
      <c r="L207" s="209"/>
      <c r="M207" s="210"/>
      <c r="N207" s="211"/>
      <c r="O207" s="211"/>
      <c r="P207" s="211"/>
      <c r="Q207" s="211"/>
      <c r="R207" s="211"/>
      <c r="S207" s="211"/>
      <c r="T207" s="212"/>
      <c r="AT207" s="213" t="s">
        <v>159</v>
      </c>
      <c r="AU207" s="213" t="s">
        <v>167</v>
      </c>
      <c r="AV207" s="14" t="s">
        <v>83</v>
      </c>
      <c r="AW207" s="14" t="s">
        <v>34</v>
      </c>
      <c r="AX207" s="14" t="s">
        <v>73</v>
      </c>
      <c r="AY207" s="213" t="s">
        <v>146</v>
      </c>
    </row>
    <row r="208" spans="2:51" s="13" customFormat="1" ht="12">
      <c r="B208" s="193"/>
      <c r="C208" s="194"/>
      <c r="D208" s="191" t="s">
        <v>159</v>
      </c>
      <c r="E208" s="195" t="s">
        <v>19</v>
      </c>
      <c r="F208" s="196" t="s">
        <v>269</v>
      </c>
      <c r="G208" s="194"/>
      <c r="H208" s="195" t="s">
        <v>19</v>
      </c>
      <c r="I208" s="197"/>
      <c r="J208" s="194"/>
      <c r="K208" s="194"/>
      <c r="L208" s="198"/>
      <c r="M208" s="199"/>
      <c r="N208" s="200"/>
      <c r="O208" s="200"/>
      <c r="P208" s="200"/>
      <c r="Q208" s="200"/>
      <c r="R208" s="200"/>
      <c r="S208" s="200"/>
      <c r="T208" s="201"/>
      <c r="AT208" s="202" t="s">
        <v>159</v>
      </c>
      <c r="AU208" s="202" t="s">
        <v>167</v>
      </c>
      <c r="AV208" s="13" t="s">
        <v>81</v>
      </c>
      <c r="AW208" s="13" t="s">
        <v>34</v>
      </c>
      <c r="AX208" s="13" t="s">
        <v>73</v>
      </c>
      <c r="AY208" s="202" t="s">
        <v>146</v>
      </c>
    </row>
    <row r="209" spans="2:51" s="13" customFormat="1" ht="12">
      <c r="B209" s="193"/>
      <c r="C209" s="194"/>
      <c r="D209" s="191" t="s">
        <v>159</v>
      </c>
      <c r="E209" s="195" t="s">
        <v>19</v>
      </c>
      <c r="F209" s="196" t="s">
        <v>270</v>
      </c>
      <c r="G209" s="194"/>
      <c r="H209" s="195" t="s">
        <v>19</v>
      </c>
      <c r="I209" s="197"/>
      <c r="J209" s="194"/>
      <c r="K209" s="194"/>
      <c r="L209" s="198"/>
      <c r="M209" s="199"/>
      <c r="N209" s="200"/>
      <c r="O209" s="200"/>
      <c r="P209" s="200"/>
      <c r="Q209" s="200"/>
      <c r="R209" s="200"/>
      <c r="S209" s="200"/>
      <c r="T209" s="201"/>
      <c r="AT209" s="202" t="s">
        <v>159</v>
      </c>
      <c r="AU209" s="202" t="s">
        <v>167</v>
      </c>
      <c r="AV209" s="13" t="s">
        <v>81</v>
      </c>
      <c r="AW209" s="13" t="s">
        <v>34</v>
      </c>
      <c r="AX209" s="13" t="s">
        <v>73</v>
      </c>
      <c r="AY209" s="202" t="s">
        <v>146</v>
      </c>
    </row>
    <row r="210" spans="2:51" s="14" customFormat="1" ht="12">
      <c r="B210" s="203"/>
      <c r="C210" s="204"/>
      <c r="D210" s="191" t="s">
        <v>159</v>
      </c>
      <c r="E210" s="205" t="s">
        <v>19</v>
      </c>
      <c r="F210" s="206" t="s">
        <v>271</v>
      </c>
      <c r="G210" s="204"/>
      <c r="H210" s="207">
        <v>22.35</v>
      </c>
      <c r="I210" s="208"/>
      <c r="J210" s="204"/>
      <c r="K210" s="204"/>
      <c r="L210" s="209"/>
      <c r="M210" s="210"/>
      <c r="N210" s="211"/>
      <c r="O210" s="211"/>
      <c r="P210" s="211"/>
      <c r="Q210" s="211"/>
      <c r="R210" s="211"/>
      <c r="S210" s="211"/>
      <c r="T210" s="212"/>
      <c r="AT210" s="213" t="s">
        <v>159</v>
      </c>
      <c r="AU210" s="213" t="s">
        <v>167</v>
      </c>
      <c r="AV210" s="14" t="s">
        <v>83</v>
      </c>
      <c r="AW210" s="14" t="s">
        <v>34</v>
      </c>
      <c r="AX210" s="14" t="s">
        <v>73</v>
      </c>
      <c r="AY210" s="213" t="s">
        <v>146</v>
      </c>
    </row>
    <row r="211" spans="2:51" s="13" customFormat="1" ht="12">
      <c r="B211" s="193"/>
      <c r="C211" s="194"/>
      <c r="D211" s="191" t="s">
        <v>159</v>
      </c>
      <c r="E211" s="195" t="s">
        <v>19</v>
      </c>
      <c r="F211" s="196" t="s">
        <v>272</v>
      </c>
      <c r="G211" s="194"/>
      <c r="H211" s="195" t="s">
        <v>19</v>
      </c>
      <c r="I211" s="197"/>
      <c r="J211" s="194"/>
      <c r="K211" s="194"/>
      <c r="L211" s="198"/>
      <c r="M211" s="199"/>
      <c r="N211" s="200"/>
      <c r="O211" s="200"/>
      <c r="P211" s="200"/>
      <c r="Q211" s="200"/>
      <c r="R211" s="200"/>
      <c r="S211" s="200"/>
      <c r="T211" s="201"/>
      <c r="AT211" s="202" t="s">
        <v>159</v>
      </c>
      <c r="AU211" s="202" t="s">
        <v>167</v>
      </c>
      <c r="AV211" s="13" t="s">
        <v>81</v>
      </c>
      <c r="AW211" s="13" t="s">
        <v>34</v>
      </c>
      <c r="AX211" s="13" t="s">
        <v>73</v>
      </c>
      <c r="AY211" s="202" t="s">
        <v>146</v>
      </c>
    </row>
    <row r="212" spans="2:51" s="14" customFormat="1" ht="12">
      <c r="B212" s="203"/>
      <c r="C212" s="204"/>
      <c r="D212" s="191" t="s">
        <v>159</v>
      </c>
      <c r="E212" s="205" t="s">
        <v>19</v>
      </c>
      <c r="F212" s="206" t="s">
        <v>273</v>
      </c>
      <c r="G212" s="204"/>
      <c r="H212" s="207">
        <v>2.1</v>
      </c>
      <c r="I212" s="208"/>
      <c r="J212" s="204"/>
      <c r="K212" s="204"/>
      <c r="L212" s="209"/>
      <c r="M212" s="210"/>
      <c r="N212" s="211"/>
      <c r="O212" s="211"/>
      <c r="P212" s="211"/>
      <c r="Q212" s="211"/>
      <c r="R212" s="211"/>
      <c r="S212" s="211"/>
      <c r="T212" s="212"/>
      <c r="AT212" s="213" t="s">
        <v>159</v>
      </c>
      <c r="AU212" s="213" t="s">
        <v>167</v>
      </c>
      <c r="AV212" s="14" t="s">
        <v>83</v>
      </c>
      <c r="AW212" s="14" t="s">
        <v>34</v>
      </c>
      <c r="AX212" s="14" t="s">
        <v>73</v>
      </c>
      <c r="AY212" s="213" t="s">
        <v>146</v>
      </c>
    </row>
    <row r="213" spans="2:51" s="13" customFormat="1" ht="12">
      <c r="B213" s="193"/>
      <c r="C213" s="194"/>
      <c r="D213" s="191" t="s">
        <v>159</v>
      </c>
      <c r="E213" s="195" t="s">
        <v>19</v>
      </c>
      <c r="F213" s="196" t="s">
        <v>274</v>
      </c>
      <c r="G213" s="194"/>
      <c r="H213" s="195" t="s">
        <v>19</v>
      </c>
      <c r="I213" s="197"/>
      <c r="J213" s="194"/>
      <c r="K213" s="194"/>
      <c r="L213" s="198"/>
      <c r="M213" s="199"/>
      <c r="N213" s="200"/>
      <c r="O213" s="200"/>
      <c r="P213" s="200"/>
      <c r="Q213" s="200"/>
      <c r="R213" s="200"/>
      <c r="S213" s="200"/>
      <c r="T213" s="201"/>
      <c r="AT213" s="202" t="s">
        <v>159</v>
      </c>
      <c r="AU213" s="202" t="s">
        <v>167</v>
      </c>
      <c r="AV213" s="13" t="s">
        <v>81</v>
      </c>
      <c r="AW213" s="13" t="s">
        <v>34</v>
      </c>
      <c r="AX213" s="13" t="s">
        <v>73</v>
      </c>
      <c r="AY213" s="202" t="s">
        <v>146</v>
      </c>
    </row>
    <row r="214" spans="2:51" s="14" customFormat="1" ht="12">
      <c r="B214" s="203"/>
      <c r="C214" s="204"/>
      <c r="D214" s="191" t="s">
        <v>159</v>
      </c>
      <c r="E214" s="205" t="s">
        <v>19</v>
      </c>
      <c r="F214" s="206" t="s">
        <v>275</v>
      </c>
      <c r="G214" s="204"/>
      <c r="H214" s="207">
        <v>84.37</v>
      </c>
      <c r="I214" s="208"/>
      <c r="J214" s="204"/>
      <c r="K214" s="204"/>
      <c r="L214" s="209"/>
      <c r="M214" s="210"/>
      <c r="N214" s="211"/>
      <c r="O214" s="211"/>
      <c r="P214" s="211"/>
      <c r="Q214" s="211"/>
      <c r="R214" s="211"/>
      <c r="S214" s="211"/>
      <c r="T214" s="212"/>
      <c r="AT214" s="213" t="s">
        <v>159</v>
      </c>
      <c r="AU214" s="213" t="s">
        <v>167</v>
      </c>
      <c r="AV214" s="14" t="s">
        <v>83</v>
      </c>
      <c r="AW214" s="14" t="s">
        <v>34</v>
      </c>
      <c r="AX214" s="14" t="s">
        <v>73</v>
      </c>
      <c r="AY214" s="213" t="s">
        <v>146</v>
      </c>
    </row>
    <row r="215" spans="1:65" s="2" customFormat="1" ht="24.2" customHeight="1">
      <c r="A215" s="34"/>
      <c r="B215" s="35"/>
      <c r="C215" s="173" t="s">
        <v>276</v>
      </c>
      <c r="D215" s="173" t="s">
        <v>148</v>
      </c>
      <c r="E215" s="174" t="s">
        <v>277</v>
      </c>
      <c r="F215" s="175" t="s">
        <v>278</v>
      </c>
      <c r="G215" s="176" t="s">
        <v>201</v>
      </c>
      <c r="H215" s="177">
        <v>236.601</v>
      </c>
      <c r="I215" s="178"/>
      <c r="J215" s="179">
        <f>ROUND(I215*H215,2)</f>
        <v>0</v>
      </c>
      <c r="K215" s="175" t="s">
        <v>152</v>
      </c>
      <c r="L215" s="39"/>
      <c r="M215" s="180" t="s">
        <v>19</v>
      </c>
      <c r="N215" s="181" t="s">
        <v>44</v>
      </c>
      <c r="O215" s="64"/>
      <c r="P215" s="182">
        <f>O215*H215</f>
        <v>0</v>
      </c>
      <c r="Q215" s="182">
        <v>0.00028</v>
      </c>
      <c r="R215" s="182">
        <f>Q215*H215</f>
        <v>0.06624827999999999</v>
      </c>
      <c r="S215" s="182">
        <v>0</v>
      </c>
      <c r="T215" s="183">
        <f>S215*H215</f>
        <v>0</v>
      </c>
      <c r="U215" s="34"/>
      <c r="V215" s="34"/>
      <c r="W215" s="34"/>
      <c r="X215" s="34"/>
      <c r="Y215" s="34"/>
      <c r="Z215" s="34"/>
      <c r="AA215" s="34"/>
      <c r="AB215" s="34"/>
      <c r="AC215" s="34"/>
      <c r="AD215" s="34"/>
      <c r="AE215" s="34"/>
      <c r="AR215" s="184" t="s">
        <v>153</v>
      </c>
      <c r="AT215" s="184" t="s">
        <v>148</v>
      </c>
      <c r="AU215" s="184" t="s">
        <v>167</v>
      </c>
      <c r="AY215" s="17" t="s">
        <v>146</v>
      </c>
      <c r="BE215" s="185">
        <f>IF(N215="základní",J215,0)</f>
        <v>0</v>
      </c>
      <c r="BF215" s="185">
        <f>IF(N215="snížená",J215,0)</f>
        <v>0</v>
      </c>
      <c r="BG215" s="185">
        <f>IF(N215="zákl. přenesená",J215,0)</f>
        <v>0</v>
      </c>
      <c r="BH215" s="185">
        <f>IF(N215="sníž. přenesená",J215,0)</f>
        <v>0</v>
      </c>
      <c r="BI215" s="185">
        <f>IF(N215="nulová",J215,0)</f>
        <v>0</v>
      </c>
      <c r="BJ215" s="17" t="s">
        <v>81</v>
      </c>
      <c r="BK215" s="185">
        <f>ROUND(I215*H215,2)</f>
        <v>0</v>
      </c>
      <c r="BL215" s="17" t="s">
        <v>153</v>
      </c>
      <c r="BM215" s="184" t="s">
        <v>279</v>
      </c>
    </row>
    <row r="216" spans="1:47" s="2" customFormat="1" ht="12">
      <c r="A216" s="34"/>
      <c r="B216" s="35"/>
      <c r="C216" s="36"/>
      <c r="D216" s="186" t="s">
        <v>155</v>
      </c>
      <c r="E216" s="36"/>
      <c r="F216" s="187" t="s">
        <v>280</v>
      </c>
      <c r="G216" s="36"/>
      <c r="H216" s="36"/>
      <c r="I216" s="188"/>
      <c r="J216" s="36"/>
      <c r="K216" s="36"/>
      <c r="L216" s="39"/>
      <c r="M216" s="189"/>
      <c r="N216" s="190"/>
      <c r="O216" s="64"/>
      <c r="P216" s="64"/>
      <c r="Q216" s="64"/>
      <c r="R216" s="64"/>
      <c r="S216" s="64"/>
      <c r="T216" s="65"/>
      <c r="U216" s="34"/>
      <c r="V216" s="34"/>
      <c r="W216" s="34"/>
      <c r="X216" s="34"/>
      <c r="Y216" s="34"/>
      <c r="Z216" s="34"/>
      <c r="AA216" s="34"/>
      <c r="AB216" s="34"/>
      <c r="AC216" s="34"/>
      <c r="AD216" s="34"/>
      <c r="AE216" s="34"/>
      <c r="AT216" s="17" t="s">
        <v>155</v>
      </c>
      <c r="AU216" s="17" t="s">
        <v>167</v>
      </c>
    </row>
    <row r="217" spans="1:47" s="2" customFormat="1" ht="29.25">
      <c r="A217" s="34"/>
      <c r="B217" s="35"/>
      <c r="C217" s="36"/>
      <c r="D217" s="191" t="s">
        <v>157</v>
      </c>
      <c r="E217" s="36"/>
      <c r="F217" s="192" t="s">
        <v>281</v>
      </c>
      <c r="G217" s="36"/>
      <c r="H217" s="36"/>
      <c r="I217" s="188"/>
      <c r="J217" s="36"/>
      <c r="K217" s="36"/>
      <c r="L217" s="39"/>
      <c r="M217" s="189"/>
      <c r="N217" s="190"/>
      <c r="O217" s="64"/>
      <c r="P217" s="64"/>
      <c r="Q217" s="64"/>
      <c r="R217" s="64"/>
      <c r="S217" s="64"/>
      <c r="T217" s="65"/>
      <c r="U217" s="34"/>
      <c r="V217" s="34"/>
      <c r="W217" s="34"/>
      <c r="X217" s="34"/>
      <c r="Y217" s="34"/>
      <c r="Z217" s="34"/>
      <c r="AA217" s="34"/>
      <c r="AB217" s="34"/>
      <c r="AC217" s="34"/>
      <c r="AD217" s="34"/>
      <c r="AE217" s="34"/>
      <c r="AT217" s="17" t="s">
        <v>157</v>
      </c>
      <c r="AU217" s="17" t="s">
        <v>167</v>
      </c>
    </row>
    <row r="218" spans="2:51" s="13" customFormat="1" ht="12">
      <c r="B218" s="193"/>
      <c r="C218" s="194"/>
      <c r="D218" s="191" t="s">
        <v>159</v>
      </c>
      <c r="E218" s="195" t="s">
        <v>19</v>
      </c>
      <c r="F218" s="196" t="s">
        <v>282</v>
      </c>
      <c r="G218" s="194"/>
      <c r="H218" s="195" t="s">
        <v>19</v>
      </c>
      <c r="I218" s="197"/>
      <c r="J218" s="194"/>
      <c r="K218" s="194"/>
      <c r="L218" s="198"/>
      <c r="M218" s="199"/>
      <c r="N218" s="200"/>
      <c r="O218" s="200"/>
      <c r="P218" s="200"/>
      <c r="Q218" s="200"/>
      <c r="R218" s="200"/>
      <c r="S218" s="200"/>
      <c r="T218" s="201"/>
      <c r="AT218" s="202" t="s">
        <v>159</v>
      </c>
      <c r="AU218" s="202" t="s">
        <v>167</v>
      </c>
      <c r="AV218" s="13" t="s">
        <v>81</v>
      </c>
      <c r="AW218" s="13" t="s">
        <v>34</v>
      </c>
      <c r="AX218" s="13" t="s">
        <v>73</v>
      </c>
      <c r="AY218" s="202" t="s">
        <v>146</v>
      </c>
    </row>
    <row r="219" spans="2:51" s="13" customFormat="1" ht="12">
      <c r="B219" s="193"/>
      <c r="C219" s="194"/>
      <c r="D219" s="191" t="s">
        <v>159</v>
      </c>
      <c r="E219" s="195" t="s">
        <v>19</v>
      </c>
      <c r="F219" s="196" t="s">
        <v>270</v>
      </c>
      <c r="G219" s="194"/>
      <c r="H219" s="195" t="s">
        <v>19</v>
      </c>
      <c r="I219" s="197"/>
      <c r="J219" s="194"/>
      <c r="K219" s="194"/>
      <c r="L219" s="198"/>
      <c r="M219" s="199"/>
      <c r="N219" s="200"/>
      <c r="O219" s="200"/>
      <c r="P219" s="200"/>
      <c r="Q219" s="200"/>
      <c r="R219" s="200"/>
      <c r="S219" s="200"/>
      <c r="T219" s="201"/>
      <c r="AT219" s="202" t="s">
        <v>159</v>
      </c>
      <c r="AU219" s="202" t="s">
        <v>167</v>
      </c>
      <c r="AV219" s="13" t="s">
        <v>81</v>
      </c>
      <c r="AW219" s="13" t="s">
        <v>34</v>
      </c>
      <c r="AX219" s="13" t="s">
        <v>73</v>
      </c>
      <c r="AY219" s="202" t="s">
        <v>146</v>
      </c>
    </row>
    <row r="220" spans="2:51" s="14" customFormat="1" ht="12">
      <c r="B220" s="203"/>
      <c r="C220" s="204"/>
      <c r="D220" s="191" t="s">
        <v>159</v>
      </c>
      <c r="E220" s="205" t="s">
        <v>19</v>
      </c>
      <c r="F220" s="206" t="s">
        <v>283</v>
      </c>
      <c r="G220" s="204"/>
      <c r="H220" s="207">
        <v>126.576</v>
      </c>
      <c r="I220" s="208"/>
      <c r="J220" s="204"/>
      <c r="K220" s="204"/>
      <c r="L220" s="209"/>
      <c r="M220" s="210"/>
      <c r="N220" s="211"/>
      <c r="O220" s="211"/>
      <c r="P220" s="211"/>
      <c r="Q220" s="211"/>
      <c r="R220" s="211"/>
      <c r="S220" s="211"/>
      <c r="T220" s="212"/>
      <c r="AT220" s="213" t="s">
        <v>159</v>
      </c>
      <c r="AU220" s="213" t="s">
        <v>167</v>
      </c>
      <c r="AV220" s="14" t="s">
        <v>83</v>
      </c>
      <c r="AW220" s="14" t="s">
        <v>34</v>
      </c>
      <c r="AX220" s="14" t="s">
        <v>73</v>
      </c>
      <c r="AY220" s="213" t="s">
        <v>146</v>
      </c>
    </row>
    <row r="221" spans="2:51" s="14" customFormat="1" ht="12">
      <c r="B221" s="203"/>
      <c r="C221" s="204"/>
      <c r="D221" s="191" t="s">
        <v>159</v>
      </c>
      <c r="E221" s="205" t="s">
        <v>19</v>
      </c>
      <c r="F221" s="206" t="s">
        <v>284</v>
      </c>
      <c r="G221" s="204"/>
      <c r="H221" s="207">
        <v>6.075</v>
      </c>
      <c r="I221" s="208"/>
      <c r="J221" s="204"/>
      <c r="K221" s="204"/>
      <c r="L221" s="209"/>
      <c r="M221" s="210"/>
      <c r="N221" s="211"/>
      <c r="O221" s="211"/>
      <c r="P221" s="211"/>
      <c r="Q221" s="211"/>
      <c r="R221" s="211"/>
      <c r="S221" s="211"/>
      <c r="T221" s="212"/>
      <c r="AT221" s="213" t="s">
        <v>159</v>
      </c>
      <c r="AU221" s="213" t="s">
        <v>167</v>
      </c>
      <c r="AV221" s="14" t="s">
        <v>83</v>
      </c>
      <c r="AW221" s="14" t="s">
        <v>34</v>
      </c>
      <c r="AX221" s="14" t="s">
        <v>73</v>
      </c>
      <c r="AY221" s="213" t="s">
        <v>146</v>
      </c>
    </row>
    <row r="222" spans="2:51" s="13" customFormat="1" ht="12">
      <c r="B222" s="193"/>
      <c r="C222" s="194"/>
      <c r="D222" s="191" t="s">
        <v>159</v>
      </c>
      <c r="E222" s="195" t="s">
        <v>19</v>
      </c>
      <c r="F222" s="196" t="s">
        <v>272</v>
      </c>
      <c r="G222" s="194"/>
      <c r="H222" s="195" t="s">
        <v>19</v>
      </c>
      <c r="I222" s="197"/>
      <c r="J222" s="194"/>
      <c r="K222" s="194"/>
      <c r="L222" s="198"/>
      <c r="M222" s="199"/>
      <c r="N222" s="200"/>
      <c r="O222" s="200"/>
      <c r="P222" s="200"/>
      <c r="Q222" s="200"/>
      <c r="R222" s="200"/>
      <c r="S222" s="200"/>
      <c r="T222" s="201"/>
      <c r="AT222" s="202" t="s">
        <v>159</v>
      </c>
      <c r="AU222" s="202" t="s">
        <v>167</v>
      </c>
      <c r="AV222" s="13" t="s">
        <v>81</v>
      </c>
      <c r="AW222" s="13" t="s">
        <v>34</v>
      </c>
      <c r="AX222" s="13" t="s">
        <v>73</v>
      </c>
      <c r="AY222" s="202" t="s">
        <v>146</v>
      </c>
    </row>
    <row r="223" spans="2:51" s="14" customFormat="1" ht="12">
      <c r="B223" s="203"/>
      <c r="C223" s="204"/>
      <c r="D223" s="191" t="s">
        <v>159</v>
      </c>
      <c r="E223" s="205" t="s">
        <v>19</v>
      </c>
      <c r="F223" s="206" t="s">
        <v>285</v>
      </c>
      <c r="G223" s="204"/>
      <c r="H223" s="207">
        <v>15.39</v>
      </c>
      <c r="I223" s="208"/>
      <c r="J223" s="204"/>
      <c r="K223" s="204"/>
      <c r="L223" s="209"/>
      <c r="M223" s="210"/>
      <c r="N223" s="211"/>
      <c r="O223" s="211"/>
      <c r="P223" s="211"/>
      <c r="Q223" s="211"/>
      <c r="R223" s="211"/>
      <c r="S223" s="211"/>
      <c r="T223" s="212"/>
      <c r="AT223" s="213" t="s">
        <v>159</v>
      </c>
      <c r="AU223" s="213" t="s">
        <v>167</v>
      </c>
      <c r="AV223" s="14" t="s">
        <v>83</v>
      </c>
      <c r="AW223" s="14" t="s">
        <v>34</v>
      </c>
      <c r="AX223" s="14" t="s">
        <v>73</v>
      </c>
      <c r="AY223" s="213" t="s">
        <v>146</v>
      </c>
    </row>
    <row r="224" spans="2:51" s="14" customFormat="1" ht="12">
      <c r="B224" s="203"/>
      <c r="C224" s="204"/>
      <c r="D224" s="191" t="s">
        <v>159</v>
      </c>
      <c r="E224" s="205" t="s">
        <v>19</v>
      </c>
      <c r="F224" s="206" t="s">
        <v>286</v>
      </c>
      <c r="G224" s="204"/>
      <c r="H224" s="207">
        <v>84.51</v>
      </c>
      <c r="I224" s="208"/>
      <c r="J224" s="204"/>
      <c r="K224" s="204"/>
      <c r="L224" s="209"/>
      <c r="M224" s="210"/>
      <c r="N224" s="211"/>
      <c r="O224" s="211"/>
      <c r="P224" s="211"/>
      <c r="Q224" s="211"/>
      <c r="R224" s="211"/>
      <c r="S224" s="211"/>
      <c r="T224" s="212"/>
      <c r="AT224" s="213" t="s">
        <v>159</v>
      </c>
      <c r="AU224" s="213" t="s">
        <v>167</v>
      </c>
      <c r="AV224" s="14" t="s">
        <v>83</v>
      </c>
      <c r="AW224" s="14" t="s">
        <v>34</v>
      </c>
      <c r="AX224" s="14" t="s">
        <v>73</v>
      </c>
      <c r="AY224" s="213" t="s">
        <v>146</v>
      </c>
    </row>
    <row r="225" spans="2:51" s="14" customFormat="1" ht="12">
      <c r="B225" s="203"/>
      <c r="C225" s="204"/>
      <c r="D225" s="191" t="s">
        <v>159</v>
      </c>
      <c r="E225" s="205" t="s">
        <v>19</v>
      </c>
      <c r="F225" s="206" t="s">
        <v>287</v>
      </c>
      <c r="G225" s="204"/>
      <c r="H225" s="207">
        <v>4.05</v>
      </c>
      <c r="I225" s="208"/>
      <c r="J225" s="204"/>
      <c r="K225" s="204"/>
      <c r="L225" s="209"/>
      <c r="M225" s="210"/>
      <c r="N225" s="211"/>
      <c r="O225" s="211"/>
      <c r="P225" s="211"/>
      <c r="Q225" s="211"/>
      <c r="R225" s="211"/>
      <c r="S225" s="211"/>
      <c r="T225" s="212"/>
      <c r="AT225" s="213" t="s">
        <v>159</v>
      </c>
      <c r="AU225" s="213" t="s">
        <v>167</v>
      </c>
      <c r="AV225" s="14" t="s">
        <v>83</v>
      </c>
      <c r="AW225" s="14" t="s">
        <v>34</v>
      </c>
      <c r="AX225" s="14" t="s">
        <v>73</v>
      </c>
      <c r="AY225" s="213" t="s">
        <v>146</v>
      </c>
    </row>
    <row r="226" spans="1:65" s="2" customFormat="1" ht="33" customHeight="1">
      <c r="A226" s="34"/>
      <c r="B226" s="35"/>
      <c r="C226" s="173" t="s">
        <v>288</v>
      </c>
      <c r="D226" s="173" t="s">
        <v>148</v>
      </c>
      <c r="E226" s="174" t="s">
        <v>289</v>
      </c>
      <c r="F226" s="175" t="s">
        <v>290</v>
      </c>
      <c r="G226" s="176" t="s">
        <v>291</v>
      </c>
      <c r="H226" s="177">
        <v>823.78</v>
      </c>
      <c r="I226" s="178"/>
      <c r="J226" s="179">
        <f>ROUND(I226*H226,2)</f>
        <v>0</v>
      </c>
      <c r="K226" s="175" t="s">
        <v>152</v>
      </c>
      <c r="L226" s="39"/>
      <c r="M226" s="180" t="s">
        <v>19</v>
      </c>
      <c r="N226" s="181" t="s">
        <v>44</v>
      </c>
      <c r="O226" s="64"/>
      <c r="P226" s="182">
        <f>O226*H226</f>
        <v>0</v>
      </c>
      <c r="Q226" s="182">
        <v>0</v>
      </c>
      <c r="R226" s="182">
        <f>Q226*H226</f>
        <v>0</v>
      </c>
      <c r="S226" s="182">
        <v>0</v>
      </c>
      <c r="T226" s="183">
        <f>S226*H226</f>
        <v>0</v>
      </c>
      <c r="U226" s="34"/>
      <c r="V226" s="34"/>
      <c r="W226" s="34"/>
      <c r="X226" s="34"/>
      <c r="Y226" s="34"/>
      <c r="Z226" s="34"/>
      <c r="AA226" s="34"/>
      <c r="AB226" s="34"/>
      <c r="AC226" s="34"/>
      <c r="AD226" s="34"/>
      <c r="AE226" s="34"/>
      <c r="AR226" s="184" t="s">
        <v>153</v>
      </c>
      <c r="AT226" s="184" t="s">
        <v>148</v>
      </c>
      <c r="AU226" s="184" t="s">
        <v>167</v>
      </c>
      <c r="AY226" s="17" t="s">
        <v>146</v>
      </c>
      <c r="BE226" s="185">
        <f>IF(N226="základní",J226,0)</f>
        <v>0</v>
      </c>
      <c r="BF226" s="185">
        <f>IF(N226="snížená",J226,0)</f>
        <v>0</v>
      </c>
      <c r="BG226" s="185">
        <f>IF(N226="zákl. přenesená",J226,0)</f>
        <v>0</v>
      </c>
      <c r="BH226" s="185">
        <f>IF(N226="sníž. přenesená",J226,0)</f>
        <v>0</v>
      </c>
      <c r="BI226" s="185">
        <f>IF(N226="nulová",J226,0)</f>
        <v>0</v>
      </c>
      <c r="BJ226" s="17" t="s">
        <v>81</v>
      </c>
      <c r="BK226" s="185">
        <f>ROUND(I226*H226,2)</f>
        <v>0</v>
      </c>
      <c r="BL226" s="17" t="s">
        <v>153</v>
      </c>
      <c r="BM226" s="184" t="s">
        <v>292</v>
      </c>
    </row>
    <row r="227" spans="1:47" s="2" customFormat="1" ht="12">
      <c r="A227" s="34"/>
      <c r="B227" s="35"/>
      <c r="C227" s="36"/>
      <c r="D227" s="186" t="s">
        <v>155</v>
      </c>
      <c r="E227" s="36"/>
      <c r="F227" s="187" t="s">
        <v>293</v>
      </c>
      <c r="G227" s="36"/>
      <c r="H227" s="36"/>
      <c r="I227" s="188"/>
      <c r="J227" s="36"/>
      <c r="K227" s="36"/>
      <c r="L227" s="39"/>
      <c r="M227" s="189"/>
      <c r="N227" s="190"/>
      <c r="O227" s="64"/>
      <c r="P227" s="64"/>
      <c r="Q227" s="64"/>
      <c r="R227" s="64"/>
      <c r="S227" s="64"/>
      <c r="T227" s="65"/>
      <c r="U227" s="34"/>
      <c r="V227" s="34"/>
      <c r="W227" s="34"/>
      <c r="X227" s="34"/>
      <c r="Y227" s="34"/>
      <c r="Z227" s="34"/>
      <c r="AA227" s="34"/>
      <c r="AB227" s="34"/>
      <c r="AC227" s="34"/>
      <c r="AD227" s="34"/>
      <c r="AE227" s="34"/>
      <c r="AT227" s="17" t="s">
        <v>155</v>
      </c>
      <c r="AU227" s="17" t="s">
        <v>167</v>
      </c>
    </row>
    <row r="228" spans="1:47" s="2" customFormat="1" ht="58.5">
      <c r="A228" s="34"/>
      <c r="B228" s="35"/>
      <c r="C228" s="36"/>
      <c r="D228" s="191" t="s">
        <v>157</v>
      </c>
      <c r="E228" s="36"/>
      <c r="F228" s="192" t="s">
        <v>294</v>
      </c>
      <c r="G228" s="36"/>
      <c r="H228" s="36"/>
      <c r="I228" s="188"/>
      <c r="J228" s="36"/>
      <c r="K228" s="36"/>
      <c r="L228" s="39"/>
      <c r="M228" s="189"/>
      <c r="N228" s="190"/>
      <c r="O228" s="64"/>
      <c r="P228" s="64"/>
      <c r="Q228" s="64"/>
      <c r="R228" s="64"/>
      <c r="S228" s="64"/>
      <c r="T228" s="65"/>
      <c r="U228" s="34"/>
      <c r="V228" s="34"/>
      <c r="W228" s="34"/>
      <c r="X228" s="34"/>
      <c r="Y228" s="34"/>
      <c r="Z228" s="34"/>
      <c r="AA228" s="34"/>
      <c r="AB228" s="34"/>
      <c r="AC228" s="34"/>
      <c r="AD228" s="34"/>
      <c r="AE228" s="34"/>
      <c r="AT228" s="17" t="s">
        <v>157</v>
      </c>
      <c r="AU228" s="17" t="s">
        <v>167</v>
      </c>
    </row>
    <row r="229" spans="2:51" s="13" customFormat="1" ht="12">
      <c r="B229" s="193"/>
      <c r="C229" s="194"/>
      <c r="D229" s="191" t="s">
        <v>159</v>
      </c>
      <c r="E229" s="195" t="s">
        <v>19</v>
      </c>
      <c r="F229" s="196" t="s">
        <v>270</v>
      </c>
      <c r="G229" s="194"/>
      <c r="H229" s="195" t="s">
        <v>19</v>
      </c>
      <c r="I229" s="197"/>
      <c r="J229" s="194"/>
      <c r="K229" s="194"/>
      <c r="L229" s="198"/>
      <c r="M229" s="199"/>
      <c r="N229" s="200"/>
      <c r="O229" s="200"/>
      <c r="P229" s="200"/>
      <c r="Q229" s="200"/>
      <c r="R229" s="200"/>
      <c r="S229" s="200"/>
      <c r="T229" s="201"/>
      <c r="AT229" s="202" t="s">
        <v>159</v>
      </c>
      <c r="AU229" s="202" t="s">
        <v>167</v>
      </c>
      <c r="AV229" s="13" t="s">
        <v>81</v>
      </c>
      <c r="AW229" s="13" t="s">
        <v>34</v>
      </c>
      <c r="AX229" s="13" t="s">
        <v>73</v>
      </c>
      <c r="AY229" s="202" t="s">
        <v>146</v>
      </c>
    </row>
    <row r="230" spans="2:51" s="14" customFormat="1" ht="12">
      <c r="B230" s="203"/>
      <c r="C230" s="204"/>
      <c r="D230" s="191" t="s">
        <v>159</v>
      </c>
      <c r="E230" s="205" t="s">
        <v>19</v>
      </c>
      <c r="F230" s="206" t="s">
        <v>295</v>
      </c>
      <c r="G230" s="204"/>
      <c r="H230" s="207">
        <v>299.28</v>
      </c>
      <c r="I230" s="208"/>
      <c r="J230" s="204"/>
      <c r="K230" s="204"/>
      <c r="L230" s="209"/>
      <c r="M230" s="210"/>
      <c r="N230" s="211"/>
      <c r="O230" s="211"/>
      <c r="P230" s="211"/>
      <c r="Q230" s="211"/>
      <c r="R230" s="211"/>
      <c r="S230" s="211"/>
      <c r="T230" s="212"/>
      <c r="AT230" s="213" t="s">
        <v>159</v>
      </c>
      <c r="AU230" s="213" t="s">
        <v>167</v>
      </c>
      <c r="AV230" s="14" t="s">
        <v>83</v>
      </c>
      <c r="AW230" s="14" t="s">
        <v>34</v>
      </c>
      <c r="AX230" s="14" t="s">
        <v>73</v>
      </c>
      <c r="AY230" s="213" t="s">
        <v>146</v>
      </c>
    </row>
    <row r="231" spans="2:51" s="14" customFormat="1" ht="12">
      <c r="B231" s="203"/>
      <c r="C231" s="204"/>
      <c r="D231" s="191" t="s">
        <v>159</v>
      </c>
      <c r="E231" s="205" t="s">
        <v>19</v>
      </c>
      <c r="F231" s="206" t="s">
        <v>296</v>
      </c>
      <c r="G231" s="204"/>
      <c r="H231" s="207">
        <v>22.5</v>
      </c>
      <c r="I231" s="208"/>
      <c r="J231" s="204"/>
      <c r="K231" s="204"/>
      <c r="L231" s="209"/>
      <c r="M231" s="210"/>
      <c r="N231" s="211"/>
      <c r="O231" s="211"/>
      <c r="P231" s="211"/>
      <c r="Q231" s="211"/>
      <c r="R231" s="211"/>
      <c r="S231" s="211"/>
      <c r="T231" s="212"/>
      <c r="AT231" s="213" t="s">
        <v>159</v>
      </c>
      <c r="AU231" s="213" t="s">
        <v>167</v>
      </c>
      <c r="AV231" s="14" t="s">
        <v>83</v>
      </c>
      <c r="AW231" s="14" t="s">
        <v>34</v>
      </c>
      <c r="AX231" s="14" t="s">
        <v>73</v>
      </c>
      <c r="AY231" s="213" t="s">
        <v>146</v>
      </c>
    </row>
    <row r="232" spans="2:51" s="13" customFormat="1" ht="12">
      <c r="B232" s="193"/>
      <c r="C232" s="194"/>
      <c r="D232" s="191" t="s">
        <v>159</v>
      </c>
      <c r="E232" s="195" t="s">
        <v>19</v>
      </c>
      <c r="F232" s="196" t="s">
        <v>272</v>
      </c>
      <c r="G232" s="194"/>
      <c r="H232" s="195" t="s">
        <v>19</v>
      </c>
      <c r="I232" s="197"/>
      <c r="J232" s="194"/>
      <c r="K232" s="194"/>
      <c r="L232" s="198"/>
      <c r="M232" s="199"/>
      <c r="N232" s="200"/>
      <c r="O232" s="200"/>
      <c r="P232" s="200"/>
      <c r="Q232" s="200"/>
      <c r="R232" s="200"/>
      <c r="S232" s="200"/>
      <c r="T232" s="201"/>
      <c r="AT232" s="202" t="s">
        <v>159</v>
      </c>
      <c r="AU232" s="202" t="s">
        <v>167</v>
      </c>
      <c r="AV232" s="13" t="s">
        <v>81</v>
      </c>
      <c r="AW232" s="13" t="s">
        <v>34</v>
      </c>
      <c r="AX232" s="13" t="s">
        <v>73</v>
      </c>
      <c r="AY232" s="202" t="s">
        <v>146</v>
      </c>
    </row>
    <row r="233" spans="2:51" s="14" customFormat="1" ht="12">
      <c r="B233" s="203"/>
      <c r="C233" s="204"/>
      <c r="D233" s="191" t="s">
        <v>159</v>
      </c>
      <c r="E233" s="205" t="s">
        <v>19</v>
      </c>
      <c r="F233" s="206" t="s">
        <v>297</v>
      </c>
      <c r="G233" s="204"/>
      <c r="H233" s="207">
        <v>69.6</v>
      </c>
      <c r="I233" s="208"/>
      <c r="J233" s="204"/>
      <c r="K233" s="204"/>
      <c r="L233" s="209"/>
      <c r="M233" s="210"/>
      <c r="N233" s="211"/>
      <c r="O233" s="211"/>
      <c r="P233" s="211"/>
      <c r="Q233" s="211"/>
      <c r="R233" s="211"/>
      <c r="S233" s="211"/>
      <c r="T233" s="212"/>
      <c r="AT233" s="213" t="s">
        <v>159</v>
      </c>
      <c r="AU233" s="213" t="s">
        <v>167</v>
      </c>
      <c r="AV233" s="14" t="s">
        <v>83</v>
      </c>
      <c r="AW233" s="14" t="s">
        <v>34</v>
      </c>
      <c r="AX233" s="14" t="s">
        <v>73</v>
      </c>
      <c r="AY233" s="213" t="s">
        <v>146</v>
      </c>
    </row>
    <row r="234" spans="2:51" s="14" customFormat="1" ht="12">
      <c r="B234" s="203"/>
      <c r="C234" s="204"/>
      <c r="D234" s="191" t="s">
        <v>159</v>
      </c>
      <c r="E234" s="205" t="s">
        <v>19</v>
      </c>
      <c r="F234" s="206" t="s">
        <v>298</v>
      </c>
      <c r="G234" s="204"/>
      <c r="H234" s="207">
        <v>361.8</v>
      </c>
      <c r="I234" s="208"/>
      <c r="J234" s="204"/>
      <c r="K234" s="204"/>
      <c r="L234" s="209"/>
      <c r="M234" s="210"/>
      <c r="N234" s="211"/>
      <c r="O234" s="211"/>
      <c r="P234" s="211"/>
      <c r="Q234" s="211"/>
      <c r="R234" s="211"/>
      <c r="S234" s="211"/>
      <c r="T234" s="212"/>
      <c r="AT234" s="213" t="s">
        <v>159</v>
      </c>
      <c r="AU234" s="213" t="s">
        <v>167</v>
      </c>
      <c r="AV234" s="14" t="s">
        <v>83</v>
      </c>
      <c r="AW234" s="14" t="s">
        <v>34</v>
      </c>
      <c r="AX234" s="14" t="s">
        <v>73</v>
      </c>
      <c r="AY234" s="213" t="s">
        <v>146</v>
      </c>
    </row>
    <row r="235" spans="2:51" s="14" customFormat="1" ht="12">
      <c r="B235" s="203"/>
      <c r="C235" s="204"/>
      <c r="D235" s="191" t="s">
        <v>159</v>
      </c>
      <c r="E235" s="205" t="s">
        <v>19</v>
      </c>
      <c r="F235" s="206" t="s">
        <v>299</v>
      </c>
      <c r="G235" s="204"/>
      <c r="H235" s="207">
        <v>60.72</v>
      </c>
      <c r="I235" s="208"/>
      <c r="J235" s="204"/>
      <c r="K235" s="204"/>
      <c r="L235" s="209"/>
      <c r="M235" s="210"/>
      <c r="N235" s="211"/>
      <c r="O235" s="211"/>
      <c r="P235" s="211"/>
      <c r="Q235" s="211"/>
      <c r="R235" s="211"/>
      <c r="S235" s="211"/>
      <c r="T235" s="212"/>
      <c r="AT235" s="213" t="s">
        <v>159</v>
      </c>
      <c r="AU235" s="213" t="s">
        <v>167</v>
      </c>
      <c r="AV235" s="14" t="s">
        <v>83</v>
      </c>
      <c r="AW235" s="14" t="s">
        <v>34</v>
      </c>
      <c r="AX235" s="14" t="s">
        <v>73</v>
      </c>
      <c r="AY235" s="213" t="s">
        <v>146</v>
      </c>
    </row>
    <row r="236" spans="2:51" s="13" customFormat="1" ht="12">
      <c r="B236" s="193"/>
      <c r="C236" s="194"/>
      <c r="D236" s="191" t="s">
        <v>159</v>
      </c>
      <c r="E236" s="195" t="s">
        <v>19</v>
      </c>
      <c r="F236" s="196" t="s">
        <v>300</v>
      </c>
      <c r="G236" s="194"/>
      <c r="H236" s="195" t="s">
        <v>19</v>
      </c>
      <c r="I236" s="197"/>
      <c r="J236" s="194"/>
      <c r="K236" s="194"/>
      <c r="L236" s="198"/>
      <c r="M236" s="199"/>
      <c r="N236" s="200"/>
      <c r="O236" s="200"/>
      <c r="P236" s="200"/>
      <c r="Q236" s="200"/>
      <c r="R236" s="200"/>
      <c r="S236" s="200"/>
      <c r="T236" s="201"/>
      <c r="AT236" s="202" t="s">
        <v>159</v>
      </c>
      <c r="AU236" s="202" t="s">
        <v>167</v>
      </c>
      <c r="AV236" s="13" t="s">
        <v>81</v>
      </c>
      <c r="AW236" s="13" t="s">
        <v>34</v>
      </c>
      <c r="AX236" s="13" t="s">
        <v>73</v>
      </c>
      <c r="AY236" s="202" t="s">
        <v>146</v>
      </c>
    </row>
    <row r="237" spans="2:51" s="14" customFormat="1" ht="12">
      <c r="B237" s="203"/>
      <c r="C237" s="204"/>
      <c r="D237" s="191" t="s">
        <v>159</v>
      </c>
      <c r="E237" s="205" t="s">
        <v>19</v>
      </c>
      <c r="F237" s="206" t="s">
        <v>301</v>
      </c>
      <c r="G237" s="204"/>
      <c r="H237" s="207">
        <v>9.88</v>
      </c>
      <c r="I237" s="208"/>
      <c r="J237" s="204"/>
      <c r="K237" s="204"/>
      <c r="L237" s="209"/>
      <c r="M237" s="210"/>
      <c r="N237" s="211"/>
      <c r="O237" s="211"/>
      <c r="P237" s="211"/>
      <c r="Q237" s="211"/>
      <c r="R237" s="211"/>
      <c r="S237" s="211"/>
      <c r="T237" s="212"/>
      <c r="AT237" s="213" t="s">
        <v>159</v>
      </c>
      <c r="AU237" s="213" t="s">
        <v>167</v>
      </c>
      <c r="AV237" s="14" t="s">
        <v>83</v>
      </c>
      <c r="AW237" s="14" t="s">
        <v>34</v>
      </c>
      <c r="AX237" s="14" t="s">
        <v>73</v>
      </c>
      <c r="AY237" s="213" t="s">
        <v>146</v>
      </c>
    </row>
    <row r="238" spans="1:65" s="2" customFormat="1" ht="16.5" customHeight="1">
      <c r="A238" s="34"/>
      <c r="B238" s="35"/>
      <c r="C238" s="214" t="s">
        <v>302</v>
      </c>
      <c r="D238" s="214" t="s">
        <v>241</v>
      </c>
      <c r="E238" s="215" t="s">
        <v>303</v>
      </c>
      <c r="F238" s="216" t="s">
        <v>304</v>
      </c>
      <c r="G238" s="217" t="s">
        <v>291</v>
      </c>
      <c r="H238" s="218">
        <v>864.969</v>
      </c>
      <c r="I238" s="219"/>
      <c r="J238" s="220">
        <f>ROUND(I238*H238,2)</f>
        <v>0</v>
      </c>
      <c r="K238" s="216" t="s">
        <v>152</v>
      </c>
      <c r="L238" s="221"/>
      <c r="M238" s="222" t="s">
        <v>19</v>
      </c>
      <c r="N238" s="223" t="s">
        <v>44</v>
      </c>
      <c r="O238" s="64"/>
      <c r="P238" s="182">
        <f>O238*H238</f>
        <v>0</v>
      </c>
      <c r="Q238" s="182">
        <v>4E-05</v>
      </c>
      <c r="R238" s="182">
        <f>Q238*H238</f>
        <v>0.034598760000000006</v>
      </c>
      <c r="S238" s="182">
        <v>0</v>
      </c>
      <c r="T238" s="183">
        <f>S238*H238</f>
        <v>0</v>
      </c>
      <c r="U238" s="34"/>
      <c r="V238" s="34"/>
      <c r="W238" s="34"/>
      <c r="X238" s="34"/>
      <c r="Y238" s="34"/>
      <c r="Z238" s="34"/>
      <c r="AA238" s="34"/>
      <c r="AB238" s="34"/>
      <c r="AC238" s="34"/>
      <c r="AD238" s="34"/>
      <c r="AE238" s="34"/>
      <c r="AR238" s="184" t="s">
        <v>214</v>
      </c>
      <c r="AT238" s="184" t="s">
        <v>241</v>
      </c>
      <c r="AU238" s="184" t="s">
        <v>167</v>
      </c>
      <c r="AY238" s="17" t="s">
        <v>146</v>
      </c>
      <c r="BE238" s="185">
        <f>IF(N238="základní",J238,0)</f>
        <v>0</v>
      </c>
      <c r="BF238" s="185">
        <f>IF(N238="snížená",J238,0)</f>
        <v>0</v>
      </c>
      <c r="BG238" s="185">
        <f>IF(N238="zákl. přenesená",J238,0)</f>
        <v>0</v>
      </c>
      <c r="BH238" s="185">
        <f>IF(N238="sníž. přenesená",J238,0)</f>
        <v>0</v>
      </c>
      <c r="BI238" s="185">
        <f>IF(N238="nulová",J238,0)</f>
        <v>0</v>
      </c>
      <c r="BJ238" s="17" t="s">
        <v>81</v>
      </c>
      <c r="BK238" s="185">
        <f>ROUND(I238*H238,2)</f>
        <v>0</v>
      </c>
      <c r="BL238" s="17" t="s">
        <v>153</v>
      </c>
      <c r="BM238" s="184" t="s">
        <v>305</v>
      </c>
    </row>
    <row r="239" spans="1:47" s="2" customFormat="1" ht="19.5">
      <c r="A239" s="34"/>
      <c r="B239" s="35"/>
      <c r="C239" s="36"/>
      <c r="D239" s="191" t="s">
        <v>172</v>
      </c>
      <c r="E239" s="36"/>
      <c r="F239" s="192" t="s">
        <v>306</v>
      </c>
      <c r="G239" s="36"/>
      <c r="H239" s="36"/>
      <c r="I239" s="188"/>
      <c r="J239" s="36"/>
      <c r="K239" s="36"/>
      <c r="L239" s="39"/>
      <c r="M239" s="189"/>
      <c r="N239" s="190"/>
      <c r="O239" s="64"/>
      <c r="P239" s="64"/>
      <c r="Q239" s="64"/>
      <c r="R239" s="64"/>
      <c r="S239" s="64"/>
      <c r="T239" s="65"/>
      <c r="U239" s="34"/>
      <c r="V239" s="34"/>
      <c r="W239" s="34"/>
      <c r="X239" s="34"/>
      <c r="Y239" s="34"/>
      <c r="Z239" s="34"/>
      <c r="AA239" s="34"/>
      <c r="AB239" s="34"/>
      <c r="AC239" s="34"/>
      <c r="AD239" s="34"/>
      <c r="AE239" s="34"/>
      <c r="AT239" s="17" t="s">
        <v>172</v>
      </c>
      <c r="AU239" s="17" t="s">
        <v>167</v>
      </c>
    </row>
    <row r="240" spans="2:51" s="14" customFormat="1" ht="12">
      <c r="B240" s="203"/>
      <c r="C240" s="204"/>
      <c r="D240" s="191" t="s">
        <v>159</v>
      </c>
      <c r="E240" s="204"/>
      <c r="F240" s="206" t="s">
        <v>307</v>
      </c>
      <c r="G240" s="204"/>
      <c r="H240" s="207">
        <v>864.969</v>
      </c>
      <c r="I240" s="208"/>
      <c r="J240" s="204"/>
      <c r="K240" s="204"/>
      <c r="L240" s="209"/>
      <c r="M240" s="210"/>
      <c r="N240" s="211"/>
      <c r="O240" s="211"/>
      <c r="P240" s="211"/>
      <c r="Q240" s="211"/>
      <c r="R240" s="211"/>
      <c r="S240" s="211"/>
      <c r="T240" s="212"/>
      <c r="AT240" s="213" t="s">
        <v>159</v>
      </c>
      <c r="AU240" s="213" t="s">
        <v>167</v>
      </c>
      <c r="AV240" s="14" t="s">
        <v>83</v>
      </c>
      <c r="AW240" s="14" t="s">
        <v>4</v>
      </c>
      <c r="AX240" s="14" t="s">
        <v>81</v>
      </c>
      <c r="AY240" s="213" t="s">
        <v>146</v>
      </c>
    </row>
    <row r="241" spans="1:65" s="2" customFormat="1" ht="24.2" customHeight="1">
      <c r="A241" s="34"/>
      <c r="B241" s="35"/>
      <c r="C241" s="173" t="s">
        <v>308</v>
      </c>
      <c r="D241" s="173" t="s">
        <v>148</v>
      </c>
      <c r="E241" s="174" t="s">
        <v>309</v>
      </c>
      <c r="F241" s="175" t="s">
        <v>310</v>
      </c>
      <c r="G241" s="176" t="s">
        <v>291</v>
      </c>
      <c r="H241" s="177">
        <v>525.78</v>
      </c>
      <c r="I241" s="178"/>
      <c r="J241" s="179">
        <f>ROUND(I241*H241,2)</f>
        <v>0</v>
      </c>
      <c r="K241" s="175" t="s">
        <v>152</v>
      </c>
      <c r="L241" s="39"/>
      <c r="M241" s="180" t="s">
        <v>19</v>
      </c>
      <c r="N241" s="181" t="s">
        <v>44</v>
      </c>
      <c r="O241" s="64"/>
      <c r="P241" s="182">
        <f>O241*H241</f>
        <v>0</v>
      </c>
      <c r="Q241" s="182">
        <v>0.00176</v>
      </c>
      <c r="R241" s="182">
        <f>Q241*H241</f>
        <v>0.9253728</v>
      </c>
      <c r="S241" s="182">
        <v>0</v>
      </c>
      <c r="T241" s="183">
        <f>S241*H241</f>
        <v>0</v>
      </c>
      <c r="U241" s="34"/>
      <c r="V241" s="34"/>
      <c r="W241" s="34"/>
      <c r="X241" s="34"/>
      <c r="Y241" s="34"/>
      <c r="Z241" s="34"/>
      <c r="AA241" s="34"/>
      <c r="AB241" s="34"/>
      <c r="AC241" s="34"/>
      <c r="AD241" s="34"/>
      <c r="AE241" s="34"/>
      <c r="AR241" s="184" t="s">
        <v>153</v>
      </c>
      <c r="AT241" s="184" t="s">
        <v>148</v>
      </c>
      <c r="AU241" s="184" t="s">
        <v>167</v>
      </c>
      <c r="AY241" s="17" t="s">
        <v>146</v>
      </c>
      <c r="BE241" s="185">
        <f>IF(N241="základní",J241,0)</f>
        <v>0</v>
      </c>
      <c r="BF241" s="185">
        <f>IF(N241="snížená",J241,0)</f>
        <v>0</v>
      </c>
      <c r="BG241" s="185">
        <f>IF(N241="zákl. přenesená",J241,0)</f>
        <v>0</v>
      </c>
      <c r="BH241" s="185">
        <f>IF(N241="sníž. přenesená",J241,0)</f>
        <v>0</v>
      </c>
      <c r="BI241" s="185">
        <f>IF(N241="nulová",J241,0)</f>
        <v>0</v>
      </c>
      <c r="BJ241" s="17" t="s">
        <v>81</v>
      </c>
      <c r="BK241" s="185">
        <f>ROUND(I241*H241,2)</f>
        <v>0</v>
      </c>
      <c r="BL241" s="17" t="s">
        <v>153</v>
      </c>
      <c r="BM241" s="184" t="s">
        <v>311</v>
      </c>
    </row>
    <row r="242" spans="1:47" s="2" customFormat="1" ht="12">
      <c r="A242" s="34"/>
      <c r="B242" s="35"/>
      <c r="C242" s="36"/>
      <c r="D242" s="186" t="s">
        <v>155</v>
      </c>
      <c r="E242" s="36"/>
      <c r="F242" s="187" t="s">
        <v>312</v>
      </c>
      <c r="G242" s="36"/>
      <c r="H242" s="36"/>
      <c r="I242" s="188"/>
      <c r="J242" s="36"/>
      <c r="K242" s="36"/>
      <c r="L242" s="39"/>
      <c r="M242" s="189"/>
      <c r="N242" s="190"/>
      <c r="O242" s="64"/>
      <c r="P242" s="64"/>
      <c r="Q242" s="64"/>
      <c r="R242" s="64"/>
      <c r="S242" s="64"/>
      <c r="T242" s="65"/>
      <c r="U242" s="34"/>
      <c r="V242" s="34"/>
      <c r="W242" s="34"/>
      <c r="X242" s="34"/>
      <c r="Y242" s="34"/>
      <c r="Z242" s="34"/>
      <c r="AA242" s="34"/>
      <c r="AB242" s="34"/>
      <c r="AC242" s="34"/>
      <c r="AD242" s="34"/>
      <c r="AE242" s="34"/>
      <c r="AT242" s="17" t="s">
        <v>155</v>
      </c>
      <c r="AU242" s="17" t="s">
        <v>167</v>
      </c>
    </row>
    <row r="243" spans="1:47" s="2" customFormat="1" ht="136.5">
      <c r="A243" s="34"/>
      <c r="B243" s="35"/>
      <c r="C243" s="36"/>
      <c r="D243" s="191" t="s">
        <v>157</v>
      </c>
      <c r="E243" s="36"/>
      <c r="F243" s="192" t="s">
        <v>313</v>
      </c>
      <c r="G243" s="36"/>
      <c r="H243" s="36"/>
      <c r="I243" s="188"/>
      <c r="J243" s="36"/>
      <c r="K243" s="36"/>
      <c r="L243" s="39"/>
      <c r="M243" s="189"/>
      <c r="N243" s="190"/>
      <c r="O243" s="64"/>
      <c r="P243" s="64"/>
      <c r="Q243" s="64"/>
      <c r="R243" s="64"/>
      <c r="S243" s="64"/>
      <c r="T243" s="65"/>
      <c r="U243" s="34"/>
      <c r="V243" s="34"/>
      <c r="W243" s="34"/>
      <c r="X243" s="34"/>
      <c r="Y243" s="34"/>
      <c r="Z243" s="34"/>
      <c r="AA243" s="34"/>
      <c r="AB243" s="34"/>
      <c r="AC243" s="34"/>
      <c r="AD243" s="34"/>
      <c r="AE243" s="34"/>
      <c r="AT243" s="17" t="s">
        <v>157</v>
      </c>
      <c r="AU243" s="17" t="s">
        <v>167</v>
      </c>
    </row>
    <row r="244" spans="2:51" s="13" customFormat="1" ht="12">
      <c r="B244" s="193"/>
      <c r="C244" s="194"/>
      <c r="D244" s="191" t="s">
        <v>159</v>
      </c>
      <c r="E244" s="195" t="s">
        <v>19</v>
      </c>
      <c r="F244" s="196" t="s">
        <v>314</v>
      </c>
      <c r="G244" s="194"/>
      <c r="H244" s="195" t="s">
        <v>19</v>
      </c>
      <c r="I244" s="197"/>
      <c r="J244" s="194"/>
      <c r="K244" s="194"/>
      <c r="L244" s="198"/>
      <c r="M244" s="199"/>
      <c r="N244" s="200"/>
      <c r="O244" s="200"/>
      <c r="P244" s="200"/>
      <c r="Q244" s="200"/>
      <c r="R244" s="200"/>
      <c r="S244" s="200"/>
      <c r="T244" s="201"/>
      <c r="AT244" s="202" t="s">
        <v>159</v>
      </c>
      <c r="AU244" s="202" t="s">
        <v>167</v>
      </c>
      <c r="AV244" s="13" t="s">
        <v>81</v>
      </c>
      <c r="AW244" s="13" t="s">
        <v>34</v>
      </c>
      <c r="AX244" s="13" t="s">
        <v>73</v>
      </c>
      <c r="AY244" s="202" t="s">
        <v>146</v>
      </c>
    </row>
    <row r="245" spans="2:51" s="13" customFormat="1" ht="12">
      <c r="B245" s="193"/>
      <c r="C245" s="194"/>
      <c r="D245" s="191" t="s">
        <v>159</v>
      </c>
      <c r="E245" s="195" t="s">
        <v>19</v>
      </c>
      <c r="F245" s="196" t="s">
        <v>270</v>
      </c>
      <c r="G245" s="194"/>
      <c r="H245" s="195" t="s">
        <v>19</v>
      </c>
      <c r="I245" s="197"/>
      <c r="J245" s="194"/>
      <c r="K245" s="194"/>
      <c r="L245" s="198"/>
      <c r="M245" s="199"/>
      <c r="N245" s="200"/>
      <c r="O245" s="200"/>
      <c r="P245" s="200"/>
      <c r="Q245" s="200"/>
      <c r="R245" s="200"/>
      <c r="S245" s="200"/>
      <c r="T245" s="201"/>
      <c r="AT245" s="202" t="s">
        <v>159</v>
      </c>
      <c r="AU245" s="202" t="s">
        <v>167</v>
      </c>
      <c r="AV245" s="13" t="s">
        <v>81</v>
      </c>
      <c r="AW245" s="13" t="s">
        <v>34</v>
      </c>
      <c r="AX245" s="13" t="s">
        <v>73</v>
      </c>
      <c r="AY245" s="202" t="s">
        <v>146</v>
      </c>
    </row>
    <row r="246" spans="2:51" s="14" customFormat="1" ht="12">
      <c r="B246" s="203"/>
      <c r="C246" s="204"/>
      <c r="D246" s="191" t="s">
        <v>159</v>
      </c>
      <c r="E246" s="205" t="s">
        <v>19</v>
      </c>
      <c r="F246" s="206" t="s">
        <v>315</v>
      </c>
      <c r="G246" s="204"/>
      <c r="H246" s="207">
        <v>281.28</v>
      </c>
      <c r="I246" s="208"/>
      <c r="J246" s="204"/>
      <c r="K246" s="204"/>
      <c r="L246" s="209"/>
      <c r="M246" s="210"/>
      <c r="N246" s="211"/>
      <c r="O246" s="211"/>
      <c r="P246" s="211"/>
      <c r="Q246" s="211"/>
      <c r="R246" s="211"/>
      <c r="S246" s="211"/>
      <c r="T246" s="212"/>
      <c r="AT246" s="213" t="s">
        <v>159</v>
      </c>
      <c r="AU246" s="213" t="s">
        <v>167</v>
      </c>
      <c r="AV246" s="14" t="s">
        <v>83</v>
      </c>
      <c r="AW246" s="14" t="s">
        <v>34</v>
      </c>
      <c r="AX246" s="14" t="s">
        <v>73</v>
      </c>
      <c r="AY246" s="213" t="s">
        <v>146</v>
      </c>
    </row>
    <row r="247" spans="2:51" s="14" customFormat="1" ht="12">
      <c r="B247" s="203"/>
      <c r="C247" s="204"/>
      <c r="D247" s="191" t="s">
        <v>159</v>
      </c>
      <c r="E247" s="205" t="s">
        <v>19</v>
      </c>
      <c r="F247" s="206" t="s">
        <v>316</v>
      </c>
      <c r="G247" s="204"/>
      <c r="H247" s="207">
        <v>13.5</v>
      </c>
      <c r="I247" s="208"/>
      <c r="J247" s="204"/>
      <c r="K247" s="204"/>
      <c r="L247" s="209"/>
      <c r="M247" s="210"/>
      <c r="N247" s="211"/>
      <c r="O247" s="211"/>
      <c r="P247" s="211"/>
      <c r="Q247" s="211"/>
      <c r="R247" s="211"/>
      <c r="S247" s="211"/>
      <c r="T247" s="212"/>
      <c r="AT247" s="213" t="s">
        <v>159</v>
      </c>
      <c r="AU247" s="213" t="s">
        <v>167</v>
      </c>
      <c r="AV247" s="14" t="s">
        <v>83</v>
      </c>
      <c r="AW247" s="14" t="s">
        <v>34</v>
      </c>
      <c r="AX247" s="14" t="s">
        <v>73</v>
      </c>
      <c r="AY247" s="213" t="s">
        <v>146</v>
      </c>
    </row>
    <row r="248" spans="2:51" s="13" customFormat="1" ht="12">
      <c r="B248" s="193"/>
      <c r="C248" s="194"/>
      <c r="D248" s="191" t="s">
        <v>159</v>
      </c>
      <c r="E248" s="195" t="s">
        <v>19</v>
      </c>
      <c r="F248" s="196" t="s">
        <v>272</v>
      </c>
      <c r="G248" s="194"/>
      <c r="H248" s="195" t="s">
        <v>19</v>
      </c>
      <c r="I248" s="197"/>
      <c r="J248" s="194"/>
      <c r="K248" s="194"/>
      <c r="L248" s="198"/>
      <c r="M248" s="199"/>
      <c r="N248" s="200"/>
      <c r="O248" s="200"/>
      <c r="P248" s="200"/>
      <c r="Q248" s="200"/>
      <c r="R248" s="200"/>
      <c r="S248" s="200"/>
      <c r="T248" s="201"/>
      <c r="AT248" s="202" t="s">
        <v>159</v>
      </c>
      <c r="AU248" s="202" t="s">
        <v>167</v>
      </c>
      <c r="AV248" s="13" t="s">
        <v>81</v>
      </c>
      <c r="AW248" s="13" t="s">
        <v>34</v>
      </c>
      <c r="AX248" s="13" t="s">
        <v>73</v>
      </c>
      <c r="AY248" s="202" t="s">
        <v>146</v>
      </c>
    </row>
    <row r="249" spans="2:51" s="14" customFormat="1" ht="12">
      <c r="B249" s="203"/>
      <c r="C249" s="204"/>
      <c r="D249" s="191" t="s">
        <v>159</v>
      </c>
      <c r="E249" s="205" t="s">
        <v>19</v>
      </c>
      <c r="F249" s="206" t="s">
        <v>317</v>
      </c>
      <c r="G249" s="204"/>
      <c r="H249" s="207">
        <v>34.2</v>
      </c>
      <c r="I249" s="208"/>
      <c r="J249" s="204"/>
      <c r="K249" s="204"/>
      <c r="L249" s="209"/>
      <c r="M249" s="210"/>
      <c r="N249" s="211"/>
      <c r="O249" s="211"/>
      <c r="P249" s="211"/>
      <c r="Q249" s="211"/>
      <c r="R249" s="211"/>
      <c r="S249" s="211"/>
      <c r="T249" s="212"/>
      <c r="AT249" s="213" t="s">
        <v>159</v>
      </c>
      <c r="AU249" s="213" t="s">
        <v>167</v>
      </c>
      <c r="AV249" s="14" t="s">
        <v>83</v>
      </c>
      <c r="AW249" s="14" t="s">
        <v>34</v>
      </c>
      <c r="AX249" s="14" t="s">
        <v>73</v>
      </c>
      <c r="AY249" s="213" t="s">
        <v>146</v>
      </c>
    </row>
    <row r="250" spans="2:51" s="14" customFormat="1" ht="12">
      <c r="B250" s="203"/>
      <c r="C250" s="204"/>
      <c r="D250" s="191" t="s">
        <v>159</v>
      </c>
      <c r="E250" s="205" t="s">
        <v>19</v>
      </c>
      <c r="F250" s="206" t="s">
        <v>318</v>
      </c>
      <c r="G250" s="204"/>
      <c r="H250" s="207">
        <v>187.8</v>
      </c>
      <c r="I250" s="208"/>
      <c r="J250" s="204"/>
      <c r="K250" s="204"/>
      <c r="L250" s="209"/>
      <c r="M250" s="210"/>
      <c r="N250" s="211"/>
      <c r="O250" s="211"/>
      <c r="P250" s="211"/>
      <c r="Q250" s="211"/>
      <c r="R250" s="211"/>
      <c r="S250" s="211"/>
      <c r="T250" s="212"/>
      <c r="AT250" s="213" t="s">
        <v>159</v>
      </c>
      <c r="AU250" s="213" t="s">
        <v>167</v>
      </c>
      <c r="AV250" s="14" t="s">
        <v>83</v>
      </c>
      <c r="AW250" s="14" t="s">
        <v>34</v>
      </c>
      <c r="AX250" s="14" t="s">
        <v>73</v>
      </c>
      <c r="AY250" s="213" t="s">
        <v>146</v>
      </c>
    </row>
    <row r="251" spans="2:51" s="14" customFormat="1" ht="12">
      <c r="B251" s="203"/>
      <c r="C251" s="204"/>
      <c r="D251" s="191" t="s">
        <v>159</v>
      </c>
      <c r="E251" s="205" t="s">
        <v>19</v>
      </c>
      <c r="F251" s="206" t="s">
        <v>319</v>
      </c>
      <c r="G251" s="204"/>
      <c r="H251" s="207">
        <v>9</v>
      </c>
      <c r="I251" s="208"/>
      <c r="J251" s="204"/>
      <c r="K251" s="204"/>
      <c r="L251" s="209"/>
      <c r="M251" s="210"/>
      <c r="N251" s="211"/>
      <c r="O251" s="211"/>
      <c r="P251" s="211"/>
      <c r="Q251" s="211"/>
      <c r="R251" s="211"/>
      <c r="S251" s="211"/>
      <c r="T251" s="212"/>
      <c r="AT251" s="213" t="s">
        <v>159</v>
      </c>
      <c r="AU251" s="213" t="s">
        <v>167</v>
      </c>
      <c r="AV251" s="14" t="s">
        <v>83</v>
      </c>
      <c r="AW251" s="14" t="s">
        <v>34</v>
      </c>
      <c r="AX251" s="14" t="s">
        <v>73</v>
      </c>
      <c r="AY251" s="213" t="s">
        <v>146</v>
      </c>
    </row>
    <row r="252" spans="1:65" s="2" customFormat="1" ht="16.5" customHeight="1">
      <c r="A252" s="34"/>
      <c r="B252" s="35"/>
      <c r="C252" s="214" t="s">
        <v>7</v>
      </c>
      <c r="D252" s="214" t="s">
        <v>241</v>
      </c>
      <c r="E252" s="215" t="s">
        <v>320</v>
      </c>
      <c r="F252" s="216" t="s">
        <v>321</v>
      </c>
      <c r="G252" s="217" t="s">
        <v>201</v>
      </c>
      <c r="H252" s="218">
        <v>78.867</v>
      </c>
      <c r="I252" s="219"/>
      <c r="J252" s="220">
        <f>ROUND(I252*H252,2)</f>
        <v>0</v>
      </c>
      <c r="K252" s="216" t="s">
        <v>152</v>
      </c>
      <c r="L252" s="221"/>
      <c r="M252" s="222" t="s">
        <v>19</v>
      </c>
      <c r="N252" s="223" t="s">
        <v>44</v>
      </c>
      <c r="O252" s="64"/>
      <c r="P252" s="182">
        <f>O252*H252</f>
        <v>0</v>
      </c>
      <c r="Q252" s="182">
        <v>0.0009</v>
      </c>
      <c r="R252" s="182">
        <f>Q252*H252</f>
        <v>0.0709803</v>
      </c>
      <c r="S252" s="182">
        <v>0</v>
      </c>
      <c r="T252" s="183">
        <f>S252*H252</f>
        <v>0</v>
      </c>
      <c r="U252" s="34"/>
      <c r="V252" s="34"/>
      <c r="W252" s="34"/>
      <c r="X252" s="34"/>
      <c r="Y252" s="34"/>
      <c r="Z252" s="34"/>
      <c r="AA252" s="34"/>
      <c r="AB252" s="34"/>
      <c r="AC252" s="34"/>
      <c r="AD252" s="34"/>
      <c r="AE252" s="34"/>
      <c r="AR252" s="184" t="s">
        <v>214</v>
      </c>
      <c r="AT252" s="184" t="s">
        <v>241</v>
      </c>
      <c r="AU252" s="184" t="s">
        <v>167</v>
      </c>
      <c r="AY252" s="17" t="s">
        <v>146</v>
      </c>
      <c r="BE252" s="185">
        <f>IF(N252="základní",J252,0)</f>
        <v>0</v>
      </c>
      <c r="BF252" s="185">
        <f>IF(N252="snížená",J252,0)</f>
        <v>0</v>
      </c>
      <c r="BG252" s="185">
        <f>IF(N252="zákl. přenesená",J252,0)</f>
        <v>0</v>
      </c>
      <c r="BH252" s="185">
        <f>IF(N252="sníž. přenesená",J252,0)</f>
        <v>0</v>
      </c>
      <c r="BI252" s="185">
        <f>IF(N252="nulová",J252,0)</f>
        <v>0</v>
      </c>
      <c r="BJ252" s="17" t="s">
        <v>81</v>
      </c>
      <c r="BK252" s="185">
        <f>ROUND(I252*H252,2)</f>
        <v>0</v>
      </c>
      <c r="BL252" s="17" t="s">
        <v>153</v>
      </c>
      <c r="BM252" s="184" t="s">
        <v>322</v>
      </c>
    </row>
    <row r="253" spans="1:47" s="2" customFormat="1" ht="19.5">
      <c r="A253" s="34"/>
      <c r="B253" s="35"/>
      <c r="C253" s="36"/>
      <c r="D253" s="191" t="s">
        <v>172</v>
      </c>
      <c r="E253" s="36"/>
      <c r="F253" s="192" t="s">
        <v>323</v>
      </c>
      <c r="G253" s="36"/>
      <c r="H253" s="36"/>
      <c r="I253" s="188"/>
      <c r="J253" s="36"/>
      <c r="K253" s="36"/>
      <c r="L253" s="39"/>
      <c r="M253" s="189"/>
      <c r="N253" s="190"/>
      <c r="O253" s="64"/>
      <c r="P253" s="64"/>
      <c r="Q253" s="64"/>
      <c r="R253" s="64"/>
      <c r="S253" s="64"/>
      <c r="T253" s="65"/>
      <c r="U253" s="34"/>
      <c r="V253" s="34"/>
      <c r="W253" s="34"/>
      <c r="X253" s="34"/>
      <c r="Y253" s="34"/>
      <c r="Z253" s="34"/>
      <c r="AA253" s="34"/>
      <c r="AB253" s="34"/>
      <c r="AC253" s="34"/>
      <c r="AD253" s="34"/>
      <c r="AE253" s="34"/>
      <c r="AT253" s="17" t="s">
        <v>172</v>
      </c>
      <c r="AU253" s="17" t="s">
        <v>167</v>
      </c>
    </row>
    <row r="254" spans="2:51" s="13" customFormat="1" ht="12">
      <c r="B254" s="193"/>
      <c r="C254" s="194"/>
      <c r="D254" s="191" t="s">
        <v>159</v>
      </c>
      <c r="E254" s="195" t="s">
        <v>19</v>
      </c>
      <c r="F254" s="196" t="s">
        <v>314</v>
      </c>
      <c r="G254" s="194"/>
      <c r="H254" s="195" t="s">
        <v>19</v>
      </c>
      <c r="I254" s="197"/>
      <c r="J254" s="194"/>
      <c r="K254" s="194"/>
      <c r="L254" s="198"/>
      <c r="M254" s="199"/>
      <c r="N254" s="200"/>
      <c r="O254" s="200"/>
      <c r="P254" s="200"/>
      <c r="Q254" s="200"/>
      <c r="R254" s="200"/>
      <c r="S254" s="200"/>
      <c r="T254" s="201"/>
      <c r="AT254" s="202" t="s">
        <v>159</v>
      </c>
      <c r="AU254" s="202" t="s">
        <v>167</v>
      </c>
      <c r="AV254" s="13" t="s">
        <v>81</v>
      </c>
      <c r="AW254" s="13" t="s">
        <v>34</v>
      </c>
      <c r="AX254" s="13" t="s">
        <v>73</v>
      </c>
      <c r="AY254" s="202" t="s">
        <v>146</v>
      </c>
    </row>
    <row r="255" spans="2:51" s="13" customFormat="1" ht="12">
      <c r="B255" s="193"/>
      <c r="C255" s="194"/>
      <c r="D255" s="191" t="s">
        <v>159</v>
      </c>
      <c r="E255" s="195" t="s">
        <v>19</v>
      </c>
      <c r="F255" s="196" t="s">
        <v>270</v>
      </c>
      <c r="G255" s="194"/>
      <c r="H255" s="195" t="s">
        <v>19</v>
      </c>
      <c r="I255" s="197"/>
      <c r="J255" s="194"/>
      <c r="K255" s="194"/>
      <c r="L255" s="198"/>
      <c r="M255" s="199"/>
      <c r="N255" s="200"/>
      <c r="O255" s="200"/>
      <c r="P255" s="200"/>
      <c r="Q255" s="200"/>
      <c r="R255" s="200"/>
      <c r="S255" s="200"/>
      <c r="T255" s="201"/>
      <c r="AT255" s="202" t="s">
        <v>159</v>
      </c>
      <c r="AU255" s="202" t="s">
        <v>167</v>
      </c>
      <c r="AV255" s="13" t="s">
        <v>81</v>
      </c>
      <c r="AW255" s="13" t="s">
        <v>34</v>
      </c>
      <c r="AX255" s="13" t="s">
        <v>73</v>
      </c>
      <c r="AY255" s="202" t="s">
        <v>146</v>
      </c>
    </row>
    <row r="256" spans="2:51" s="14" customFormat="1" ht="12">
      <c r="B256" s="203"/>
      <c r="C256" s="204"/>
      <c r="D256" s="191" t="s">
        <v>159</v>
      </c>
      <c r="E256" s="205" t="s">
        <v>19</v>
      </c>
      <c r="F256" s="206" t="s">
        <v>324</v>
      </c>
      <c r="G256" s="204"/>
      <c r="H256" s="207">
        <v>42.192</v>
      </c>
      <c r="I256" s="208"/>
      <c r="J256" s="204"/>
      <c r="K256" s="204"/>
      <c r="L256" s="209"/>
      <c r="M256" s="210"/>
      <c r="N256" s="211"/>
      <c r="O256" s="211"/>
      <c r="P256" s="211"/>
      <c r="Q256" s="211"/>
      <c r="R256" s="211"/>
      <c r="S256" s="211"/>
      <c r="T256" s="212"/>
      <c r="AT256" s="213" t="s">
        <v>159</v>
      </c>
      <c r="AU256" s="213" t="s">
        <v>167</v>
      </c>
      <c r="AV256" s="14" t="s">
        <v>83</v>
      </c>
      <c r="AW256" s="14" t="s">
        <v>34</v>
      </c>
      <c r="AX256" s="14" t="s">
        <v>73</v>
      </c>
      <c r="AY256" s="213" t="s">
        <v>146</v>
      </c>
    </row>
    <row r="257" spans="2:51" s="14" customFormat="1" ht="12">
      <c r="B257" s="203"/>
      <c r="C257" s="204"/>
      <c r="D257" s="191" t="s">
        <v>159</v>
      </c>
      <c r="E257" s="205" t="s">
        <v>19</v>
      </c>
      <c r="F257" s="206" t="s">
        <v>325</v>
      </c>
      <c r="G257" s="204"/>
      <c r="H257" s="207">
        <v>2.025</v>
      </c>
      <c r="I257" s="208"/>
      <c r="J257" s="204"/>
      <c r="K257" s="204"/>
      <c r="L257" s="209"/>
      <c r="M257" s="210"/>
      <c r="N257" s="211"/>
      <c r="O257" s="211"/>
      <c r="P257" s="211"/>
      <c r="Q257" s="211"/>
      <c r="R257" s="211"/>
      <c r="S257" s="211"/>
      <c r="T257" s="212"/>
      <c r="AT257" s="213" t="s">
        <v>159</v>
      </c>
      <c r="AU257" s="213" t="s">
        <v>167</v>
      </c>
      <c r="AV257" s="14" t="s">
        <v>83</v>
      </c>
      <c r="AW257" s="14" t="s">
        <v>34</v>
      </c>
      <c r="AX257" s="14" t="s">
        <v>73</v>
      </c>
      <c r="AY257" s="213" t="s">
        <v>146</v>
      </c>
    </row>
    <row r="258" spans="2:51" s="13" customFormat="1" ht="12">
      <c r="B258" s="193"/>
      <c r="C258" s="194"/>
      <c r="D258" s="191" t="s">
        <v>159</v>
      </c>
      <c r="E258" s="195" t="s">
        <v>19</v>
      </c>
      <c r="F258" s="196" t="s">
        <v>272</v>
      </c>
      <c r="G258" s="194"/>
      <c r="H258" s="195" t="s">
        <v>19</v>
      </c>
      <c r="I258" s="197"/>
      <c r="J258" s="194"/>
      <c r="K258" s="194"/>
      <c r="L258" s="198"/>
      <c r="M258" s="199"/>
      <c r="N258" s="200"/>
      <c r="O258" s="200"/>
      <c r="P258" s="200"/>
      <c r="Q258" s="200"/>
      <c r="R258" s="200"/>
      <c r="S258" s="200"/>
      <c r="T258" s="201"/>
      <c r="AT258" s="202" t="s">
        <v>159</v>
      </c>
      <c r="AU258" s="202" t="s">
        <v>167</v>
      </c>
      <c r="AV258" s="13" t="s">
        <v>81</v>
      </c>
      <c r="AW258" s="13" t="s">
        <v>34</v>
      </c>
      <c r="AX258" s="13" t="s">
        <v>73</v>
      </c>
      <c r="AY258" s="202" t="s">
        <v>146</v>
      </c>
    </row>
    <row r="259" spans="2:51" s="14" customFormat="1" ht="12">
      <c r="B259" s="203"/>
      <c r="C259" s="204"/>
      <c r="D259" s="191" t="s">
        <v>159</v>
      </c>
      <c r="E259" s="205" t="s">
        <v>19</v>
      </c>
      <c r="F259" s="206" t="s">
        <v>326</v>
      </c>
      <c r="G259" s="204"/>
      <c r="H259" s="207">
        <v>5.13</v>
      </c>
      <c r="I259" s="208"/>
      <c r="J259" s="204"/>
      <c r="K259" s="204"/>
      <c r="L259" s="209"/>
      <c r="M259" s="210"/>
      <c r="N259" s="211"/>
      <c r="O259" s="211"/>
      <c r="P259" s="211"/>
      <c r="Q259" s="211"/>
      <c r="R259" s="211"/>
      <c r="S259" s="211"/>
      <c r="T259" s="212"/>
      <c r="AT259" s="213" t="s">
        <v>159</v>
      </c>
      <c r="AU259" s="213" t="s">
        <v>167</v>
      </c>
      <c r="AV259" s="14" t="s">
        <v>83</v>
      </c>
      <c r="AW259" s="14" t="s">
        <v>34</v>
      </c>
      <c r="AX259" s="14" t="s">
        <v>73</v>
      </c>
      <c r="AY259" s="213" t="s">
        <v>146</v>
      </c>
    </row>
    <row r="260" spans="2:51" s="14" customFormat="1" ht="12">
      <c r="B260" s="203"/>
      <c r="C260" s="204"/>
      <c r="D260" s="191" t="s">
        <v>159</v>
      </c>
      <c r="E260" s="205" t="s">
        <v>19</v>
      </c>
      <c r="F260" s="206" t="s">
        <v>327</v>
      </c>
      <c r="G260" s="204"/>
      <c r="H260" s="207">
        <v>28.17</v>
      </c>
      <c r="I260" s="208"/>
      <c r="J260" s="204"/>
      <c r="K260" s="204"/>
      <c r="L260" s="209"/>
      <c r="M260" s="210"/>
      <c r="N260" s="211"/>
      <c r="O260" s="211"/>
      <c r="P260" s="211"/>
      <c r="Q260" s="211"/>
      <c r="R260" s="211"/>
      <c r="S260" s="211"/>
      <c r="T260" s="212"/>
      <c r="AT260" s="213" t="s">
        <v>159</v>
      </c>
      <c r="AU260" s="213" t="s">
        <v>167</v>
      </c>
      <c r="AV260" s="14" t="s">
        <v>83</v>
      </c>
      <c r="AW260" s="14" t="s">
        <v>34</v>
      </c>
      <c r="AX260" s="14" t="s">
        <v>73</v>
      </c>
      <c r="AY260" s="213" t="s">
        <v>146</v>
      </c>
    </row>
    <row r="261" spans="2:51" s="14" customFormat="1" ht="12">
      <c r="B261" s="203"/>
      <c r="C261" s="204"/>
      <c r="D261" s="191" t="s">
        <v>159</v>
      </c>
      <c r="E261" s="205" t="s">
        <v>19</v>
      </c>
      <c r="F261" s="206" t="s">
        <v>328</v>
      </c>
      <c r="G261" s="204"/>
      <c r="H261" s="207">
        <v>1.35</v>
      </c>
      <c r="I261" s="208"/>
      <c r="J261" s="204"/>
      <c r="K261" s="204"/>
      <c r="L261" s="209"/>
      <c r="M261" s="210"/>
      <c r="N261" s="211"/>
      <c r="O261" s="211"/>
      <c r="P261" s="211"/>
      <c r="Q261" s="211"/>
      <c r="R261" s="211"/>
      <c r="S261" s="211"/>
      <c r="T261" s="212"/>
      <c r="AT261" s="213" t="s">
        <v>159</v>
      </c>
      <c r="AU261" s="213" t="s">
        <v>167</v>
      </c>
      <c r="AV261" s="14" t="s">
        <v>83</v>
      </c>
      <c r="AW261" s="14" t="s">
        <v>34</v>
      </c>
      <c r="AX261" s="14" t="s">
        <v>73</v>
      </c>
      <c r="AY261" s="213" t="s">
        <v>146</v>
      </c>
    </row>
    <row r="262" spans="1:65" s="2" customFormat="1" ht="33" customHeight="1">
      <c r="A262" s="34"/>
      <c r="B262" s="35"/>
      <c r="C262" s="173" t="s">
        <v>329</v>
      </c>
      <c r="D262" s="173" t="s">
        <v>148</v>
      </c>
      <c r="E262" s="174" t="s">
        <v>330</v>
      </c>
      <c r="F262" s="175" t="s">
        <v>331</v>
      </c>
      <c r="G262" s="176" t="s">
        <v>291</v>
      </c>
      <c r="H262" s="177">
        <v>823.78</v>
      </c>
      <c r="I262" s="178"/>
      <c r="J262" s="179">
        <f>ROUND(I262*H262,2)</f>
        <v>0</v>
      </c>
      <c r="K262" s="175" t="s">
        <v>152</v>
      </c>
      <c r="L262" s="39"/>
      <c r="M262" s="180" t="s">
        <v>19</v>
      </c>
      <c r="N262" s="181" t="s">
        <v>44</v>
      </c>
      <c r="O262" s="64"/>
      <c r="P262" s="182">
        <f>O262*H262</f>
        <v>0</v>
      </c>
      <c r="Q262" s="182">
        <v>0.00176</v>
      </c>
      <c r="R262" s="182">
        <f>Q262*H262</f>
        <v>1.4498528</v>
      </c>
      <c r="S262" s="182">
        <v>0</v>
      </c>
      <c r="T262" s="183">
        <f>S262*H262</f>
        <v>0</v>
      </c>
      <c r="U262" s="34"/>
      <c r="V262" s="34"/>
      <c r="W262" s="34"/>
      <c r="X262" s="34"/>
      <c r="Y262" s="34"/>
      <c r="Z262" s="34"/>
      <c r="AA262" s="34"/>
      <c r="AB262" s="34"/>
      <c r="AC262" s="34"/>
      <c r="AD262" s="34"/>
      <c r="AE262" s="34"/>
      <c r="AR262" s="184" t="s">
        <v>153</v>
      </c>
      <c r="AT262" s="184" t="s">
        <v>148</v>
      </c>
      <c r="AU262" s="184" t="s">
        <v>167</v>
      </c>
      <c r="AY262" s="17" t="s">
        <v>146</v>
      </c>
      <c r="BE262" s="185">
        <f>IF(N262="základní",J262,0)</f>
        <v>0</v>
      </c>
      <c r="BF262" s="185">
        <f>IF(N262="snížená",J262,0)</f>
        <v>0</v>
      </c>
      <c r="BG262" s="185">
        <f>IF(N262="zákl. přenesená",J262,0)</f>
        <v>0</v>
      </c>
      <c r="BH262" s="185">
        <f>IF(N262="sníž. přenesená",J262,0)</f>
        <v>0</v>
      </c>
      <c r="BI262" s="185">
        <f>IF(N262="nulová",J262,0)</f>
        <v>0</v>
      </c>
      <c r="BJ262" s="17" t="s">
        <v>81</v>
      </c>
      <c r="BK262" s="185">
        <f>ROUND(I262*H262,2)</f>
        <v>0</v>
      </c>
      <c r="BL262" s="17" t="s">
        <v>153</v>
      </c>
      <c r="BM262" s="184" t="s">
        <v>332</v>
      </c>
    </row>
    <row r="263" spans="1:47" s="2" customFormat="1" ht="12">
      <c r="A263" s="34"/>
      <c r="B263" s="35"/>
      <c r="C263" s="36"/>
      <c r="D263" s="186" t="s">
        <v>155</v>
      </c>
      <c r="E263" s="36"/>
      <c r="F263" s="187" t="s">
        <v>333</v>
      </c>
      <c r="G263" s="36"/>
      <c r="H263" s="36"/>
      <c r="I263" s="188"/>
      <c r="J263" s="36"/>
      <c r="K263" s="36"/>
      <c r="L263" s="39"/>
      <c r="M263" s="189"/>
      <c r="N263" s="190"/>
      <c r="O263" s="64"/>
      <c r="P263" s="64"/>
      <c r="Q263" s="64"/>
      <c r="R263" s="64"/>
      <c r="S263" s="64"/>
      <c r="T263" s="65"/>
      <c r="U263" s="34"/>
      <c r="V263" s="34"/>
      <c r="W263" s="34"/>
      <c r="X263" s="34"/>
      <c r="Y263" s="34"/>
      <c r="Z263" s="34"/>
      <c r="AA263" s="34"/>
      <c r="AB263" s="34"/>
      <c r="AC263" s="34"/>
      <c r="AD263" s="34"/>
      <c r="AE263" s="34"/>
      <c r="AT263" s="17" t="s">
        <v>155</v>
      </c>
      <c r="AU263" s="17" t="s">
        <v>167</v>
      </c>
    </row>
    <row r="264" spans="1:47" s="2" customFormat="1" ht="136.5">
      <c r="A264" s="34"/>
      <c r="B264" s="35"/>
      <c r="C264" s="36"/>
      <c r="D264" s="191" t="s">
        <v>157</v>
      </c>
      <c r="E264" s="36"/>
      <c r="F264" s="192" t="s">
        <v>313</v>
      </c>
      <c r="G264" s="36"/>
      <c r="H264" s="36"/>
      <c r="I264" s="188"/>
      <c r="J264" s="36"/>
      <c r="K264" s="36"/>
      <c r="L264" s="39"/>
      <c r="M264" s="189"/>
      <c r="N264" s="190"/>
      <c r="O264" s="64"/>
      <c r="P264" s="64"/>
      <c r="Q264" s="64"/>
      <c r="R264" s="64"/>
      <c r="S264" s="64"/>
      <c r="T264" s="65"/>
      <c r="U264" s="34"/>
      <c r="V264" s="34"/>
      <c r="W264" s="34"/>
      <c r="X264" s="34"/>
      <c r="Y264" s="34"/>
      <c r="Z264" s="34"/>
      <c r="AA264" s="34"/>
      <c r="AB264" s="34"/>
      <c r="AC264" s="34"/>
      <c r="AD264" s="34"/>
      <c r="AE264" s="34"/>
      <c r="AT264" s="17" t="s">
        <v>157</v>
      </c>
      <c r="AU264" s="17" t="s">
        <v>167</v>
      </c>
    </row>
    <row r="265" spans="2:51" s="13" customFormat="1" ht="12">
      <c r="B265" s="193"/>
      <c r="C265" s="194"/>
      <c r="D265" s="191" t="s">
        <v>159</v>
      </c>
      <c r="E265" s="195" t="s">
        <v>19</v>
      </c>
      <c r="F265" s="196" t="s">
        <v>270</v>
      </c>
      <c r="G265" s="194"/>
      <c r="H265" s="195" t="s">
        <v>19</v>
      </c>
      <c r="I265" s="197"/>
      <c r="J265" s="194"/>
      <c r="K265" s="194"/>
      <c r="L265" s="198"/>
      <c r="M265" s="199"/>
      <c r="N265" s="200"/>
      <c r="O265" s="200"/>
      <c r="P265" s="200"/>
      <c r="Q265" s="200"/>
      <c r="R265" s="200"/>
      <c r="S265" s="200"/>
      <c r="T265" s="201"/>
      <c r="AT265" s="202" t="s">
        <v>159</v>
      </c>
      <c r="AU265" s="202" t="s">
        <v>167</v>
      </c>
      <c r="AV265" s="13" t="s">
        <v>81</v>
      </c>
      <c r="AW265" s="13" t="s">
        <v>34</v>
      </c>
      <c r="AX265" s="13" t="s">
        <v>73</v>
      </c>
      <c r="AY265" s="202" t="s">
        <v>146</v>
      </c>
    </row>
    <row r="266" spans="2:51" s="14" customFormat="1" ht="12">
      <c r="B266" s="203"/>
      <c r="C266" s="204"/>
      <c r="D266" s="191" t="s">
        <v>159</v>
      </c>
      <c r="E266" s="205" t="s">
        <v>19</v>
      </c>
      <c r="F266" s="206" t="s">
        <v>295</v>
      </c>
      <c r="G266" s="204"/>
      <c r="H266" s="207">
        <v>299.28</v>
      </c>
      <c r="I266" s="208"/>
      <c r="J266" s="204"/>
      <c r="K266" s="204"/>
      <c r="L266" s="209"/>
      <c r="M266" s="210"/>
      <c r="N266" s="211"/>
      <c r="O266" s="211"/>
      <c r="P266" s="211"/>
      <c r="Q266" s="211"/>
      <c r="R266" s="211"/>
      <c r="S266" s="211"/>
      <c r="T266" s="212"/>
      <c r="AT266" s="213" t="s">
        <v>159</v>
      </c>
      <c r="AU266" s="213" t="s">
        <v>167</v>
      </c>
      <c r="AV266" s="14" t="s">
        <v>83</v>
      </c>
      <c r="AW266" s="14" t="s">
        <v>34</v>
      </c>
      <c r="AX266" s="14" t="s">
        <v>73</v>
      </c>
      <c r="AY266" s="213" t="s">
        <v>146</v>
      </c>
    </row>
    <row r="267" spans="2:51" s="14" customFormat="1" ht="12">
      <c r="B267" s="203"/>
      <c r="C267" s="204"/>
      <c r="D267" s="191" t="s">
        <v>159</v>
      </c>
      <c r="E267" s="205" t="s">
        <v>19</v>
      </c>
      <c r="F267" s="206" t="s">
        <v>296</v>
      </c>
      <c r="G267" s="204"/>
      <c r="H267" s="207">
        <v>22.5</v>
      </c>
      <c r="I267" s="208"/>
      <c r="J267" s="204"/>
      <c r="K267" s="204"/>
      <c r="L267" s="209"/>
      <c r="M267" s="210"/>
      <c r="N267" s="211"/>
      <c r="O267" s="211"/>
      <c r="P267" s="211"/>
      <c r="Q267" s="211"/>
      <c r="R267" s="211"/>
      <c r="S267" s="211"/>
      <c r="T267" s="212"/>
      <c r="AT267" s="213" t="s">
        <v>159</v>
      </c>
      <c r="AU267" s="213" t="s">
        <v>167</v>
      </c>
      <c r="AV267" s="14" t="s">
        <v>83</v>
      </c>
      <c r="AW267" s="14" t="s">
        <v>34</v>
      </c>
      <c r="AX267" s="14" t="s">
        <v>73</v>
      </c>
      <c r="AY267" s="213" t="s">
        <v>146</v>
      </c>
    </row>
    <row r="268" spans="2:51" s="13" customFormat="1" ht="12">
      <c r="B268" s="193"/>
      <c r="C268" s="194"/>
      <c r="D268" s="191" t="s">
        <v>159</v>
      </c>
      <c r="E268" s="195" t="s">
        <v>19</v>
      </c>
      <c r="F268" s="196" t="s">
        <v>272</v>
      </c>
      <c r="G268" s="194"/>
      <c r="H268" s="195" t="s">
        <v>19</v>
      </c>
      <c r="I268" s="197"/>
      <c r="J268" s="194"/>
      <c r="K268" s="194"/>
      <c r="L268" s="198"/>
      <c r="M268" s="199"/>
      <c r="N268" s="200"/>
      <c r="O268" s="200"/>
      <c r="P268" s="200"/>
      <c r="Q268" s="200"/>
      <c r="R268" s="200"/>
      <c r="S268" s="200"/>
      <c r="T268" s="201"/>
      <c r="AT268" s="202" t="s">
        <v>159</v>
      </c>
      <c r="AU268" s="202" t="s">
        <v>167</v>
      </c>
      <c r="AV268" s="13" t="s">
        <v>81</v>
      </c>
      <c r="AW268" s="13" t="s">
        <v>34</v>
      </c>
      <c r="AX268" s="13" t="s">
        <v>73</v>
      </c>
      <c r="AY268" s="202" t="s">
        <v>146</v>
      </c>
    </row>
    <row r="269" spans="2:51" s="14" customFormat="1" ht="12">
      <c r="B269" s="203"/>
      <c r="C269" s="204"/>
      <c r="D269" s="191" t="s">
        <v>159</v>
      </c>
      <c r="E269" s="205" t="s">
        <v>19</v>
      </c>
      <c r="F269" s="206" t="s">
        <v>297</v>
      </c>
      <c r="G269" s="204"/>
      <c r="H269" s="207">
        <v>69.6</v>
      </c>
      <c r="I269" s="208"/>
      <c r="J269" s="204"/>
      <c r="K269" s="204"/>
      <c r="L269" s="209"/>
      <c r="M269" s="210"/>
      <c r="N269" s="211"/>
      <c r="O269" s="211"/>
      <c r="P269" s="211"/>
      <c r="Q269" s="211"/>
      <c r="R269" s="211"/>
      <c r="S269" s="211"/>
      <c r="T269" s="212"/>
      <c r="AT269" s="213" t="s">
        <v>159</v>
      </c>
      <c r="AU269" s="213" t="s">
        <v>167</v>
      </c>
      <c r="AV269" s="14" t="s">
        <v>83</v>
      </c>
      <c r="AW269" s="14" t="s">
        <v>34</v>
      </c>
      <c r="AX269" s="14" t="s">
        <v>73</v>
      </c>
      <c r="AY269" s="213" t="s">
        <v>146</v>
      </c>
    </row>
    <row r="270" spans="2:51" s="14" customFormat="1" ht="12">
      <c r="B270" s="203"/>
      <c r="C270" s="204"/>
      <c r="D270" s="191" t="s">
        <v>159</v>
      </c>
      <c r="E270" s="205" t="s">
        <v>19</v>
      </c>
      <c r="F270" s="206" t="s">
        <v>298</v>
      </c>
      <c r="G270" s="204"/>
      <c r="H270" s="207">
        <v>361.8</v>
      </c>
      <c r="I270" s="208"/>
      <c r="J270" s="204"/>
      <c r="K270" s="204"/>
      <c r="L270" s="209"/>
      <c r="M270" s="210"/>
      <c r="N270" s="211"/>
      <c r="O270" s="211"/>
      <c r="P270" s="211"/>
      <c r="Q270" s="211"/>
      <c r="R270" s="211"/>
      <c r="S270" s="211"/>
      <c r="T270" s="212"/>
      <c r="AT270" s="213" t="s">
        <v>159</v>
      </c>
      <c r="AU270" s="213" t="s">
        <v>167</v>
      </c>
      <c r="AV270" s="14" t="s">
        <v>83</v>
      </c>
      <c r="AW270" s="14" t="s">
        <v>34</v>
      </c>
      <c r="AX270" s="14" t="s">
        <v>73</v>
      </c>
      <c r="AY270" s="213" t="s">
        <v>146</v>
      </c>
    </row>
    <row r="271" spans="2:51" s="14" customFormat="1" ht="12">
      <c r="B271" s="203"/>
      <c r="C271" s="204"/>
      <c r="D271" s="191" t="s">
        <v>159</v>
      </c>
      <c r="E271" s="205" t="s">
        <v>19</v>
      </c>
      <c r="F271" s="206" t="s">
        <v>299</v>
      </c>
      <c r="G271" s="204"/>
      <c r="H271" s="207">
        <v>60.72</v>
      </c>
      <c r="I271" s="208"/>
      <c r="J271" s="204"/>
      <c r="K271" s="204"/>
      <c r="L271" s="209"/>
      <c r="M271" s="210"/>
      <c r="N271" s="211"/>
      <c r="O271" s="211"/>
      <c r="P271" s="211"/>
      <c r="Q271" s="211"/>
      <c r="R271" s="211"/>
      <c r="S271" s="211"/>
      <c r="T271" s="212"/>
      <c r="AT271" s="213" t="s">
        <v>159</v>
      </c>
      <c r="AU271" s="213" t="s">
        <v>167</v>
      </c>
      <c r="AV271" s="14" t="s">
        <v>83</v>
      </c>
      <c r="AW271" s="14" t="s">
        <v>34</v>
      </c>
      <c r="AX271" s="14" t="s">
        <v>73</v>
      </c>
      <c r="AY271" s="213" t="s">
        <v>146</v>
      </c>
    </row>
    <row r="272" spans="2:51" s="13" customFormat="1" ht="12">
      <c r="B272" s="193"/>
      <c r="C272" s="194"/>
      <c r="D272" s="191" t="s">
        <v>159</v>
      </c>
      <c r="E272" s="195" t="s">
        <v>19</v>
      </c>
      <c r="F272" s="196" t="s">
        <v>300</v>
      </c>
      <c r="G272" s="194"/>
      <c r="H272" s="195" t="s">
        <v>19</v>
      </c>
      <c r="I272" s="197"/>
      <c r="J272" s="194"/>
      <c r="K272" s="194"/>
      <c r="L272" s="198"/>
      <c r="M272" s="199"/>
      <c r="N272" s="200"/>
      <c r="O272" s="200"/>
      <c r="P272" s="200"/>
      <c r="Q272" s="200"/>
      <c r="R272" s="200"/>
      <c r="S272" s="200"/>
      <c r="T272" s="201"/>
      <c r="AT272" s="202" t="s">
        <v>159</v>
      </c>
      <c r="AU272" s="202" t="s">
        <v>167</v>
      </c>
      <c r="AV272" s="13" t="s">
        <v>81</v>
      </c>
      <c r="AW272" s="13" t="s">
        <v>34</v>
      </c>
      <c r="AX272" s="13" t="s">
        <v>73</v>
      </c>
      <c r="AY272" s="202" t="s">
        <v>146</v>
      </c>
    </row>
    <row r="273" spans="2:51" s="14" customFormat="1" ht="12">
      <c r="B273" s="203"/>
      <c r="C273" s="204"/>
      <c r="D273" s="191" t="s">
        <v>159</v>
      </c>
      <c r="E273" s="205" t="s">
        <v>19</v>
      </c>
      <c r="F273" s="206" t="s">
        <v>301</v>
      </c>
      <c r="G273" s="204"/>
      <c r="H273" s="207">
        <v>9.88</v>
      </c>
      <c r="I273" s="208"/>
      <c r="J273" s="204"/>
      <c r="K273" s="204"/>
      <c r="L273" s="209"/>
      <c r="M273" s="210"/>
      <c r="N273" s="211"/>
      <c r="O273" s="211"/>
      <c r="P273" s="211"/>
      <c r="Q273" s="211"/>
      <c r="R273" s="211"/>
      <c r="S273" s="211"/>
      <c r="T273" s="212"/>
      <c r="AT273" s="213" t="s">
        <v>159</v>
      </c>
      <c r="AU273" s="213" t="s">
        <v>167</v>
      </c>
      <c r="AV273" s="14" t="s">
        <v>83</v>
      </c>
      <c r="AW273" s="14" t="s">
        <v>34</v>
      </c>
      <c r="AX273" s="14" t="s">
        <v>73</v>
      </c>
      <c r="AY273" s="213" t="s">
        <v>146</v>
      </c>
    </row>
    <row r="274" spans="1:65" s="2" customFormat="1" ht="16.5" customHeight="1">
      <c r="A274" s="34"/>
      <c r="B274" s="35"/>
      <c r="C274" s="214" t="s">
        <v>334</v>
      </c>
      <c r="D274" s="214" t="s">
        <v>241</v>
      </c>
      <c r="E274" s="215" t="s">
        <v>335</v>
      </c>
      <c r="F274" s="216" t="s">
        <v>336</v>
      </c>
      <c r="G274" s="217" t="s">
        <v>201</v>
      </c>
      <c r="H274" s="218">
        <v>122.343</v>
      </c>
      <c r="I274" s="219"/>
      <c r="J274" s="220">
        <f>ROUND(I274*H274,2)</f>
        <v>0</v>
      </c>
      <c r="K274" s="216" t="s">
        <v>19</v>
      </c>
      <c r="L274" s="221"/>
      <c r="M274" s="222" t="s">
        <v>19</v>
      </c>
      <c r="N274" s="223" t="s">
        <v>44</v>
      </c>
      <c r="O274" s="64"/>
      <c r="P274" s="182">
        <f>O274*H274</f>
        <v>0</v>
      </c>
      <c r="Q274" s="182">
        <v>0.006</v>
      </c>
      <c r="R274" s="182">
        <f>Q274*H274</f>
        <v>0.734058</v>
      </c>
      <c r="S274" s="182">
        <v>0</v>
      </c>
      <c r="T274" s="183">
        <f>S274*H274</f>
        <v>0</v>
      </c>
      <c r="U274" s="34"/>
      <c r="V274" s="34"/>
      <c r="W274" s="34"/>
      <c r="X274" s="34"/>
      <c r="Y274" s="34"/>
      <c r="Z274" s="34"/>
      <c r="AA274" s="34"/>
      <c r="AB274" s="34"/>
      <c r="AC274" s="34"/>
      <c r="AD274" s="34"/>
      <c r="AE274" s="34"/>
      <c r="AR274" s="184" t="s">
        <v>214</v>
      </c>
      <c r="AT274" s="184" t="s">
        <v>241</v>
      </c>
      <c r="AU274" s="184" t="s">
        <v>167</v>
      </c>
      <c r="AY274" s="17" t="s">
        <v>146</v>
      </c>
      <c r="BE274" s="185">
        <f>IF(N274="základní",J274,0)</f>
        <v>0</v>
      </c>
      <c r="BF274" s="185">
        <f>IF(N274="snížená",J274,0)</f>
        <v>0</v>
      </c>
      <c r="BG274" s="185">
        <f>IF(N274="zákl. přenesená",J274,0)</f>
        <v>0</v>
      </c>
      <c r="BH274" s="185">
        <f>IF(N274="sníž. přenesená",J274,0)</f>
        <v>0</v>
      </c>
      <c r="BI274" s="185">
        <f>IF(N274="nulová",J274,0)</f>
        <v>0</v>
      </c>
      <c r="BJ274" s="17" t="s">
        <v>81</v>
      </c>
      <c r="BK274" s="185">
        <f>ROUND(I274*H274,2)</f>
        <v>0</v>
      </c>
      <c r="BL274" s="17" t="s">
        <v>153</v>
      </c>
      <c r="BM274" s="184" t="s">
        <v>337</v>
      </c>
    </row>
    <row r="275" spans="1:47" s="2" customFormat="1" ht="19.5">
      <c r="A275" s="34"/>
      <c r="B275" s="35"/>
      <c r="C275" s="36"/>
      <c r="D275" s="191" t="s">
        <v>172</v>
      </c>
      <c r="E275" s="36"/>
      <c r="F275" s="192" t="s">
        <v>338</v>
      </c>
      <c r="G275" s="36"/>
      <c r="H275" s="36"/>
      <c r="I275" s="188"/>
      <c r="J275" s="36"/>
      <c r="K275" s="36"/>
      <c r="L275" s="39"/>
      <c r="M275" s="189"/>
      <c r="N275" s="190"/>
      <c r="O275" s="64"/>
      <c r="P275" s="64"/>
      <c r="Q275" s="64"/>
      <c r="R275" s="64"/>
      <c r="S275" s="64"/>
      <c r="T275" s="65"/>
      <c r="U275" s="34"/>
      <c r="V275" s="34"/>
      <c r="W275" s="34"/>
      <c r="X275" s="34"/>
      <c r="Y275" s="34"/>
      <c r="Z275" s="34"/>
      <c r="AA275" s="34"/>
      <c r="AB275" s="34"/>
      <c r="AC275" s="34"/>
      <c r="AD275" s="34"/>
      <c r="AE275" s="34"/>
      <c r="AT275" s="17" t="s">
        <v>172</v>
      </c>
      <c r="AU275" s="17" t="s">
        <v>167</v>
      </c>
    </row>
    <row r="276" spans="2:51" s="13" customFormat="1" ht="12">
      <c r="B276" s="193"/>
      <c r="C276" s="194"/>
      <c r="D276" s="191" t="s">
        <v>159</v>
      </c>
      <c r="E276" s="195" t="s">
        <v>19</v>
      </c>
      <c r="F276" s="196" t="s">
        <v>270</v>
      </c>
      <c r="G276" s="194"/>
      <c r="H276" s="195" t="s">
        <v>19</v>
      </c>
      <c r="I276" s="197"/>
      <c r="J276" s="194"/>
      <c r="K276" s="194"/>
      <c r="L276" s="198"/>
      <c r="M276" s="199"/>
      <c r="N276" s="200"/>
      <c r="O276" s="200"/>
      <c r="P276" s="200"/>
      <c r="Q276" s="200"/>
      <c r="R276" s="200"/>
      <c r="S276" s="200"/>
      <c r="T276" s="201"/>
      <c r="AT276" s="202" t="s">
        <v>159</v>
      </c>
      <c r="AU276" s="202" t="s">
        <v>167</v>
      </c>
      <c r="AV276" s="13" t="s">
        <v>81</v>
      </c>
      <c r="AW276" s="13" t="s">
        <v>34</v>
      </c>
      <c r="AX276" s="13" t="s">
        <v>73</v>
      </c>
      <c r="AY276" s="202" t="s">
        <v>146</v>
      </c>
    </row>
    <row r="277" spans="2:51" s="14" customFormat="1" ht="12">
      <c r="B277" s="203"/>
      <c r="C277" s="204"/>
      <c r="D277" s="191" t="s">
        <v>159</v>
      </c>
      <c r="E277" s="205" t="s">
        <v>19</v>
      </c>
      <c r="F277" s="206" t="s">
        <v>339</v>
      </c>
      <c r="G277" s="204"/>
      <c r="H277" s="207">
        <v>44.892</v>
      </c>
      <c r="I277" s="208"/>
      <c r="J277" s="204"/>
      <c r="K277" s="204"/>
      <c r="L277" s="209"/>
      <c r="M277" s="210"/>
      <c r="N277" s="211"/>
      <c r="O277" s="211"/>
      <c r="P277" s="211"/>
      <c r="Q277" s="211"/>
      <c r="R277" s="211"/>
      <c r="S277" s="211"/>
      <c r="T277" s="212"/>
      <c r="AT277" s="213" t="s">
        <v>159</v>
      </c>
      <c r="AU277" s="213" t="s">
        <v>167</v>
      </c>
      <c r="AV277" s="14" t="s">
        <v>83</v>
      </c>
      <c r="AW277" s="14" t="s">
        <v>34</v>
      </c>
      <c r="AX277" s="14" t="s">
        <v>73</v>
      </c>
      <c r="AY277" s="213" t="s">
        <v>146</v>
      </c>
    </row>
    <row r="278" spans="2:51" s="14" customFormat="1" ht="12">
      <c r="B278" s="203"/>
      <c r="C278" s="204"/>
      <c r="D278" s="191" t="s">
        <v>159</v>
      </c>
      <c r="E278" s="205" t="s">
        <v>19</v>
      </c>
      <c r="F278" s="206" t="s">
        <v>340</v>
      </c>
      <c r="G278" s="204"/>
      <c r="H278" s="207">
        <v>3.375</v>
      </c>
      <c r="I278" s="208"/>
      <c r="J278" s="204"/>
      <c r="K278" s="204"/>
      <c r="L278" s="209"/>
      <c r="M278" s="210"/>
      <c r="N278" s="211"/>
      <c r="O278" s="211"/>
      <c r="P278" s="211"/>
      <c r="Q278" s="211"/>
      <c r="R278" s="211"/>
      <c r="S278" s="211"/>
      <c r="T278" s="212"/>
      <c r="AT278" s="213" t="s">
        <v>159</v>
      </c>
      <c r="AU278" s="213" t="s">
        <v>167</v>
      </c>
      <c r="AV278" s="14" t="s">
        <v>83</v>
      </c>
      <c r="AW278" s="14" t="s">
        <v>34</v>
      </c>
      <c r="AX278" s="14" t="s">
        <v>73</v>
      </c>
      <c r="AY278" s="213" t="s">
        <v>146</v>
      </c>
    </row>
    <row r="279" spans="2:51" s="13" customFormat="1" ht="12">
      <c r="B279" s="193"/>
      <c r="C279" s="194"/>
      <c r="D279" s="191" t="s">
        <v>159</v>
      </c>
      <c r="E279" s="195" t="s">
        <v>19</v>
      </c>
      <c r="F279" s="196" t="s">
        <v>272</v>
      </c>
      <c r="G279" s="194"/>
      <c r="H279" s="195" t="s">
        <v>19</v>
      </c>
      <c r="I279" s="197"/>
      <c r="J279" s="194"/>
      <c r="K279" s="194"/>
      <c r="L279" s="198"/>
      <c r="M279" s="199"/>
      <c r="N279" s="200"/>
      <c r="O279" s="200"/>
      <c r="P279" s="200"/>
      <c r="Q279" s="200"/>
      <c r="R279" s="200"/>
      <c r="S279" s="200"/>
      <c r="T279" s="201"/>
      <c r="AT279" s="202" t="s">
        <v>159</v>
      </c>
      <c r="AU279" s="202" t="s">
        <v>167</v>
      </c>
      <c r="AV279" s="13" t="s">
        <v>81</v>
      </c>
      <c r="AW279" s="13" t="s">
        <v>34</v>
      </c>
      <c r="AX279" s="13" t="s">
        <v>73</v>
      </c>
      <c r="AY279" s="202" t="s">
        <v>146</v>
      </c>
    </row>
    <row r="280" spans="2:51" s="14" customFormat="1" ht="12">
      <c r="B280" s="203"/>
      <c r="C280" s="204"/>
      <c r="D280" s="191" t="s">
        <v>159</v>
      </c>
      <c r="E280" s="205" t="s">
        <v>19</v>
      </c>
      <c r="F280" s="206" t="s">
        <v>341</v>
      </c>
      <c r="G280" s="204"/>
      <c r="H280" s="207">
        <v>10.44</v>
      </c>
      <c r="I280" s="208"/>
      <c r="J280" s="204"/>
      <c r="K280" s="204"/>
      <c r="L280" s="209"/>
      <c r="M280" s="210"/>
      <c r="N280" s="211"/>
      <c r="O280" s="211"/>
      <c r="P280" s="211"/>
      <c r="Q280" s="211"/>
      <c r="R280" s="211"/>
      <c r="S280" s="211"/>
      <c r="T280" s="212"/>
      <c r="AT280" s="213" t="s">
        <v>159</v>
      </c>
      <c r="AU280" s="213" t="s">
        <v>167</v>
      </c>
      <c r="AV280" s="14" t="s">
        <v>83</v>
      </c>
      <c r="AW280" s="14" t="s">
        <v>34</v>
      </c>
      <c r="AX280" s="14" t="s">
        <v>73</v>
      </c>
      <c r="AY280" s="213" t="s">
        <v>146</v>
      </c>
    </row>
    <row r="281" spans="2:51" s="14" customFormat="1" ht="12">
      <c r="B281" s="203"/>
      <c r="C281" s="204"/>
      <c r="D281" s="191" t="s">
        <v>159</v>
      </c>
      <c r="E281" s="205" t="s">
        <v>19</v>
      </c>
      <c r="F281" s="206" t="s">
        <v>342</v>
      </c>
      <c r="G281" s="204"/>
      <c r="H281" s="207">
        <v>54.27</v>
      </c>
      <c r="I281" s="208"/>
      <c r="J281" s="204"/>
      <c r="K281" s="204"/>
      <c r="L281" s="209"/>
      <c r="M281" s="210"/>
      <c r="N281" s="211"/>
      <c r="O281" s="211"/>
      <c r="P281" s="211"/>
      <c r="Q281" s="211"/>
      <c r="R281" s="211"/>
      <c r="S281" s="211"/>
      <c r="T281" s="212"/>
      <c r="AT281" s="213" t="s">
        <v>159</v>
      </c>
      <c r="AU281" s="213" t="s">
        <v>167</v>
      </c>
      <c r="AV281" s="14" t="s">
        <v>83</v>
      </c>
      <c r="AW281" s="14" t="s">
        <v>34</v>
      </c>
      <c r="AX281" s="14" t="s">
        <v>73</v>
      </c>
      <c r="AY281" s="213" t="s">
        <v>146</v>
      </c>
    </row>
    <row r="282" spans="2:51" s="14" customFormat="1" ht="12">
      <c r="B282" s="203"/>
      <c r="C282" s="204"/>
      <c r="D282" s="191" t="s">
        <v>159</v>
      </c>
      <c r="E282" s="205" t="s">
        <v>19</v>
      </c>
      <c r="F282" s="206" t="s">
        <v>343</v>
      </c>
      <c r="G282" s="204"/>
      <c r="H282" s="207">
        <v>7.884</v>
      </c>
      <c r="I282" s="208"/>
      <c r="J282" s="204"/>
      <c r="K282" s="204"/>
      <c r="L282" s="209"/>
      <c r="M282" s="210"/>
      <c r="N282" s="211"/>
      <c r="O282" s="211"/>
      <c r="P282" s="211"/>
      <c r="Q282" s="211"/>
      <c r="R282" s="211"/>
      <c r="S282" s="211"/>
      <c r="T282" s="212"/>
      <c r="AT282" s="213" t="s">
        <v>159</v>
      </c>
      <c r="AU282" s="213" t="s">
        <v>167</v>
      </c>
      <c r="AV282" s="14" t="s">
        <v>83</v>
      </c>
      <c r="AW282" s="14" t="s">
        <v>34</v>
      </c>
      <c r="AX282" s="14" t="s">
        <v>73</v>
      </c>
      <c r="AY282" s="213" t="s">
        <v>146</v>
      </c>
    </row>
    <row r="283" spans="2:51" s="13" customFormat="1" ht="12">
      <c r="B283" s="193"/>
      <c r="C283" s="194"/>
      <c r="D283" s="191" t="s">
        <v>159</v>
      </c>
      <c r="E283" s="195" t="s">
        <v>19</v>
      </c>
      <c r="F283" s="196" t="s">
        <v>300</v>
      </c>
      <c r="G283" s="194"/>
      <c r="H283" s="195" t="s">
        <v>19</v>
      </c>
      <c r="I283" s="197"/>
      <c r="J283" s="194"/>
      <c r="K283" s="194"/>
      <c r="L283" s="198"/>
      <c r="M283" s="199"/>
      <c r="N283" s="200"/>
      <c r="O283" s="200"/>
      <c r="P283" s="200"/>
      <c r="Q283" s="200"/>
      <c r="R283" s="200"/>
      <c r="S283" s="200"/>
      <c r="T283" s="201"/>
      <c r="AT283" s="202" t="s">
        <v>159</v>
      </c>
      <c r="AU283" s="202" t="s">
        <v>167</v>
      </c>
      <c r="AV283" s="13" t="s">
        <v>81</v>
      </c>
      <c r="AW283" s="13" t="s">
        <v>34</v>
      </c>
      <c r="AX283" s="13" t="s">
        <v>73</v>
      </c>
      <c r="AY283" s="202" t="s">
        <v>146</v>
      </c>
    </row>
    <row r="284" spans="2:51" s="14" customFormat="1" ht="12">
      <c r="B284" s="203"/>
      <c r="C284" s="204"/>
      <c r="D284" s="191" t="s">
        <v>159</v>
      </c>
      <c r="E284" s="205" t="s">
        <v>19</v>
      </c>
      <c r="F284" s="206" t="s">
        <v>344</v>
      </c>
      <c r="G284" s="204"/>
      <c r="H284" s="207">
        <v>1.482</v>
      </c>
      <c r="I284" s="208"/>
      <c r="J284" s="204"/>
      <c r="K284" s="204"/>
      <c r="L284" s="209"/>
      <c r="M284" s="210"/>
      <c r="N284" s="211"/>
      <c r="O284" s="211"/>
      <c r="P284" s="211"/>
      <c r="Q284" s="211"/>
      <c r="R284" s="211"/>
      <c r="S284" s="211"/>
      <c r="T284" s="212"/>
      <c r="AT284" s="213" t="s">
        <v>159</v>
      </c>
      <c r="AU284" s="213" t="s">
        <v>167</v>
      </c>
      <c r="AV284" s="14" t="s">
        <v>83</v>
      </c>
      <c r="AW284" s="14" t="s">
        <v>34</v>
      </c>
      <c r="AX284" s="14" t="s">
        <v>73</v>
      </c>
      <c r="AY284" s="213" t="s">
        <v>146</v>
      </c>
    </row>
    <row r="285" spans="1:65" s="2" customFormat="1" ht="37.9" customHeight="1">
      <c r="A285" s="34"/>
      <c r="B285" s="35"/>
      <c r="C285" s="173" t="s">
        <v>345</v>
      </c>
      <c r="D285" s="173" t="s">
        <v>148</v>
      </c>
      <c r="E285" s="174" t="s">
        <v>346</v>
      </c>
      <c r="F285" s="175" t="s">
        <v>347</v>
      </c>
      <c r="G285" s="176" t="s">
        <v>201</v>
      </c>
      <c r="H285" s="177">
        <v>1615.081</v>
      </c>
      <c r="I285" s="178"/>
      <c r="J285" s="179">
        <f>ROUND(I285*H285,2)</f>
        <v>0</v>
      </c>
      <c r="K285" s="175" t="s">
        <v>152</v>
      </c>
      <c r="L285" s="39"/>
      <c r="M285" s="180" t="s">
        <v>19</v>
      </c>
      <c r="N285" s="181" t="s">
        <v>44</v>
      </c>
      <c r="O285" s="64"/>
      <c r="P285" s="182">
        <f>O285*H285</f>
        <v>0</v>
      </c>
      <c r="Q285" s="182">
        <v>0.01168</v>
      </c>
      <c r="R285" s="182">
        <f>Q285*H285</f>
        <v>18.864146079999998</v>
      </c>
      <c r="S285" s="182">
        <v>0</v>
      </c>
      <c r="T285" s="183">
        <f>S285*H285</f>
        <v>0</v>
      </c>
      <c r="U285" s="34"/>
      <c r="V285" s="34"/>
      <c r="W285" s="34"/>
      <c r="X285" s="34"/>
      <c r="Y285" s="34"/>
      <c r="Z285" s="34"/>
      <c r="AA285" s="34"/>
      <c r="AB285" s="34"/>
      <c r="AC285" s="34"/>
      <c r="AD285" s="34"/>
      <c r="AE285" s="34"/>
      <c r="AR285" s="184" t="s">
        <v>153</v>
      </c>
      <c r="AT285" s="184" t="s">
        <v>148</v>
      </c>
      <c r="AU285" s="184" t="s">
        <v>167</v>
      </c>
      <c r="AY285" s="17" t="s">
        <v>146</v>
      </c>
      <c r="BE285" s="185">
        <f>IF(N285="základní",J285,0)</f>
        <v>0</v>
      </c>
      <c r="BF285" s="185">
        <f>IF(N285="snížená",J285,0)</f>
        <v>0</v>
      </c>
      <c r="BG285" s="185">
        <f>IF(N285="zákl. přenesená",J285,0)</f>
        <v>0</v>
      </c>
      <c r="BH285" s="185">
        <f>IF(N285="sníž. přenesená",J285,0)</f>
        <v>0</v>
      </c>
      <c r="BI285" s="185">
        <f>IF(N285="nulová",J285,0)</f>
        <v>0</v>
      </c>
      <c r="BJ285" s="17" t="s">
        <v>81</v>
      </c>
      <c r="BK285" s="185">
        <f>ROUND(I285*H285,2)</f>
        <v>0</v>
      </c>
      <c r="BL285" s="17" t="s">
        <v>153</v>
      </c>
      <c r="BM285" s="184" t="s">
        <v>348</v>
      </c>
    </row>
    <row r="286" spans="1:47" s="2" customFormat="1" ht="12">
      <c r="A286" s="34"/>
      <c r="B286" s="35"/>
      <c r="C286" s="36"/>
      <c r="D286" s="186" t="s">
        <v>155</v>
      </c>
      <c r="E286" s="36"/>
      <c r="F286" s="187" t="s">
        <v>349</v>
      </c>
      <c r="G286" s="36"/>
      <c r="H286" s="36"/>
      <c r="I286" s="188"/>
      <c r="J286" s="36"/>
      <c r="K286" s="36"/>
      <c r="L286" s="39"/>
      <c r="M286" s="189"/>
      <c r="N286" s="190"/>
      <c r="O286" s="64"/>
      <c r="P286" s="64"/>
      <c r="Q286" s="64"/>
      <c r="R286" s="64"/>
      <c r="S286" s="64"/>
      <c r="T286" s="65"/>
      <c r="U286" s="34"/>
      <c r="V286" s="34"/>
      <c r="W286" s="34"/>
      <c r="X286" s="34"/>
      <c r="Y286" s="34"/>
      <c r="Z286" s="34"/>
      <c r="AA286" s="34"/>
      <c r="AB286" s="34"/>
      <c r="AC286" s="34"/>
      <c r="AD286" s="34"/>
      <c r="AE286" s="34"/>
      <c r="AT286" s="17" t="s">
        <v>155</v>
      </c>
      <c r="AU286" s="17" t="s">
        <v>167</v>
      </c>
    </row>
    <row r="287" spans="2:51" s="13" customFormat="1" ht="12">
      <c r="B287" s="193"/>
      <c r="C287" s="194"/>
      <c r="D287" s="191" t="s">
        <v>159</v>
      </c>
      <c r="E287" s="195" t="s">
        <v>19</v>
      </c>
      <c r="F287" s="196" t="s">
        <v>350</v>
      </c>
      <c r="G287" s="194"/>
      <c r="H287" s="195" t="s">
        <v>19</v>
      </c>
      <c r="I287" s="197"/>
      <c r="J287" s="194"/>
      <c r="K287" s="194"/>
      <c r="L287" s="198"/>
      <c r="M287" s="199"/>
      <c r="N287" s="200"/>
      <c r="O287" s="200"/>
      <c r="P287" s="200"/>
      <c r="Q287" s="200"/>
      <c r="R287" s="200"/>
      <c r="S287" s="200"/>
      <c r="T287" s="201"/>
      <c r="AT287" s="202" t="s">
        <v>159</v>
      </c>
      <c r="AU287" s="202" t="s">
        <v>167</v>
      </c>
      <c r="AV287" s="13" t="s">
        <v>81</v>
      </c>
      <c r="AW287" s="13" t="s">
        <v>34</v>
      </c>
      <c r="AX287" s="13" t="s">
        <v>73</v>
      </c>
      <c r="AY287" s="202" t="s">
        <v>146</v>
      </c>
    </row>
    <row r="288" spans="2:51" s="13" customFormat="1" ht="12">
      <c r="B288" s="193"/>
      <c r="C288" s="194"/>
      <c r="D288" s="191" t="s">
        <v>159</v>
      </c>
      <c r="E288" s="195" t="s">
        <v>19</v>
      </c>
      <c r="F288" s="196" t="s">
        <v>270</v>
      </c>
      <c r="G288" s="194"/>
      <c r="H288" s="195" t="s">
        <v>19</v>
      </c>
      <c r="I288" s="197"/>
      <c r="J288" s="194"/>
      <c r="K288" s="194"/>
      <c r="L288" s="198"/>
      <c r="M288" s="199"/>
      <c r="N288" s="200"/>
      <c r="O288" s="200"/>
      <c r="P288" s="200"/>
      <c r="Q288" s="200"/>
      <c r="R288" s="200"/>
      <c r="S288" s="200"/>
      <c r="T288" s="201"/>
      <c r="AT288" s="202" t="s">
        <v>159</v>
      </c>
      <c r="AU288" s="202" t="s">
        <v>167</v>
      </c>
      <c r="AV288" s="13" t="s">
        <v>81</v>
      </c>
      <c r="AW288" s="13" t="s">
        <v>34</v>
      </c>
      <c r="AX288" s="13" t="s">
        <v>73</v>
      </c>
      <c r="AY288" s="202" t="s">
        <v>146</v>
      </c>
    </row>
    <row r="289" spans="2:51" s="14" customFormat="1" ht="12">
      <c r="B289" s="203"/>
      <c r="C289" s="204"/>
      <c r="D289" s="191" t="s">
        <v>159</v>
      </c>
      <c r="E289" s="205" t="s">
        <v>19</v>
      </c>
      <c r="F289" s="206" t="s">
        <v>351</v>
      </c>
      <c r="G289" s="204"/>
      <c r="H289" s="207">
        <v>927.99</v>
      </c>
      <c r="I289" s="208"/>
      <c r="J289" s="204"/>
      <c r="K289" s="204"/>
      <c r="L289" s="209"/>
      <c r="M289" s="210"/>
      <c r="N289" s="211"/>
      <c r="O289" s="211"/>
      <c r="P289" s="211"/>
      <c r="Q289" s="211"/>
      <c r="R289" s="211"/>
      <c r="S289" s="211"/>
      <c r="T289" s="212"/>
      <c r="AT289" s="213" t="s">
        <v>159</v>
      </c>
      <c r="AU289" s="213" t="s">
        <v>167</v>
      </c>
      <c r="AV289" s="14" t="s">
        <v>83</v>
      </c>
      <c r="AW289" s="14" t="s">
        <v>34</v>
      </c>
      <c r="AX289" s="14" t="s">
        <v>73</v>
      </c>
      <c r="AY289" s="213" t="s">
        <v>146</v>
      </c>
    </row>
    <row r="290" spans="2:51" s="13" customFormat="1" ht="12">
      <c r="B290" s="193"/>
      <c r="C290" s="194"/>
      <c r="D290" s="191" t="s">
        <v>159</v>
      </c>
      <c r="E290" s="195" t="s">
        <v>19</v>
      </c>
      <c r="F290" s="196" t="s">
        <v>352</v>
      </c>
      <c r="G290" s="194"/>
      <c r="H290" s="195" t="s">
        <v>19</v>
      </c>
      <c r="I290" s="197"/>
      <c r="J290" s="194"/>
      <c r="K290" s="194"/>
      <c r="L290" s="198"/>
      <c r="M290" s="199"/>
      <c r="N290" s="200"/>
      <c r="O290" s="200"/>
      <c r="P290" s="200"/>
      <c r="Q290" s="200"/>
      <c r="R290" s="200"/>
      <c r="S290" s="200"/>
      <c r="T290" s="201"/>
      <c r="AT290" s="202" t="s">
        <v>159</v>
      </c>
      <c r="AU290" s="202" t="s">
        <v>167</v>
      </c>
      <c r="AV290" s="13" t="s">
        <v>81</v>
      </c>
      <c r="AW290" s="13" t="s">
        <v>34</v>
      </c>
      <c r="AX290" s="13" t="s">
        <v>73</v>
      </c>
      <c r="AY290" s="202" t="s">
        <v>146</v>
      </c>
    </row>
    <row r="291" spans="2:51" s="14" customFormat="1" ht="12">
      <c r="B291" s="203"/>
      <c r="C291" s="204"/>
      <c r="D291" s="191" t="s">
        <v>159</v>
      </c>
      <c r="E291" s="205" t="s">
        <v>19</v>
      </c>
      <c r="F291" s="206" t="s">
        <v>353</v>
      </c>
      <c r="G291" s="204"/>
      <c r="H291" s="207">
        <v>-421.92</v>
      </c>
      <c r="I291" s="208"/>
      <c r="J291" s="204"/>
      <c r="K291" s="204"/>
      <c r="L291" s="209"/>
      <c r="M291" s="210"/>
      <c r="N291" s="211"/>
      <c r="O291" s="211"/>
      <c r="P291" s="211"/>
      <c r="Q291" s="211"/>
      <c r="R291" s="211"/>
      <c r="S291" s="211"/>
      <c r="T291" s="212"/>
      <c r="AT291" s="213" t="s">
        <v>159</v>
      </c>
      <c r="AU291" s="213" t="s">
        <v>167</v>
      </c>
      <c r="AV291" s="14" t="s">
        <v>83</v>
      </c>
      <c r="AW291" s="14" t="s">
        <v>34</v>
      </c>
      <c r="AX291" s="14" t="s">
        <v>73</v>
      </c>
      <c r="AY291" s="213" t="s">
        <v>146</v>
      </c>
    </row>
    <row r="292" spans="2:51" s="14" customFormat="1" ht="12">
      <c r="B292" s="203"/>
      <c r="C292" s="204"/>
      <c r="D292" s="191" t="s">
        <v>159</v>
      </c>
      <c r="E292" s="205" t="s">
        <v>19</v>
      </c>
      <c r="F292" s="206" t="s">
        <v>354</v>
      </c>
      <c r="G292" s="204"/>
      <c r="H292" s="207">
        <v>-12.15</v>
      </c>
      <c r="I292" s="208"/>
      <c r="J292" s="204"/>
      <c r="K292" s="204"/>
      <c r="L292" s="209"/>
      <c r="M292" s="210"/>
      <c r="N292" s="211"/>
      <c r="O292" s="211"/>
      <c r="P292" s="211"/>
      <c r="Q292" s="211"/>
      <c r="R292" s="211"/>
      <c r="S292" s="211"/>
      <c r="T292" s="212"/>
      <c r="AT292" s="213" t="s">
        <v>159</v>
      </c>
      <c r="AU292" s="213" t="s">
        <v>167</v>
      </c>
      <c r="AV292" s="14" t="s">
        <v>83</v>
      </c>
      <c r="AW292" s="14" t="s">
        <v>34</v>
      </c>
      <c r="AX292" s="14" t="s">
        <v>73</v>
      </c>
      <c r="AY292" s="213" t="s">
        <v>146</v>
      </c>
    </row>
    <row r="293" spans="2:51" s="14" customFormat="1" ht="12">
      <c r="B293" s="203"/>
      <c r="C293" s="204"/>
      <c r="D293" s="191" t="s">
        <v>159</v>
      </c>
      <c r="E293" s="205" t="s">
        <v>19</v>
      </c>
      <c r="F293" s="206" t="s">
        <v>355</v>
      </c>
      <c r="G293" s="204"/>
      <c r="H293" s="207">
        <v>-7.056</v>
      </c>
      <c r="I293" s="208"/>
      <c r="J293" s="204"/>
      <c r="K293" s="204"/>
      <c r="L293" s="209"/>
      <c r="M293" s="210"/>
      <c r="N293" s="211"/>
      <c r="O293" s="211"/>
      <c r="P293" s="211"/>
      <c r="Q293" s="211"/>
      <c r="R293" s="211"/>
      <c r="S293" s="211"/>
      <c r="T293" s="212"/>
      <c r="AT293" s="213" t="s">
        <v>159</v>
      </c>
      <c r="AU293" s="213" t="s">
        <v>167</v>
      </c>
      <c r="AV293" s="14" t="s">
        <v>83</v>
      </c>
      <c r="AW293" s="14" t="s">
        <v>34</v>
      </c>
      <c r="AX293" s="14" t="s">
        <v>73</v>
      </c>
      <c r="AY293" s="213" t="s">
        <v>146</v>
      </c>
    </row>
    <row r="294" spans="2:51" s="13" customFormat="1" ht="12">
      <c r="B294" s="193"/>
      <c r="C294" s="194"/>
      <c r="D294" s="191" t="s">
        <v>159</v>
      </c>
      <c r="E294" s="195" t="s">
        <v>19</v>
      </c>
      <c r="F294" s="196" t="s">
        <v>272</v>
      </c>
      <c r="G294" s="194"/>
      <c r="H294" s="195" t="s">
        <v>19</v>
      </c>
      <c r="I294" s="197"/>
      <c r="J294" s="194"/>
      <c r="K294" s="194"/>
      <c r="L294" s="198"/>
      <c r="M294" s="199"/>
      <c r="N294" s="200"/>
      <c r="O294" s="200"/>
      <c r="P294" s="200"/>
      <c r="Q294" s="200"/>
      <c r="R294" s="200"/>
      <c r="S294" s="200"/>
      <c r="T294" s="201"/>
      <c r="AT294" s="202" t="s">
        <v>159</v>
      </c>
      <c r="AU294" s="202" t="s">
        <v>167</v>
      </c>
      <c r="AV294" s="13" t="s">
        <v>81</v>
      </c>
      <c r="AW294" s="13" t="s">
        <v>34</v>
      </c>
      <c r="AX294" s="13" t="s">
        <v>73</v>
      </c>
      <c r="AY294" s="202" t="s">
        <v>146</v>
      </c>
    </row>
    <row r="295" spans="2:51" s="14" customFormat="1" ht="12">
      <c r="B295" s="203"/>
      <c r="C295" s="204"/>
      <c r="D295" s="191" t="s">
        <v>159</v>
      </c>
      <c r="E295" s="205" t="s">
        <v>19</v>
      </c>
      <c r="F295" s="206" t="s">
        <v>356</v>
      </c>
      <c r="G295" s="204"/>
      <c r="H295" s="207">
        <v>988.821</v>
      </c>
      <c r="I295" s="208"/>
      <c r="J295" s="204"/>
      <c r="K295" s="204"/>
      <c r="L295" s="209"/>
      <c r="M295" s="210"/>
      <c r="N295" s="211"/>
      <c r="O295" s="211"/>
      <c r="P295" s="211"/>
      <c r="Q295" s="211"/>
      <c r="R295" s="211"/>
      <c r="S295" s="211"/>
      <c r="T295" s="212"/>
      <c r="AT295" s="213" t="s">
        <v>159</v>
      </c>
      <c r="AU295" s="213" t="s">
        <v>167</v>
      </c>
      <c r="AV295" s="14" t="s">
        <v>83</v>
      </c>
      <c r="AW295" s="14" t="s">
        <v>34</v>
      </c>
      <c r="AX295" s="14" t="s">
        <v>73</v>
      </c>
      <c r="AY295" s="213" t="s">
        <v>146</v>
      </c>
    </row>
    <row r="296" spans="2:51" s="13" customFormat="1" ht="12">
      <c r="B296" s="193"/>
      <c r="C296" s="194"/>
      <c r="D296" s="191" t="s">
        <v>159</v>
      </c>
      <c r="E296" s="195" t="s">
        <v>19</v>
      </c>
      <c r="F296" s="196" t="s">
        <v>352</v>
      </c>
      <c r="G296" s="194"/>
      <c r="H296" s="195" t="s">
        <v>19</v>
      </c>
      <c r="I296" s="197"/>
      <c r="J296" s="194"/>
      <c r="K296" s="194"/>
      <c r="L296" s="198"/>
      <c r="M296" s="199"/>
      <c r="N296" s="200"/>
      <c r="O296" s="200"/>
      <c r="P296" s="200"/>
      <c r="Q296" s="200"/>
      <c r="R296" s="200"/>
      <c r="S296" s="200"/>
      <c r="T296" s="201"/>
      <c r="AT296" s="202" t="s">
        <v>159</v>
      </c>
      <c r="AU296" s="202" t="s">
        <v>167</v>
      </c>
      <c r="AV296" s="13" t="s">
        <v>81</v>
      </c>
      <c r="AW296" s="13" t="s">
        <v>34</v>
      </c>
      <c r="AX296" s="13" t="s">
        <v>73</v>
      </c>
      <c r="AY296" s="202" t="s">
        <v>146</v>
      </c>
    </row>
    <row r="297" spans="2:51" s="14" customFormat="1" ht="12">
      <c r="B297" s="203"/>
      <c r="C297" s="204"/>
      <c r="D297" s="191" t="s">
        <v>159</v>
      </c>
      <c r="E297" s="205" t="s">
        <v>19</v>
      </c>
      <c r="F297" s="206" t="s">
        <v>357</v>
      </c>
      <c r="G297" s="204"/>
      <c r="H297" s="207">
        <v>-30.51</v>
      </c>
      <c r="I297" s="208"/>
      <c r="J297" s="204"/>
      <c r="K297" s="204"/>
      <c r="L297" s="209"/>
      <c r="M297" s="210"/>
      <c r="N297" s="211"/>
      <c r="O297" s="211"/>
      <c r="P297" s="211"/>
      <c r="Q297" s="211"/>
      <c r="R297" s="211"/>
      <c r="S297" s="211"/>
      <c r="T297" s="212"/>
      <c r="AT297" s="213" t="s">
        <v>159</v>
      </c>
      <c r="AU297" s="213" t="s">
        <v>167</v>
      </c>
      <c r="AV297" s="14" t="s">
        <v>83</v>
      </c>
      <c r="AW297" s="14" t="s">
        <v>34</v>
      </c>
      <c r="AX297" s="14" t="s">
        <v>73</v>
      </c>
      <c r="AY297" s="213" t="s">
        <v>146</v>
      </c>
    </row>
    <row r="298" spans="2:51" s="14" customFormat="1" ht="12">
      <c r="B298" s="203"/>
      <c r="C298" s="204"/>
      <c r="D298" s="191" t="s">
        <v>159</v>
      </c>
      <c r="E298" s="205" t="s">
        <v>19</v>
      </c>
      <c r="F298" s="206" t="s">
        <v>358</v>
      </c>
      <c r="G298" s="204"/>
      <c r="H298" s="207">
        <v>-254.16</v>
      </c>
      <c r="I298" s="208"/>
      <c r="J298" s="204"/>
      <c r="K298" s="204"/>
      <c r="L298" s="209"/>
      <c r="M298" s="210"/>
      <c r="N298" s="211"/>
      <c r="O298" s="211"/>
      <c r="P298" s="211"/>
      <c r="Q298" s="211"/>
      <c r="R298" s="211"/>
      <c r="S298" s="211"/>
      <c r="T298" s="212"/>
      <c r="AT298" s="213" t="s">
        <v>159</v>
      </c>
      <c r="AU298" s="213" t="s">
        <v>167</v>
      </c>
      <c r="AV298" s="14" t="s">
        <v>83</v>
      </c>
      <c r="AW298" s="14" t="s">
        <v>34</v>
      </c>
      <c r="AX298" s="14" t="s">
        <v>73</v>
      </c>
      <c r="AY298" s="213" t="s">
        <v>146</v>
      </c>
    </row>
    <row r="299" spans="2:51" s="14" customFormat="1" ht="12">
      <c r="B299" s="203"/>
      <c r="C299" s="204"/>
      <c r="D299" s="191" t="s">
        <v>159</v>
      </c>
      <c r="E299" s="205" t="s">
        <v>19</v>
      </c>
      <c r="F299" s="206" t="s">
        <v>359</v>
      </c>
      <c r="G299" s="204"/>
      <c r="H299" s="207">
        <v>-42.392</v>
      </c>
      <c r="I299" s="208"/>
      <c r="J299" s="204"/>
      <c r="K299" s="204"/>
      <c r="L299" s="209"/>
      <c r="M299" s="210"/>
      <c r="N299" s="211"/>
      <c r="O299" s="211"/>
      <c r="P299" s="211"/>
      <c r="Q299" s="211"/>
      <c r="R299" s="211"/>
      <c r="S299" s="211"/>
      <c r="T299" s="212"/>
      <c r="AT299" s="213" t="s">
        <v>159</v>
      </c>
      <c r="AU299" s="213" t="s">
        <v>167</v>
      </c>
      <c r="AV299" s="14" t="s">
        <v>83</v>
      </c>
      <c r="AW299" s="14" t="s">
        <v>34</v>
      </c>
      <c r="AX299" s="14" t="s">
        <v>73</v>
      </c>
      <c r="AY299" s="213" t="s">
        <v>146</v>
      </c>
    </row>
    <row r="300" spans="2:51" s="14" customFormat="1" ht="12">
      <c r="B300" s="203"/>
      <c r="C300" s="204"/>
      <c r="D300" s="191" t="s">
        <v>159</v>
      </c>
      <c r="E300" s="205" t="s">
        <v>19</v>
      </c>
      <c r="F300" s="206" t="s">
        <v>355</v>
      </c>
      <c r="G300" s="204"/>
      <c r="H300" s="207">
        <v>-7.056</v>
      </c>
      <c r="I300" s="208"/>
      <c r="J300" s="204"/>
      <c r="K300" s="204"/>
      <c r="L300" s="209"/>
      <c r="M300" s="210"/>
      <c r="N300" s="211"/>
      <c r="O300" s="211"/>
      <c r="P300" s="211"/>
      <c r="Q300" s="211"/>
      <c r="R300" s="211"/>
      <c r="S300" s="211"/>
      <c r="T300" s="212"/>
      <c r="AT300" s="213" t="s">
        <v>159</v>
      </c>
      <c r="AU300" s="213" t="s">
        <v>167</v>
      </c>
      <c r="AV300" s="14" t="s">
        <v>83</v>
      </c>
      <c r="AW300" s="14" t="s">
        <v>34</v>
      </c>
      <c r="AX300" s="14" t="s">
        <v>73</v>
      </c>
      <c r="AY300" s="213" t="s">
        <v>146</v>
      </c>
    </row>
    <row r="301" spans="2:51" s="13" customFormat="1" ht="12">
      <c r="B301" s="193"/>
      <c r="C301" s="194"/>
      <c r="D301" s="191" t="s">
        <v>159</v>
      </c>
      <c r="E301" s="195" t="s">
        <v>19</v>
      </c>
      <c r="F301" s="196" t="s">
        <v>274</v>
      </c>
      <c r="G301" s="194"/>
      <c r="H301" s="195" t="s">
        <v>19</v>
      </c>
      <c r="I301" s="197"/>
      <c r="J301" s="194"/>
      <c r="K301" s="194"/>
      <c r="L301" s="198"/>
      <c r="M301" s="199"/>
      <c r="N301" s="200"/>
      <c r="O301" s="200"/>
      <c r="P301" s="200"/>
      <c r="Q301" s="200"/>
      <c r="R301" s="200"/>
      <c r="S301" s="200"/>
      <c r="T301" s="201"/>
      <c r="AT301" s="202" t="s">
        <v>159</v>
      </c>
      <c r="AU301" s="202" t="s">
        <v>167</v>
      </c>
      <c r="AV301" s="13" t="s">
        <v>81</v>
      </c>
      <c r="AW301" s="13" t="s">
        <v>34</v>
      </c>
      <c r="AX301" s="13" t="s">
        <v>73</v>
      </c>
      <c r="AY301" s="202" t="s">
        <v>146</v>
      </c>
    </row>
    <row r="302" spans="2:51" s="14" customFormat="1" ht="12">
      <c r="B302" s="203"/>
      <c r="C302" s="204"/>
      <c r="D302" s="191" t="s">
        <v>159</v>
      </c>
      <c r="E302" s="205" t="s">
        <v>19</v>
      </c>
      <c r="F302" s="206" t="s">
        <v>209</v>
      </c>
      <c r="G302" s="204"/>
      <c r="H302" s="207">
        <v>198.102</v>
      </c>
      <c r="I302" s="208"/>
      <c r="J302" s="204"/>
      <c r="K302" s="204"/>
      <c r="L302" s="209"/>
      <c r="M302" s="210"/>
      <c r="N302" s="211"/>
      <c r="O302" s="211"/>
      <c r="P302" s="211"/>
      <c r="Q302" s="211"/>
      <c r="R302" s="211"/>
      <c r="S302" s="211"/>
      <c r="T302" s="212"/>
      <c r="AT302" s="213" t="s">
        <v>159</v>
      </c>
      <c r="AU302" s="213" t="s">
        <v>167</v>
      </c>
      <c r="AV302" s="14" t="s">
        <v>83</v>
      </c>
      <c r="AW302" s="14" t="s">
        <v>34</v>
      </c>
      <c r="AX302" s="14" t="s">
        <v>73</v>
      </c>
      <c r="AY302" s="213" t="s">
        <v>146</v>
      </c>
    </row>
    <row r="303" spans="2:51" s="14" customFormat="1" ht="12">
      <c r="B303" s="203"/>
      <c r="C303" s="204"/>
      <c r="D303" s="191" t="s">
        <v>159</v>
      </c>
      <c r="E303" s="205" t="s">
        <v>19</v>
      </c>
      <c r="F303" s="206" t="s">
        <v>210</v>
      </c>
      <c r="G303" s="204"/>
      <c r="H303" s="207">
        <v>208.504</v>
      </c>
      <c r="I303" s="208"/>
      <c r="J303" s="204"/>
      <c r="K303" s="204"/>
      <c r="L303" s="209"/>
      <c r="M303" s="210"/>
      <c r="N303" s="211"/>
      <c r="O303" s="211"/>
      <c r="P303" s="211"/>
      <c r="Q303" s="211"/>
      <c r="R303" s="211"/>
      <c r="S303" s="211"/>
      <c r="T303" s="212"/>
      <c r="AT303" s="213" t="s">
        <v>159</v>
      </c>
      <c r="AU303" s="213" t="s">
        <v>167</v>
      </c>
      <c r="AV303" s="14" t="s">
        <v>83</v>
      </c>
      <c r="AW303" s="14" t="s">
        <v>34</v>
      </c>
      <c r="AX303" s="14" t="s">
        <v>73</v>
      </c>
      <c r="AY303" s="213" t="s">
        <v>146</v>
      </c>
    </row>
    <row r="304" spans="2:51" s="13" customFormat="1" ht="12">
      <c r="B304" s="193"/>
      <c r="C304" s="194"/>
      <c r="D304" s="191" t="s">
        <v>159</v>
      </c>
      <c r="E304" s="195" t="s">
        <v>19</v>
      </c>
      <c r="F304" s="196" t="s">
        <v>360</v>
      </c>
      <c r="G304" s="194"/>
      <c r="H304" s="195" t="s">
        <v>19</v>
      </c>
      <c r="I304" s="197"/>
      <c r="J304" s="194"/>
      <c r="K304" s="194"/>
      <c r="L304" s="198"/>
      <c r="M304" s="199"/>
      <c r="N304" s="200"/>
      <c r="O304" s="200"/>
      <c r="P304" s="200"/>
      <c r="Q304" s="200"/>
      <c r="R304" s="200"/>
      <c r="S304" s="200"/>
      <c r="T304" s="201"/>
      <c r="AT304" s="202" t="s">
        <v>159</v>
      </c>
      <c r="AU304" s="202" t="s">
        <v>167</v>
      </c>
      <c r="AV304" s="13" t="s">
        <v>81</v>
      </c>
      <c r="AW304" s="13" t="s">
        <v>34</v>
      </c>
      <c r="AX304" s="13" t="s">
        <v>73</v>
      </c>
      <c r="AY304" s="202" t="s">
        <v>146</v>
      </c>
    </row>
    <row r="305" spans="2:51" s="14" customFormat="1" ht="12">
      <c r="B305" s="203"/>
      <c r="C305" s="204"/>
      <c r="D305" s="191" t="s">
        <v>159</v>
      </c>
      <c r="E305" s="205" t="s">
        <v>19</v>
      </c>
      <c r="F305" s="206" t="s">
        <v>361</v>
      </c>
      <c r="G305" s="204"/>
      <c r="H305" s="207">
        <v>48.548</v>
      </c>
      <c r="I305" s="208"/>
      <c r="J305" s="204"/>
      <c r="K305" s="204"/>
      <c r="L305" s="209"/>
      <c r="M305" s="210"/>
      <c r="N305" s="211"/>
      <c r="O305" s="211"/>
      <c r="P305" s="211"/>
      <c r="Q305" s="211"/>
      <c r="R305" s="211"/>
      <c r="S305" s="211"/>
      <c r="T305" s="212"/>
      <c r="AT305" s="213" t="s">
        <v>159</v>
      </c>
      <c r="AU305" s="213" t="s">
        <v>167</v>
      </c>
      <c r="AV305" s="14" t="s">
        <v>83</v>
      </c>
      <c r="AW305" s="14" t="s">
        <v>34</v>
      </c>
      <c r="AX305" s="14" t="s">
        <v>73</v>
      </c>
      <c r="AY305" s="213" t="s">
        <v>146</v>
      </c>
    </row>
    <row r="306" spans="2:51" s="13" customFormat="1" ht="12">
      <c r="B306" s="193"/>
      <c r="C306" s="194"/>
      <c r="D306" s="191" t="s">
        <v>159</v>
      </c>
      <c r="E306" s="195" t="s">
        <v>19</v>
      </c>
      <c r="F306" s="196" t="s">
        <v>362</v>
      </c>
      <c r="G306" s="194"/>
      <c r="H306" s="195" t="s">
        <v>19</v>
      </c>
      <c r="I306" s="197"/>
      <c r="J306" s="194"/>
      <c r="K306" s="194"/>
      <c r="L306" s="198"/>
      <c r="M306" s="199"/>
      <c r="N306" s="200"/>
      <c r="O306" s="200"/>
      <c r="P306" s="200"/>
      <c r="Q306" s="200"/>
      <c r="R306" s="200"/>
      <c r="S306" s="200"/>
      <c r="T306" s="201"/>
      <c r="AT306" s="202" t="s">
        <v>159</v>
      </c>
      <c r="AU306" s="202" t="s">
        <v>167</v>
      </c>
      <c r="AV306" s="13" t="s">
        <v>81</v>
      </c>
      <c r="AW306" s="13" t="s">
        <v>34</v>
      </c>
      <c r="AX306" s="13" t="s">
        <v>73</v>
      </c>
      <c r="AY306" s="202" t="s">
        <v>146</v>
      </c>
    </row>
    <row r="307" spans="2:51" s="14" customFormat="1" ht="12">
      <c r="B307" s="203"/>
      <c r="C307" s="204"/>
      <c r="D307" s="191" t="s">
        <v>159</v>
      </c>
      <c r="E307" s="205" t="s">
        <v>19</v>
      </c>
      <c r="F307" s="206" t="s">
        <v>363</v>
      </c>
      <c r="G307" s="204"/>
      <c r="H307" s="207">
        <v>14.973</v>
      </c>
      <c r="I307" s="208"/>
      <c r="J307" s="204"/>
      <c r="K307" s="204"/>
      <c r="L307" s="209"/>
      <c r="M307" s="210"/>
      <c r="N307" s="211"/>
      <c r="O307" s="211"/>
      <c r="P307" s="211"/>
      <c r="Q307" s="211"/>
      <c r="R307" s="211"/>
      <c r="S307" s="211"/>
      <c r="T307" s="212"/>
      <c r="AT307" s="213" t="s">
        <v>159</v>
      </c>
      <c r="AU307" s="213" t="s">
        <v>167</v>
      </c>
      <c r="AV307" s="14" t="s">
        <v>83</v>
      </c>
      <c r="AW307" s="14" t="s">
        <v>34</v>
      </c>
      <c r="AX307" s="14" t="s">
        <v>73</v>
      </c>
      <c r="AY307" s="213" t="s">
        <v>146</v>
      </c>
    </row>
    <row r="308" spans="2:51" s="14" customFormat="1" ht="12">
      <c r="B308" s="203"/>
      <c r="C308" s="204"/>
      <c r="D308" s="191" t="s">
        <v>159</v>
      </c>
      <c r="E308" s="205" t="s">
        <v>19</v>
      </c>
      <c r="F308" s="206" t="s">
        <v>364</v>
      </c>
      <c r="G308" s="204"/>
      <c r="H308" s="207">
        <v>-3.636</v>
      </c>
      <c r="I308" s="208"/>
      <c r="J308" s="204"/>
      <c r="K308" s="204"/>
      <c r="L308" s="209"/>
      <c r="M308" s="210"/>
      <c r="N308" s="211"/>
      <c r="O308" s="211"/>
      <c r="P308" s="211"/>
      <c r="Q308" s="211"/>
      <c r="R308" s="211"/>
      <c r="S308" s="211"/>
      <c r="T308" s="212"/>
      <c r="AT308" s="213" t="s">
        <v>159</v>
      </c>
      <c r="AU308" s="213" t="s">
        <v>167</v>
      </c>
      <c r="AV308" s="14" t="s">
        <v>83</v>
      </c>
      <c r="AW308" s="14" t="s">
        <v>34</v>
      </c>
      <c r="AX308" s="14" t="s">
        <v>73</v>
      </c>
      <c r="AY308" s="213" t="s">
        <v>146</v>
      </c>
    </row>
    <row r="309" spans="2:51" s="13" customFormat="1" ht="12">
      <c r="B309" s="193"/>
      <c r="C309" s="194"/>
      <c r="D309" s="191" t="s">
        <v>159</v>
      </c>
      <c r="E309" s="195" t="s">
        <v>19</v>
      </c>
      <c r="F309" s="196" t="s">
        <v>365</v>
      </c>
      <c r="G309" s="194"/>
      <c r="H309" s="195" t="s">
        <v>19</v>
      </c>
      <c r="I309" s="197"/>
      <c r="J309" s="194"/>
      <c r="K309" s="194"/>
      <c r="L309" s="198"/>
      <c r="M309" s="199"/>
      <c r="N309" s="200"/>
      <c r="O309" s="200"/>
      <c r="P309" s="200"/>
      <c r="Q309" s="200"/>
      <c r="R309" s="200"/>
      <c r="S309" s="200"/>
      <c r="T309" s="201"/>
      <c r="AT309" s="202" t="s">
        <v>159</v>
      </c>
      <c r="AU309" s="202" t="s">
        <v>167</v>
      </c>
      <c r="AV309" s="13" t="s">
        <v>81</v>
      </c>
      <c r="AW309" s="13" t="s">
        <v>34</v>
      </c>
      <c r="AX309" s="13" t="s">
        <v>73</v>
      </c>
      <c r="AY309" s="202" t="s">
        <v>146</v>
      </c>
    </row>
    <row r="310" spans="2:51" s="14" customFormat="1" ht="12">
      <c r="B310" s="203"/>
      <c r="C310" s="204"/>
      <c r="D310" s="191" t="s">
        <v>159</v>
      </c>
      <c r="E310" s="205" t="s">
        <v>19</v>
      </c>
      <c r="F310" s="206" t="s">
        <v>366</v>
      </c>
      <c r="G310" s="204"/>
      <c r="H310" s="207">
        <v>7.023</v>
      </c>
      <c r="I310" s="208"/>
      <c r="J310" s="204"/>
      <c r="K310" s="204"/>
      <c r="L310" s="209"/>
      <c r="M310" s="210"/>
      <c r="N310" s="211"/>
      <c r="O310" s="211"/>
      <c r="P310" s="211"/>
      <c r="Q310" s="211"/>
      <c r="R310" s="211"/>
      <c r="S310" s="211"/>
      <c r="T310" s="212"/>
      <c r="AT310" s="213" t="s">
        <v>159</v>
      </c>
      <c r="AU310" s="213" t="s">
        <v>167</v>
      </c>
      <c r="AV310" s="14" t="s">
        <v>83</v>
      </c>
      <c r="AW310" s="14" t="s">
        <v>34</v>
      </c>
      <c r="AX310" s="14" t="s">
        <v>73</v>
      </c>
      <c r="AY310" s="213" t="s">
        <v>146</v>
      </c>
    </row>
    <row r="311" spans="1:65" s="2" customFormat="1" ht="16.5" customHeight="1">
      <c r="A311" s="34"/>
      <c r="B311" s="35"/>
      <c r="C311" s="214" t="s">
        <v>367</v>
      </c>
      <c r="D311" s="214" t="s">
        <v>241</v>
      </c>
      <c r="E311" s="215" t="s">
        <v>242</v>
      </c>
      <c r="F311" s="216" t="s">
        <v>243</v>
      </c>
      <c r="G311" s="217" t="s">
        <v>201</v>
      </c>
      <c r="H311" s="218">
        <v>1581.574</v>
      </c>
      <c r="I311" s="219"/>
      <c r="J311" s="220">
        <f>ROUND(I311*H311,2)</f>
        <v>0</v>
      </c>
      <c r="K311" s="216" t="s">
        <v>152</v>
      </c>
      <c r="L311" s="221"/>
      <c r="M311" s="222" t="s">
        <v>19</v>
      </c>
      <c r="N311" s="223" t="s">
        <v>44</v>
      </c>
      <c r="O311" s="64"/>
      <c r="P311" s="182">
        <f>O311*H311</f>
        <v>0</v>
      </c>
      <c r="Q311" s="182">
        <v>0.021</v>
      </c>
      <c r="R311" s="182">
        <f>Q311*H311</f>
        <v>33.21305400000001</v>
      </c>
      <c r="S311" s="182">
        <v>0</v>
      </c>
      <c r="T311" s="183">
        <f>S311*H311</f>
        <v>0</v>
      </c>
      <c r="U311" s="34"/>
      <c r="V311" s="34"/>
      <c r="W311" s="34"/>
      <c r="X311" s="34"/>
      <c r="Y311" s="34"/>
      <c r="Z311" s="34"/>
      <c r="AA311" s="34"/>
      <c r="AB311" s="34"/>
      <c r="AC311" s="34"/>
      <c r="AD311" s="34"/>
      <c r="AE311" s="34"/>
      <c r="AR311" s="184" t="s">
        <v>214</v>
      </c>
      <c r="AT311" s="184" t="s">
        <v>241</v>
      </c>
      <c r="AU311" s="184" t="s">
        <v>167</v>
      </c>
      <c r="AY311" s="17" t="s">
        <v>146</v>
      </c>
      <c r="BE311" s="185">
        <f>IF(N311="základní",J311,0)</f>
        <v>0</v>
      </c>
      <c r="BF311" s="185">
        <f>IF(N311="snížená",J311,0)</f>
        <v>0</v>
      </c>
      <c r="BG311" s="185">
        <f>IF(N311="zákl. přenesená",J311,0)</f>
        <v>0</v>
      </c>
      <c r="BH311" s="185">
        <f>IF(N311="sníž. přenesená",J311,0)</f>
        <v>0</v>
      </c>
      <c r="BI311" s="185">
        <f>IF(N311="nulová",J311,0)</f>
        <v>0</v>
      </c>
      <c r="BJ311" s="17" t="s">
        <v>81</v>
      </c>
      <c r="BK311" s="185">
        <f>ROUND(I311*H311,2)</f>
        <v>0</v>
      </c>
      <c r="BL311" s="17" t="s">
        <v>153</v>
      </c>
      <c r="BM311" s="184" t="s">
        <v>368</v>
      </c>
    </row>
    <row r="312" spans="2:51" s="13" customFormat="1" ht="12">
      <c r="B312" s="193"/>
      <c r="C312" s="194"/>
      <c r="D312" s="191" t="s">
        <v>159</v>
      </c>
      <c r="E312" s="195" t="s">
        <v>19</v>
      </c>
      <c r="F312" s="196" t="s">
        <v>350</v>
      </c>
      <c r="G312" s="194"/>
      <c r="H312" s="195" t="s">
        <v>19</v>
      </c>
      <c r="I312" s="197"/>
      <c r="J312" s="194"/>
      <c r="K312" s="194"/>
      <c r="L312" s="198"/>
      <c r="M312" s="199"/>
      <c r="N312" s="200"/>
      <c r="O312" s="200"/>
      <c r="P312" s="200"/>
      <c r="Q312" s="200"/>
      <c r="R312" s="200"/>
      <c r="S312" s="200"/>
      <c r="T312" s="201"/>
      <c r="AT312" s="202" t="s">
        <v>159</v>
      </c>
      <c r="AU312" s="202" t="s">
        <v>167</v>
      </c>
      <c r="AV312" s="13" t="s">
        <v>81</v>
      </c>
      <c r="AW312" s="13" t="s">
        <v>34</v>
      </c>
      <c r="AX312" s="13" t="s">
        <v>73</v>
      </c>
      <c r="AY312" s="202" t="s">
        <v>146</v>
      </c>
    </row>
    <row r="313" spans="2:51" s="13" customFormat="1" ht="12">
      <c r="B313" s="193"/>
      <c r="C313" s="194"/>
      <c r="D313" s="191" t="s">
        <v>159</v>
      </c>
      <c r="E313" s="195" t="s">
        <v>19</v>
      </c>
      <c r="F313" s="196" t="s">
        <v>270</v>
      </c>
      <c r="G313" s="194"/>
      <c r="H313" s="195" t="s">
        <v>19</v>
      </c>
      <c r="I313" s="197"/>
      <c r="J313" s="194"/>
      <c r="K313" s="194"/>
      <c r="L313" s="198"/>
      <c r="M313" s="199"/>
      <c r="N313" s="200"/>
      <c r="O313" s="200"/>
      <c r="P313" s="200"/>
      <c r="Q313" s="200"/>
      <c r="R313" s="200"/>
      <c r="S313" s="200"/>
      <c r="T313" s="201"/>
      <c r="AT313" s="202" t="s">
        <v>159</v>
      </c>
      <c r="AU313" s="202" t="s">
        <v>167</v>
      </c>
      <c r="AV313" s="13" t="s">
        <v>81</v>
      </c>
      <c r="AW313" s="13" t="s">
        <v>34</v>
      </c>
      <c r="AX313" s="13" t="s">
        <v>73</v>
      </c>
      <c r="AY313" s="202" t="s">
        <v>146</v>
      </c>
    </row>
    <row r="314" spans="2:51" s="14" customFormat="1" ht="12">
      <c r="B314" s="203"/>
      <c r="C314" s="204"/>
      <c r="D314" s="191" t="s">
        <v>159</v>
      </c>
      <c r="E314" s="205" t="s">
        <v>19</v>
      </c>
      <c r="F314" s="206" t="s">
        <v>351</v>
      </c>
      <c r="G314" s="204"/>
      <c r="H314" s="207">
        <v>927.99</v>
      </c>
      <c r="I314" s="208"/>
      <c r="J314" s="204"/>
      <c r="K314" s="204"/>
      <c r="L314" s="209"/>
      <c r="M314" s="210"/>
      <c r="N314" s="211"/>
      <c r="O314" s="211"/>
      <c r="P314" s="211"/>
      <c r="Q314" s="211"/>
      <c r="R314" s="211"/>
      <c r="S314" s="211"/>
      <c r="T314" s="212"/>
      <c r="AT314" s="213" t="s">
        <v>159</v>
      </c>
      <c r="AU314" s="213" t="s">
        <v>167</v>
      </c>
      <c r="AV314" s="14" t="s">
        <v>83</v>
      </c>
      <c r="AW314" s="14" t="s">
        <v>34</v>
      </c>
      <c r="AX314" s="14" t="s">
        <v>73</v>
      </c>
      <c r="AY314" s="213" t="s">
        <v>146</v>
      </c>
    </row>
    <row r="315" spans="2:51" s="13" customFormat="1" ht="12">
      <c r="B315" s="193"/>
      <c r="C315" s="194"/>
      <c r="D315" s="191" t="s">
        <v>159</v>
      </c>
      <c r="E315" s="195" t="s">
        <v>19</v>
      </c>
      <c r="F315" s="196" t="s">
        <v>352</v>
      </c>
      <c r="G315" s="194"/>
      <c r="H315" s="195" t="s">
        <v>19</v>
      </c>
      <c r="I315" s="197"/>
      <c r="J315" s="194"/>
      <c r="K315" s="194"/>
      <c r="L315" s="198"/>
      <c r="M315" s="199"/>
      <c r="N315" s="200"/>
      <c r="O315" s="200"/>
      <c r="P315" s="200"/>
      <c r="Q315" s="200"/>
      <c r="R315" s="200"/>
      <c r="S315" s="200"/>
      <c r="T315" s="201"/>
      <c r="AT315" s="202" t="s">
        <v>159</v>
      </c>
      <c r="AU315" s="202" t="s">
        <v>167</v>
      </c>
      <c r="AV315" s="13" t="s">
        <v>81</v>
      </c>
      <c r="AW315" s="13" t="s">
        <v>34</v>
      </c>
      <c r="AX315" s="13" t="s">
        <v>73</v>
      </c>
      <c r="AY315" s="202" t="s">
        <v>146</v>
      </c>
    </row>
    <row r="316" spans="2:51" s="14" customFormat="1" ht="12">
      <c r="B316" s="203"/>
      <c r="C316" s="204"/>
      <c r="D316" s="191" t="s">
        <v>159</v>
      </c>
      <c r="E316" s="205" t="s">
        <v>19</v>
      </c>
      <c r="F316" s="206" t="s">
        <v>353</v>
      </c>
      <c r="G316" s="204"/>
      <c r="H316" s="207">
        <v>-421.92</v>
      </c>
      <c r="I316" s="208"/>
      <c r="J316" s="204"/>
      <c r="K316" s="204"/>
      <c r="L316" s="209"/>
      <c r="M316" s="210"/>
      <c r="N316" s="211"/>
      <c r="O316" s="211"/>
      <c r="P316" s="211"/>
      <c r="Q316" s="211"/>
      <c r="R316" s="211"/>
      <c r="S316" s="211"/>
      <c r="T316" s="212"/>
      <c r="AT316" s="213" t="s">
        <v>159</v>
      </c>
      <c r="AU316" s="213" t="s">
        <v>167</v>
      </c>
      <c r="AV316" s="14" t="s">
        <v>83</v>
      </c>
      <c r="AW316" s="14" t="s">
        <v>34</v>
      </c>
      <c r="AX316" s="14" t="s">
        <v>73</v>
      </c>
      <c r="AY316" s="213" t="s">
        <v>146</v>
      </c>
    </row>
    <row r="317" spans="2:51" s="14" customFormat="1" ht="12">
      <c r="B317" s="203"/>
      <c r="C317" s="204"/>
      <c r="D317" s="191" t="s">
        <v>159</v>
      </c>
      <c r="E317" s="205" t="s">
        <v>19</v>
      </c>
      <c r="F317" s="206" t="s">
        <v>354</v>
      </c>
      <c r="G317" s="204"/>
      <c r="H317" s="207">
        <v>-12.15</v>
      </c>
      <c r="I317" s="208"/>
      <c r="J317" s="204"/>
      <c r="K317" s="204"/>
      <c r="L317" s="209"/>
      <c r="M317" s="210"/>
      <c r="N317" s="211"/>
      <c r="O317" s="211"/>
      <c r="P317" s="211"/>
      <c r="Q317" s="211"/>
      <c r="R317" s="211"/>
      <c r="S317" s="211"/>
      <c r="T317" s="212"/>
      <c r="AT317" s="213" t="s">
        <v>159</v>
      </c>
      <c r="AU317" s="213" t="s">
        <v>167</v>
      </c>
      <c r="AV317" s="14" t="s">
        <v>83</v>
      </c>
      <c r="AW317" s="14" t="s">
        <v>34</v>
      </c>
      <c r="AX317" s="14" t="s">
        <v>73</v>
      </c>
      <c r="AY317" s="213" t="s">
        <v>146</v>
      </c>
    </row>
    <row r="318" spans="2:51" s="14" customFormat="1" ht="12">
      <c r="B318" s="203"/>
      <c r="C318" s="204"/>
      <c r="D318" s="191" t="s">
        <v>159</v>
      </c>
      <c r="E318" s="205" t="s">
        <v>19</v>
      </c>
      <c r="F318" s="206" t="s">
        <v>355</v>
      </c>
      <c r="G318" s="204"/>
      <c r="H318" s="207">
        <v>-7.056</v>
      </c>
      <c r="I318" s="208"/>
      <c r="J318" s="204"/>
      <c r="K318" s="204"/>
      <c r="L318" s="209"/>
      <c r="M318" s="210"/>
      <c r="N318" s="211"/>
      <c r="O318" s="211"/>
      <c r="P318" s="211"/>
      <c r="Q318" s="211"/>
      <c r="R318" s="211"/>
      <c r="S318" s="211"/>
      <c r="T318" s="212"/>
      <c r="AT318" s="213" t="s">
        <v>159</v>
      </c>
      <c r="AU318" s="213" t="s">
        <v>167</v>
      </c>
      <c r="AV318" s="14" t="s">
        <v>83</v>
      </c>
      <c r="AW318" s="14" t="s">
        <v>34</v>
      </c>
      <c r="AX318" s="14" t="s">
        <v>73</v>
      </c>
      <c r="AY318" s="213" t="s">
        <v>146</v>
      </c>
    </row>
    <row r="319" spans="2:51" s="13" customFormat="1" ht="12">
      <c r="B319" s="193"/>
      <c r="C319" s="194"/>
      <c r="D319" s="191" t="s">
        <v>159</v>
      </c>
      <c r="E319" s="195" t="s">
        <v>19</v>
      </c>
      <c r="F319" s="196" t="s">
        <v>272</v>
      </c>
      <c r="G319" s="194"/>
      <c r="H319" s="195" t="s">
        <v>19</v>
      </c>
      <c r="I319" s="197"/>
      <c r="J319" s="194"/>
      <c r="K319" s="194"/>
      <c r="L319" s="198"/>
      <c r="M319" s="199"/>
      <c r="N319" s="200"/>
      <c r="O319" s="200"/>
      <c r="P319" s="200"/>
      <c r="Q319" s="200"/>
      <c r="R319" s="200"/>
      <c r="S319" s="200"/>
      <c r="T319" s="201"/>
      <c r="AT319" s="202" t="s">
        <v>159</v>
      </c>
      <c r="AU319" s="202" t="s">
        <v>167</v>
      </c>
      <c r="AV319" s="13" t="s">
        <v>81</v>
      </c>
      <c r="AW319" s="13" t="s">
        <v>34</v>
      </c>
      <c r="AX319" s="13" t="s">
        <v>73</v>
      </c>
      <c r="AY319" s="202" t="s">
        <v>146</v>
      </c>
    </row>
    <row r="320" spans="2:51" s="14" customFormat="1" ht="12">
      <c r="B320" s="203"/>
      <c r="C320" s="204"/>
      <c r="D320" s="191" t="s">
        <v>159</v>
      </c>
      <c r="E320" s="205" t="s">
        <v>19</v>
      </c>
      <c r="F320" s="206" t="s">
        <v>356</v>
      </c>
      <c r="G320" s="204"/>
      <c r="H320" s="207">
        <v>988.821</v>
      </c>
      <c r="I320" s="208"/>
      <c r="J320" s="204"/>
      <c r="K320" s="204"/>
      <c r="L320" s="209"/>
      <c r="M320" s="210"/>
      <c r="N320" s="211"/>
      <c r="O320" s="211"/>
      <c r="P320" s="211"/>
      <c r="Q320" s="211"/>
      <c r="R320" s="211"/>
      <c r="S320" s="211"/>
      <c r="T320" s="212"/>
      <c r="AT320" s="213" t="s">
        <v>159</v>
      </c>
      <c r="AU320" s="213" t="s">
        <v>167</v>
      </c>
      <c r="AV320" s="14" t="s">
        <v>83</v>
      </c>
      <c r="AW320" s="14" t="s">
        <v>34</v>
      </c>
      <c r="AX320" s="14" t="s">
        <v>73</v>
      </c>
      <c r="AY320" s="213" t="s">
        <v>146</v>
      </c>
    </row>
    <row r="321" spans="2:51" s="13" customFormat="1" ht="12">
      <c r="B321" s="193"/>
      <c r="C321" s="194"/>
      <c r="D321" s="191" t="s">
        <v>159</v>
      </c>
      <c r="E321" s="195" t="s">
        <v>19</v>
      </c>
      <c r="F321" s="196" t="s">
        <v>352</v>
      </c>
      <c r="G321" s="194"/>
      <c r="H321" s="195" t="s">
        <v>19</v>
      </c>
      <c r="I321" s="197"/>
      <c r="J321" s="194"/>
      <c r="K321" s="194"/>
      <c r="L321" s="198"/>
      <c r="M321" s="199"/>
      <c r="N321" s="200"/>
      <c r="O321" s="200"/>
      <c r="P321" s="200"/>
      <c r="Q321" s="200"/>
      <c r="R321" s="200"/>
      <c r="S321" s="200"/>
      <c r="T321" s="201"/>
      <c r="AT321" s="202" t="s">
        <v>159</v>
      </c>
      <c r="AU321" s="202" t="s">
        <v>167</v>
      </c>
      <c r="AV321" s="13" t="s">
        <v>81</v>
      </c>
      <c r="AW321" s="13" t="s">
        <v>34</v>
      </c>
      <c r="AX321" s="13" t="s">
        <v>73</v>
      </c>
      <c r="AY321" s="202" t="s">
        <v>146</v>
      </c>
    </row>
    <row r="322" spans="2:51" s="14" customFormat="1" ht="12">
      <c r="B322" s="203"/>
      <c r="C322" s="204"/>
      <c r="D322" s="191" t="s">
        <v>159</v>
      </c>
      <c r="E322" s="205" t="s">
        <v>19</v>
      </c>
      <c r="F322" s="206" t="s">
        <v>357</v>
      </c>
      <c r="G322" s="204"/>
      <c r="H322" s="207">
        <v>-30.51</v>
      </c>
      <c r="I322" s="208"/>
      <c r="J322" s="204"/>
      <c r="K322" s="204"/>
      <c r="L322" s="209"/>
      <c r="M322" s="210"/>
      <c r="N322" s="211"/>
      <c r="O322" s="211"/>
      <c r="P322" s="211"/>
      <c r="Q322" s="211"/>
      <c r="R322" s="211"/>
      <c r="S322" s="211"/>
      <c r="T322" s="212"/>
      <c r="AT322" s="213" t="s">
        <v>159</v>
      </c>
      <c r="AU322" s="213" t="s">
        <v>167</v>
      </c>
      <c r="AV322" s="14" t="s">
        <v>83</v>
      </c>
      <c r="AW322" s="14" t="s">
        <v>34</v>
      </c>
      <c r="AX322" s="14" t="s">
        <v>73</v>
      </c>
      <c r="AY322" s="213" t="s">
        <v>146</v>
      </c>
    </row>
    <row r="323" spans="2:51" s="14" customFormat="1" ht="12">
      <c r="B323" s="203"/>
      <c r="C323" s="204"/>
      <c r="D323" s="191" t="s">
        <v>159</v>
      </c>
      <c r="E323" s="205" t="s">
        <v>19</v>
      </c>
      <c r="F323" s="206" t="s">
        <v>358</v>
      </c>
      <c r="G323" s="204"/>
      <c r="H323" s="207">
        <v>-254.16</v>
      </c>
      <c r="I323" s="208"/>
      <c r="J323" s="204"/>
      <c r="K323" s="204"/>
      <c r="L323" s="209"/>
      <c r="M323" s="210"/>
      <c r="N323" s="211"/>
      <c r="O323" s="211"/>
      <c r="P323" s="211"/>
      <c r="Q323" s="211"/>
      <c r="R323" s="211"/>
      <c r="S323" s="211"/>
      <c r="T323" s="212"/>
      <c r="AT323" s="213" t="s">
        <v>159</v>
      </c>
      <c r="AU323" s="213" t="s">
        <v>167</v>
      </c>
      <c r="AV323" s="14" t="s">
        <v>83</v>
      </c>
      <c r="AW323" s="14" t="s">
        <v>34</v>
      </c>
      <c r="AX323" s="14" t="s">
        <v>73</v>
      </c>
      <c r="AY323" s="213" t="s">
        <v>146</v>
      </c>
    </row>
    <row r="324" spans="2:51" s="14" customFormat="1" ht="12">
      <c r="B324" s="203"/>
      <c r="C324" s="204"/>
      <c r="D324" s="191" t="s">
        <v>159</v>
      </c>
      <c r="E324" s="205" t="s">
        <v>19</v>
      </c>
      <c r="F324" s="206" t="s">
        <v>359</v>
      </c>
      <c r="G324" s="204"/>
      <c r="H324" s="207">
        <v>-42.392</v>
      </c>
      <c r="I324" s="208"/>
      <c r="J324" s="204"/>
      <c r="K324" s="204"/>
      <c r="L324" s="209"/>
      <c r="M324" s="210"/>
      <c r="N324" s="211"/>
      <c r="O324" s="211"/>
      <c r="P324" s="211"/>
      <c r="Q324" s="211"/>
      <c r="R324" s="211"/>
      <c r="S324" s="211"/>
      <c r="T324" s="212"/>
      <c r="AT324" s="213" t="s">
        <v>159</v>
      </c>
      <c r="AU324" s="213" t="s">
        <v>167</v>
      </c>
      <c r="AV324" s="14" t="s">
        <v>83</v>
      </c>
      <c r="AW324" s="14" t="s">
        <v>34</v>
      </c>
      <c r="AX324" s="14" t="s">
        <v>73</v>
      </c>
      <c r="AY324" s="213" t="s">
        <v>146</v>
      </c>
    </row>
    <row r="325" spans="2:51" s="14" customFormat="1" ht="12">
      <c r="B325" s="203"/>
      <c r="C325" s="204"/>
      <c r="D325" s="191" t="s">
        <v>159</v>
      </c>
      <c r="E325" s="205" t="s">
        <v>19</v>
      </c>
      <c r="F325" s="206" t="s">
        <v>355</v>
      </c>
      <c r="G325" s="204"/>
      <c r="H325" s="207">
        <v>-7.056</v>
      </c>
      <c r="I325" s="208"/>
      <c r="J325" s="204"/>
      <c r="K325" s="204"/>
      <c r="L325" s="209"/>
      <c r="M325" s="210"/>
      <c r="N325" s="211"/>
      <c r="O325" s="211"/>
      <c r="P325" s="211"/>
      <c r="Q325" s="211"/>
      <c r="R325" s="211"/>
      <c r="S325" s="211"/>
      <c r="T325" s="212"/>
      <c r="AT325" s="213" t="s">
        <v>159</v>
      </c>
      <c r="AU325" s="213" t="s">
        <v>167</v>
      </c>
      <c r="AV325" s="14" t="s">
        <v>83</v>
      </c>
      <c r="AW325" s="14" t="s">
        <v>34</v>
      </c>
      <c r="AX325" s="14" t="s">
        <v>73</v>
      </c>
      <c r="AY325" s="213" t="s">
        <v>146</v>
      </c>
    </row>
    <row r="326" spans="2:51" s="13" customFormat="1" ht="12">
      <c r="B326" s="193"/>
      <c r="C326" s="194"/>
      <c r="D326" s="191" t="s">
        <v>159</v>
      </c>
      <c r="E326" s="195" t="s">
        <v>19</v>
      </c>
      <c r="F326" s="196" t="s">
        <v>274</v>
      </c>
      <c r="G326" s="194"/>
      <c r="H326" s="195" t="s">
        <v>19</v>
      </c>
      <c r="I326" s="197"/>
      <c r="J326" s="194"/>
      <c r="K326" s="194"/>
      <c r="L326" s="198"/>
      <c r="M326" s="199"/>
      <c r="N326" s="200"/>
      <c r="O326" s="200"/>
      <c r="P326" s="200"/>
      <c r="Q326" s="200"/>
      <c r="R326" s="200"/>
      <c r="S326" s="200"/>
      <c r="T326" s="201"/>
      <c r="AT326" s="202" t="s">
        <v>159</v>
      </c>
      <c r="AU326" s="202" t="s">
        <v>167</v>
      </c>
      <c r="AV326" s="13" t="s">
        <v>81</v>
      </c>
      <c r="AW326" s="13" t="s">
        <v>34</v>
      </c>
      <c r="AX326" s="13" t="s">
        <v>73</v>
      </c>
      <c r="AY326" s="202" t="s">
        <v>146</v>
      </c>
    </row>
    <row r="327" spans="2:51" s="14" customFormat="1" ht="12">
      <c r="B327" s="203"/>
      <c r="C327" s="204"/>
      <c r="D327" s="191" t="s">
        <v>159</v>
      </c>
      <c r="E327" s="205" t="s">
        <v>19</v>
      </c>
      <c r="F327" s="206" t="s">
        <v>209</v>
      </c>
      <c r="G327" s="204"/>
      <c r="H327" s="207">
        <v>198.102</v>
      </c>
      <c r="I327" s="208"/>
      <c r="J327" s="204"/>
      <c r="K327" s="204"/>
      <c r="L327" s="209"/>
      <c r="M327" s="210"/>
      <c r="N327" s="211"/>
      <c r="O327" s="211"/>
      <c r="P327" s="211"/>
      <c r="Q327" s="211"/>
      <c r="R327" s="211"/>
      <c r="S327" s="211"/>
      <c r="T327" s="212"/>
      <c r="AT327" s="213" t="s">
        <v>159</v>
      </c>
      <c r="AU327" s="213" t="s">
        <v>167</v>
      </c>
      <c r="AV327" s="14" t="s">
        <v>83</v>
      </c>
      <c r="AW327" s="14" t="s">
        <v>34</v>
      </c>
      <c r="AX327" s="14" t="s">
        <v>73</v>
      </c>
      <c r="AY327" s="213" t="s">
        <v>146</v>
      </c>
    </row>
    <row r="328" spans="2:51" s="14" customFormat="1" ht="12">
      <c r="B328" s="203"/>
      <c r="C328" s="204"/>
      <c r="D328" s="191" t="s">
        <v>159</v>
      </c>
      <c r="E328" s="205" t="s">
        <v>19</v>
      </c>
      <c r="F328" s="206" t="s">
        <v>210</v>
      </c>
      <c r="G328" s="204"/>
      <c r="H328" s="207">
        <v>208.504</v>
      </c>
      <c r="I328" s="208"/>
      <c r="J328" s="204"/>
      <c r="K328" s="204"/>
      <c r="L328" s="209"/>
      <c r="M328" s="210"/>
      <c r="N328" s="211"/>
      <c r="O328" s="211"/>
      <c r="P328" s="211"/>
      <c r="Q328" s="211"/>
      <c r="R328" s="211"/>
      <c r="S328" s="211"/>
      <c r="T328" s="212"/>
      <c r="AT328" s="213" t="s">
        <v>159</v>
      </c>
      <c r="AU328" s="213" t="s">
        <v>167</v>
      </c>
      <c r="AV328" s="14" t="s">
        <v>83</v>
      </c>
      <c r="AW328" s="14" t="s">
        <v>34</v>
      </c>
      <c r="AX328" s="14" t="s">
        <v>73</v>
      </c>
      <c r="AY328" s="213" t="s">
        <v>146</v>
      </c>
    </row>
    <row r="329" spans="2:51" s="13" customFormat="1" ht="12">
      <c r="B329" s="193"/>
      <c r="C329" s="194"/>
      <c r="D329" s="191" t="s">
        <v>159</v>
      </c>
      <c r="E329" s="195" t="s">
        <v>19</v>
      </c>
      <c r="F329" s="196" t="s">
        <v>360</v>
      </c>
      <c r="G329" s="194"/>
      <c r="H329" s="195" t="s">
        <v>19</v>
      </c>
      <c r="I329" s="197"/>
      <c r="J329" s="194"/>
      <c r="K329" s="194"/>
      <c r="L329" s="198"/>
      <c r="M329" s="199"/>
      <c r="N329" s="200"/>
      <c r="O329" s="200"/>
      <c r="P329" s="200"/>
      <c r="Q329" s="200"/>
      <c r="R329" s="200"/>
      <c r="S329" s="200"/>
      <c r="T329" s="201"/>
      <c r="AT329" s="202" t="s">
        <v>159</v>
      </c>
      <c r="AU329" s="202" t="s">
        <v>167</v>
      </c>
      <c r="AV329" s="13" t="s">
        <v>81</v>
      </c>
      <c r="AW329" s="13" t="s">
        <v>34</v>
      </c>
      <c r="AX329" s="13" t="s">
        <v>73</v>
      </c>
      <c r="AY329" s="202" t="s">
        <v>146</v>
      </c>
    </row>
    <row r="330" spans="2:51" s="14" customFormat="1" ht="12">
      <c r="B330" s="203"/>
      <c r="C330" s="204"/>
      <c r="D330" s="191" t="s">
        <v>159</v>
      </c>
      <c r="E330" s="205" t="s">
        <v>19</v>
      </c>
      <c r="F330" s="206" t="s">
        <v>361</v>
      </c>
      <c r="G330" s="204"/>
      <c r="H330" s="207">
        <v>48.548</v>
      </c>
      <c r="I330" s="208"/>
      <c r="J330" s="204"/>
      <c r="K330" s="204"/>
      <c r="L330" s="209"/>
      <c r="M330" s="210"/>
      <c r="N330" s="211"/>
      <c r="O330" s="211"/>
      <c r="P330" s="211"/>
      <c r="Q330" s="211"/>
      <c r="R330" s="211"/>
      <c r="S330" s="211"/>
      <c r="T330" s="212"/>
      <c r="AT330" s="213" t="s">
        <v>159</v>
      </c>
      <c r="AU330" s="213" t="s">
        <v>167</v>
      </c>
      <c r="AV330" s="14" t="s">
        <v>83</v>
      </c>
      <c r="AW330" s="14" t="s">
        <v>34</v>
      </c>
      <c r="AX330" s="14" t="s">
        <v>73</v>
      </c>
      <c r="AY330" s="213" t="s">
        <v>146</v>
      </c>
    </row>
    <row r="331" spans="2:51" s="13" customFormat="1" ht="12">
      <c r="B331" s="193"/>
      <c r="C331" s="194"/>
      <c r="D331" s="191" t="s">
        <v>159</v>
      </c>
      <c r="E331" s="195" t="s">
        <v>19</v>
      </c>
      <c r="F331" s="196" t="s">
        <v>362</v>
      </c>
      <c r="G331" s="194"/>
      <c r="H331" s="195" t="s">
        <v>19</v>
      </c>
      <c r="I331" s="197"/>
      <c r="J331" s="194"/>
      <c r="K331" s="194"/>
      <c r="L331" s="198"/>
      <c r="M331" s="199"/>
      <c r="N331" s="200"/>
      <c r="O331" s="200"/>
      <c r="P331" s="200"/>
      <c r="Q331" s="200"/>
      <c r="R331" s="200"/>
      <c r="S331" s="200"/>
      <c r="T331" s="201"/>
      <c r="AT331" s="202" t="s">
        <v>159</v>
      </c>
      <c r="AU331" s="202" t="s">
        <v>167</v>
      </c>
      <c r="AV331" s="13" t="s">
        <v>81</v>
      </c>
      <c r="AW331" s="13" t="s">
        <v>34</v>
      </c>
      <c r="AX331" s="13" t="s">
        <v>73</v>
      </c>
      <c r="AY331" s="202" t="s">
        <v>146</v>
      </c>
    </row>
    <row r="332" spans="2:51" s="14" customFormat="1" ht="12">
      <c r="B332" s="203"/>
      <c r="C332" s="204"/>
      <c r="D332" s="191" t="s">
        <v>159</v>
      </c>
      <c r="E332" s="205" t="s">
        <v>19</v>
      </c>
      <c r="F332" s="206" t="s">
        <v>363</v>
      </c>
      <c r="G332" s="204"/>
      <c r="H332" s="207">
        <v>14.973</v>
      </c>
      <c r="I332" s="208"/>
      <c r="J332" s="204"/>
      <c r="K332" s="204"/>
      <c r="L332" s="209"/>
      <c r="M332" s="210"/>
      <c r="N332" s="211"/>
      <c r="O332" s="211"/>
      <c r="P332" s="211"/>
      <c r="Q332" s="211"/>
      <c r="R332" s="211"/>
      <c r="S332" s="211"/>
      <c r="T332" s="212"/>
      <c r="AT332" s="213" t="s">
        <v>159</v>
      </c>
      <c r="AU332" s="213" t="s">
        <v>167</v>
      </c>
      <c r="AV332" s="14" t="s">
        <v>83</v>
      </c>
      <c r="AW332" s="14" t="s">
        <v>34</v>
      </c>
      <c r="AX332" s="14" t="s">
        <v>73</v>
      </c>
      <c r="AY332" s="213" t="s">
        <v>146</v>
      </c>
    </row>
    <row r="333" spans="2:51" s="14" customFormat="1" ht="12">
      <c r="B333" s="203"/>
      <c r="C333" s="204"/>
      <c r="D333" s="191" t="s">
        <v>159</v>
      </c>
      <c r="E333" s="205" t="s">
        <v>19</v>
      </c>
      <c r="F333" s="206" t="s">
        <v>364</v>
      </c>
      <c r="G333" s="204"/>
      <c r="H333" s="207">
        <v>-3.636</v>
      </c>
      <c r="I333" s="208"/>
      <c r="J333" s="204"/>
      <c r="K333" s="204"/>
      <c r="L333" s="209"/>
      <c r="M333" s="210"/>
      <c r="N333" s="211"/>
      <c r="O333" s="211"/>
      <c r="P333" s="211"/>
      <c r="Q333" s="211"/>
      <c r="R333" s="211"/>
      <c r="S333" s="211"/>
      <c r="T333" s="212"/>
      <c r="AT333" s="213" t="s">
        <v>159</v>
      </c>
      <c r="AU333" s="213" t="s">
        <v>167</v>
      </c>
      <c r="AV333" s="14" t="s">
        <v>83</v>
      </c>
      <c r="AW333" s="14" t="s">
        <v>34</v>
      </c>
      <c r="AX333" s="14" t="s">
        <v>73</v>
      </c>
      <c r="AY333" s="213" t="s">
        <v>146</v>
      </c>
    </row>
    <row r="334" spans="2:51" s="13" customFormat="1" ht="12">
      <c r="B334" s="193"/>
      <c r="C334" s="194"/>
      <c r="D334" s="191" t="s">
        <v>159</v>
      </c>
      <c r="E334" s="195" t="s">
        <v>19</v>
      </c>
      <c r="F334" s="196" t="s">
        <v>365</v>
      </c>
      <c r="G334" s="194"/>
      <c r="H334" s="195" t="s">
        <v>19</v>
      </c>
      <c r="I334" s="197"/>
      <c r="J334" s="194"/>
      <c r="K334" s="194"/>
      <c r="L334" s="198"/>
      <c r="M334" s="199"/>
      <c r="N334" s="200"/>
      <c r="O334" s="200"/>
      <c r="P334" s="200"/>
      <c r="Q334" s="200"/>
      <c r="R334" s="200"/>
      <c r="S334" s="200"/>
      <c r="T334" s="201"/>
      <c r="AT334" s="202" t="s">
        <v>159</v>
      </c>
      <c r="AU334" s="202" t="s">
        <v>167</v>
      </c>
      <c r="AV334" s="13" t="s">
        <v>81</v>
      </c>
      <c r="AW334" s="13" t="s">
        <v>34</v>
      </c>
      <c r="AX334" s="13" t="s">
        <v>73</v>
      </c>
      <c r="AY334" s="202" t="s">
        <v>146</v>
      </c>
    </row>
    <row r="335" spans="2:51" s="14" customFormat="1" ht="12">
      <c r="B335" s="203"/>
      <c r="C335" s="204"/>
      <c r="D335" s="191" t="s">
        <v>159</v>
      </c>
      <c r="E335" s="205" t="s">
        <v>19</v>
      </c>
      <c r="F335" s="206" t="s">
        <v>366</v>
      </c>
      <c r="G335" s="204"/>
      <c r="H335" s="207">
        <v>7.023</v>
      </c>
      <c r="I335" s="208"/>
      <c r="J335" s="204"/>
      <c r="K335" s="204"/>
      <c r="L335" s="209"/>
      <c r="M335" s="210"/>
      <c r="N335" s="211"/>
      <c r="O335" s="211"/>
      <c r="P335" s="211"/>
      <c r="Q335" s="211"/>
      <c r="R335" s="211"/>
      <c r="S335" s="211"/>
      <c r="T335" s="212"/>
      <c r="AT335" s="213" t="s">
        <v>159</v>
      </c>
      <c r="AU335" s="213" t="s">
        <v>167</v>
      </c>
      <c r="AV335" s="14" t="s">
        <v>83</v>
      </c>
      <c r="AW335" s="14" t="s">
        <v>34</v>
      </c>
      <c r="AX335" s="14" t="s">
        <v>73</v>
      </c>
      <c r="AY335" s="213" t="s">
        <v>146</v>
      </c>
    </row>
    <row r="336" spans="2:51" s="13" customFormat="1" ht="12">
      <c r="B336" s="193"/>
      <c r="C336" s="194"/>
      <c r="D336" s="191" t="s">
        <v>159</v>
      </c>
      <c r="E336" s="195" t="s">
        <v>19</v>
      </c>
      <c r="F336" s="196" t="s">
        <v>369</v>
      </c>
      <c r="G336" s="194"/>
      <c r="H336" s="195" t="s">
        <v>19</v>
      </c>
      <c r="I336" s="197"/>
      <c r="J336" s="194"/>
      <c r="K336" s="194"/>
      <c r="L336" s="198"/>
      <c r="M336" s="199"/>
      <c r="N336" s="200"/>
      <c r="O336" s="200"/>
      <c r="P336" s="200"/>
      <c r="Q336" s="200"/>
      <c r="R336" s="200"/>
      <c r="S336" s="200"/>
      <c r="T336" s="201"/>
      <c r="AT336" s="202" t="s">
        <v>159</v>
      </c>
      <c r="AU336" s="202" t="s">
        <v>167</v>
      </c>
      <c r="AV336" s="13" t="s">
        <v>81</v>
      </c>
      <c r="AW336" s="13" t="s">
        <v>34</v>
      </c>
      <c r="AX336" s="13" t="s">
        <v>73</v>
      </c>
      <c r="AY336" s="202" t="s">
        <v>146</v>
      </c>
    </row>
    <row r="337" spans="2:51" s="14" customFormat="1" ht="12">
      <c r="B337" s="203"/>
      <c r="C337" s="204"/>
      <c r="D337" s="191" t="s">
        <v>159</v>
      </c>
      <c r="E337" s="205" t="s">
        <v>19</v>
      </c>
      <c r="F337" s="206" t="s">
        <v>370</v>
      </c>
      <c r="G337" s="204"/>
      <c r="H337" s="207">
        <v>-108.82</v>
      </c>
      <c r="I337" s="208"/>
      <c r="J337" s="204"/>
      <c r="K337" s="204"/>
      <c r="L337" s="209"/>
      <c r="M337" s="210"/>
      <c r="N337" s="211"/>
      <c r="O337" s="211"/>
      <c r="P337" s="211"/>
      <c r="Q337" s="211"/>
      <c r="R337" s="211"/>
      <c r="S337" s="211"/>
      <c r="T337" s="212"/>
      <c r="AT337" s="213" t="s">
        <v>159</v>
      </c>
      <c r="AU337" s="213" t="s">
        <v>167</v>
      </c>
      <c r="AV337" s="14" t="s">
        <v>83</v>
      </c>
      <c r="AW337" s="14" t="s">
        <v>34</v>
      </c>
      <c r="AX337" s="14" t="s">
        <v>73</v>
      </c>
      <c r="AY337" s="213" t="s">
        <v>146</v>
      </c>
    </row>
    <row r="338" spans="2:51" s="14" customFormat="1" ht="12">
      <c r="B338" s="203"/>
      <c r="C338" s="204"/>
      <c r="D338" s="191" t="s">
        <v>159</v>
      </c>
      <c r="E338" s="204"/>
      <c r="F338" s="206" t="s">
        <v>371</v>
      </c>
      <c r="G338" s="204"/>
      <c r="H338" s="207">
        <v>1581.574</v>
      </c>
      <c r="I338" s="208"/>
      <c r="J338" s="204"/>
      <c r="K338" s="204"/>
      <c r="L338" s="209"/>
      <c r="M338" s="210"/>
      <c r="N338" s="211"/>
      <c r="O338" s="211"/>
      <c r="P338" s="211"/>
      <c r="Q338" s="211"/>
      <c r="R338" s="211"/>
      <c r="S338" s="211"/>
      <c r="T338" s="212"/>
      <c r="AT338" s="213" t="s">
        <v>159</v>
      </c>
      <c r="AU338" s="213" t="s">
        <v>167</v>
      </c>
      <c r="AV338" s="14" t="s">
        <v>83</v>
      </c>
      <c r="AW338" s="14" t="s">
        <v>4</v>
      </c>
      <c r="AX338" s="14" t="s">
        <v>81</v>
      </c>
      <c r="AY338" s="213" t="s">
        <v>146</v>
      </c>
    </row>
    <row r="339" spans="1:65" s="2" customFormat="1" ht="16.5" customHeight="1">
      <c r="A339" s="34"/>
      <c r="B339" s="35"/>
      <c r="C339" s="214" t="s">
        <v>372</v>
      </c>
      <c r="D339" s="214" t="s">
        <v>241</v>
      </c>
      <c r="E339" s="215" t="s">
        <v>373</v>
      </c>
      <c r="F339" s="216" t="s">
        <v>374</v>
      </c>
      <c r="G339" s="217" t="s">
        <v>201</v>
      </c>
      <c r="H339" s="218">
        <v>114.261</v>
      </c>
      <c r="I339" s="219"/>
      <c r="J339" s="220">
        <f>ROUND(I339*H339,2)</f>
        <v>0</v>
      </c>
      <c r="K339" s="216" t="s">
        <v>152</v>
      </c>
      <c r="L339" s="221"/>
      <c r="M339" s="222" t="s">
        <v>19</v>
      </c>
      <c r="N339" s="223" t="s">
        <v>44</v>
      </c>
      <c r="O339" s="64"/>
      <c r="P339" s="182">
        <f>O339*H339</f>
        <v>0</v>
      </c>
      <c r="Q339" s="182">
        <v>0.0195</v>
      </c>
      <c r="R339" s="182">
        <f>Q339*H339</f>
        <v>2.2280895</v>
      </c>
      <c r="S339" s="182">
        <v>0</v>
      </c>
      <c r="T339" s="183">
        <f>S339*H339</f>
        <v>0</v>
      </c>
      <c r="U339" s="34"/>
      <c r="V339" s="34"/>
      <c r="W339" s="34"/>
      <c r="X339" s="34"/>
      <c r="Y339" s="34"/>
      <c r="Z339" s="34"/>
      <c r="AA339" s="34"/>
      <c r="AB339" s="34"/>
      <c r="AC339" s="34"/>
      <c r="AD339" s="34"/>
      <c r="AE339" s="34"/>
      <c r="AR339" s="184" t="s">
        <v>214</v>
      </c>
      <c r="AT339" s="184" t="s">
        <v>241</v>
      </c>
      <c r="AU339" s="184" t="s">
        <v>167</v>
      </c>
      <c r="AY339" s="17" t="s">
        <v>146</v>
      </c>
      <c r="BE339" s="185">
        <f>IF(N339="základní",J339,0)</f>
        <v>0</v>
      </c>
      <c r="BF339" s="185">
        <f>IF(N339="snížená",J339,0)</f>
        <v>0</v>
      </c>
      <c r="BG339" s="185">
        <f>IF(N339="zákl. přenesená",J339,0)</f>
        <v>0</v>
      </c>
      <c r="BH339" s="185">
        <f>IF(N339="sníž. přenesená",J339,0)</f>
        <v>0</v>
      </c>
      <c r="BI339" s="185">
        <f>IF(N339="nulová",J339,0)</f>
        <v>0</v>
      </c>
      <c r="BJ339" s="17" t="s">
        <v>81</v>
      </c>
      <c r="BK339" s="185">
        <f>ROUND(I339*H339,2)</f>
        <v>0</v>
      </c>
      <c r="BL339" s="17" t="s">
        <v>153</v>
      </c>
      <c r="BM339" s="184" t="s">
        <v>375</v>
      </c>
    </row>
    <row r="340" spans="2:51" s="13" customFormat="1" ht="12">
      <c r="B340" s="193"/>
      <c r="C340" s="194"/>
      <c r="D340" s="191" t="s">
        <v>159</v>
      </c>
      <c r="E340" s="195" t="s">
        <v>19</v>
      </c>
      <c r="F340" s="196" t="s">
        <v>369</v>
      </c>
      <c r="G340" s="194"/>
      <c r="H340" s="195" t="s">
        <v>19</v>
      </c>
      <c r="I340" s="197"/>
      <c r="J340" s="194"/>
      <c r="K340" s="194"/>
      <c r="L340" s="198"/>
      <c r="M340" s="199"/>
      <c r="N340" s="200"/>
      <c r="O340" s="200"/>
      <c r="P340" s="200"/>
      <c r="Q340" s="200"/>
      <c r="R340" s="200"/>
      <c r="S340" s="200"/>
      <c r="T340" s="201"/>
      <c r="AT340" s="202" t="s">
        <v>159</v>
      </c>
      <c r="AU340" s="202" t="s">
        <v>167</v>
      </c>
      <c r="AV340" s="13" t="s">
        <v>81</v>
      </c>
      <c r="AW340" s="13" t="s">
        <v>34</v>
      </c>
      <c r="AX340" s="13" t="s">
        <v>73</v>
      </c>
      <c r="AY340" s="202" t="s">
        <v>146</v>
      </c>
    </row>
    <row r="341" spans="2:51" s="13" customFormat="1" ht="12">
      <c r="B341" s="193"/>
      <c r="C341" s="194"/>
      <c r="D341" s="191" t="s">
        <v>159</v>
      </c>
      <c r="E341" s="195" t="s">
        <v>19</v>
      </c>
      <c r="F341" s="196" t="s">
        <v>270</v>
      </c>
      <c r="G341" s="194"/>
      <c r="H341" s="195" t="s">
        <v>19</v>
      </c>
      <c r="I341" s="197"/>
      <c r="J341" s="194"/>
      <c r="K341" s="194"/>
      <c r="L341" s="198"/>
      <c r="M341" s="199"/>
      <c r="N341" s="200"/>
      <c r="O341" s="200"/>
      <c r="P341" s="200"/>
      <c r="Q341" s="200"/>
      <c r="R341" s="200"/>
      <c r="S341" s="200"/>
      <c r="T341" s="201"/>
      <c r="AT341" s="202" t="s">
        <v>159</v>
      </c>
      <c r="AU341" s="202" t="s">
        <v>167</v>
      </c>
      <c r="AV341" s="13" t="s">
        <v>81</v>
      </c>
      <c r="AW341" s="13" t="s">
        <v>34</v>
      </c>
      <c r="AX341" s="13" t="s">
        <v>73</v>
      </c>
      <c r="AY341" s="202" t="s">
        <v>146</v>
      </c>
    </row>
    <row r="342" spans="2:51" s="14" customFormat="1" ht="12">
      <c r="B342" s="203"/>
      <c r="C342" s="204"/>
      <c r="D342" s="191" t="s">
        <v>159</v>
      </c>
      <c r="E342" s="205" t="s">
        <v>19</v>
      </c>
      <c r="F342" s="206" t="s">
        <v>271</v>
      </c>
      <c r="G342" s="204"/>
      <c r="H342" s="207">
        <v>22.35</v>
      </c>
      <c r="I342" s="208"/>
      <c r="J342" s="204"/>
      <c r="K342" s="204"/>
      <c r="L342" s="209"/>
      <c r="M342" s="210"/>
      <c r="N342" s="211"/>
      <c r="O342" s="211"/>
      <c r="P342" s="211"/>
      <c r="Q342" s="211"/>
      <c r="R342" s="211"/>
      <c r="S342" s="211"/>
      <c r="T342" s="212"/>
      <c r="AT342" s="213" t="s">
        <v>159</v>
      </c>
      <c r="AU342" s="213" t="s">
        <v>167</v>
      </c>
      <c r="AV342" s="14" t="s">
        <v>83</v>
      </c>
      <c r="AW342" s="14" t="s">
        <v>34</v>
      </c>
      <c r="AX342" s="14" t="s">
        <v>73</v>
      </c>
      <c r="AY342" s="213" t="s">
        <v>146</v>
      </c>
    </row>
    <row r="343" spans="2:51" s="13" customFormat="1" ht="12">
      <c r="B343" s="193"/>
      <c r="C343" s="194"/>
      <c r="D343" s="191" t="s">
        <v>159</v>
      </c>
      <c r="E343" s="195" t="s">
        <v>19</v>
      </c>
      <c r="F343" s="196" t="s">
        <v>272</v>
      </c>
      <c r="G343" s="194"/>
      <c r="H343" s="195" t="s">
        <v>19</v>
      </c>
      <c r="I343" s="197"/>
      <c r="J343" s="194"/>
      <c r="K343" s="194"/>
      <c r="L343" s="198"/>
      <c r="M343" s="199"/>
      <c r="N343" s="200"/>
      <c r="O343" s="200"/>
      <c r="P343" s="200"/>
      <c r="Q343" s="200"/>
      <c r="R343" s="200"/>
      <c r="S343" s="200"/>
      <c r="T343" s="201"/>
      <c r="AT343" s="202" t="s">
        <v>159</v>
      </c>
      <c r="AU343" s="202" t="s">
        <v>167</v>
      </c>
      <c r="AV343" s="13" t="s">
        <v>81</v>
      </c>
      <c r="AW343" s="13" t="s">
        <v>34</v>
      </c>
      <c r="AX343" s="13" t="s">
        <v>73</v>
      </c>
      <c r="AY343" s="202" t="s">
        <v>146</v>
      </c>
    </row>
    <row r="344" spans="2:51" s="14" customFormat="1" ht="12">
      <c r="B344" s="203"/>
      <c r="C344" s="204"/>
      <c r="D344" s="191" t="s">
        <v>159</v>
      </c>
      <c r="E344" s="205" t="s">
        <v>19</v>
      </c>
      <c r="F344" s="206" t="s">
        <v>273</v>
      </c>
      <c r="G344" s="204"/>
      <c r="H344" s="207">
        <v>2.1</v>
      </c>
      <c r="I344" s="208"/>
      <c r="J344" s="204"/>
      <c r="K344" s="204"/>
      <c r="L344" s="209"/>
      <c r="M344" s="210"/>
      <c r="N344" s="211"/>
      <c r="O344" s="211"/>
      <c r="P344" s="211"/>
      <c r="Q344" s="211"/>
      <c r="R344" s="211"/>
      <c r="S344" s="211"/>
      <c r="T344" s="212"/>
      <c r="AT344" s="213" t="s">
        <v>159</v>
      </c>
      <c r="AU344" s="213" t="s">
        <v>167</v>
      </c>
      <c r="AV344" s="14" t="s">
        <v>83</v>
      </c>
      <c r="AW344" s="14" t="s">
        <v>34</v>
      </c>
      <c r="AX344" s="14" t="s">
        <v>73</v>
      </c>
      <c r="AY344" s="213" t="s">
        <v>146</v>
      </c>
    </row>
    <row r="345" spans="2:51" s="13" customFormat="1" ht="12">
      <c r="B345" s="193"/>
      <c r="C345" s="194"/>
      <c r="D345" s="191" t="s">
        <v>159</v>
      </c>
      <c r="E345" s="195" t="s">
        <v>19</v>
      </c>
      <c r="F345" s="196" t="s">
        <v>274</v>
      </c>
      <c r="G345" s="194"/>
      <c r="H345" s="195" t="s">
        <v>19</v>
      </c>
      <c r="I345" s="197"/>
      <c r="J345" s="194"/>
      <c r="K345" s="194"/>
      <c r="L345" s="198"/>
      <c r="M345" s="199"/>
      <c r="N345" s="200"/>
      <c r="O345" s="200"/>
      <c r="P345" s="200"/>
      <c r="Q345" s="200"/>
      <c r="R345" s="200"/>
      <c r="S345" s="200"/>
      <c r="T345" s="201"/>
      <c r="AT345" s="202" t="s">
        <v>159</v>
      </c>
      <c r="AU345" s="202" t="s">
        <v>167</v>
      </c>
      <c r="AV345" s="13" t="s">
        <v>81</v>
      </c>
      <c r="AW345" s="13" t="s">
        <v>34</v>
      </c>
      <c r="AX345" s="13" t="s">
        <v>73</v>
      </c>
      <c r="AY345" s="202" t="s">
        <v>146</v>
      </c>
    </row>
    <row r="346" spans="2:51" s="14" customFormat="1" ht="12">
      <c r="B346" s="203"/>
      <c r="C346" s="204"/>
      <c r="D346" s="191" t="s">
        <v>159</v>
      </c>
      <c r="E346" s="205" t="s">
        <v>19</v>
      </c>
      <c r="F346" s="206" t="s">
        <v>275</v>
      </c>
      <c r="G346" s="204"/>
      <c r="H346" s="207">
        <v>84.37</v>
      </c>
      <c r="I346" s="208"/>
      <c r="J346" s="204"/>
      <c r="K346" s="204"/>
      <c r="L346" s="209"/>
      <c r="M346" s="210"/>
      <c r="N346" s="211"/>
      <c r="O346" s="211"/>
      <c r="P346" s="211"/>
      <c r="Q346" s="211"/>
      <c r="R346" s="211"/>
      <c r="S346" s="211"/>
      <c r="T346" s="212"/>
      <c r="AT346" s="213" t="s">
        <v>159</v>
      </c>
      <c r="AU346" s="213" t="s">
        <v>167</v>
      </c>
      <c r="AV346" s="14" t="s">
        <v>83</v>
      </c>
      <c r="AW346" s="14" t="s">
        <v>34</v>
      </c>
      <c r="AX346" s="14" t="s">
        <v>73</v>
      </c>
      <c r="AY346" s="213" t="s">
        <v>146</v>
      </c>
    </row>
    <row r="347" spans="2:51" s="14" customFormat="1" ht="12">
      <c r="B347" s="203"/>
      <c r="C347" s="204"/>
      <c r="D347" s="191" t="s">
        <v>159</v>
      </c>
      <c r="E347" s="204"/>
      <c r="F347" s="206" t="s">
        <v>376</v>
      </c>
      <c r="G347" s="204"/>
      <c r="H347" s="207">
        <v>114.261</v>
      </c>
      <c r="I347" s="208"/>
      <c r="J347" s="204"/>
      <c r="K347" s="204"/>
      <c r="L347" s="209"/>
      <c r="M347" s="210"/>
      <c r="N347" s="211"/>
      <c r="O347" s="211"/>
      <c r="P347" s="211"/>
      <c r="Q347" s="211"/>
      <c r="R347" s="211"/>
      <c r="S347" s="211"/>
      <c r="T347" s="212"/>
      <c r="AT347" s="213" t="s">
        <v>159</v>
      </c>
      <c r="AU347" s="213" t="s">
        <v>167</v>
      </c>
      <c r="AV347" s="14" t="s">
        <v>83</v>
      </c>
      <c r="AW347" s="14" t="s">
        <v>4</v>
      </c>
      <c r="AX347" s="14" t="s">
        <v>81</v>
      </c>
      <c r="AY347" s="213" t="s">
        <v>146</v>
      </c>
    </row>
    <row r="348" spans="1:65" s="2" customFormat="1" ht="24.2" customHeight="1">
      <c r="A348" s="34"/>
      <c r="B348" s="35"/>
      <c r="C348" s="173" t="s">
        <v>377</v>
      </c>
      <c r="D348" s="173" t="s">
        <v>148</v>
      </c>
      <c r="E348" s="174" t="s">
        <v>378</v>
      </c>
      <c r="F348" s="175" t="s">
        <v>379</v>
      </c>
      <c r="G348" s="176" t="s">
        <v>201</v>
      </c>
      <c r="H348" s="177">
        <v>1615.081</v>
      </c>
      <c r="I348" s="178"/>
      <c r="J348" s="179">
        <f>ROUND(I348*H348,2)</f>
        <v>0</v>
      </c>
      <c r="K348" s="175" t="s">
        <v>152</v>
      </c>
      <c r="L348" s="39"/>
      <c r="M348" s="180" t="s">
        <v>19</v>
      </c>
      <c r="N348" s="181" t="s">
        <v>44</v>
      </c>
      <c r="O348" s="64"/>
      <c r="P348" s="182">
        <f>O348*H348</f>
        <v>0</v>
      </c>
      <c r="Q348" s="182">
        <v>8E-05</v>
      </c>
      <c r="R348" s="182">
        <f>Q348*H348</f>
        <v>0.12920648</v>
      </c>
      <c r="S348" s="182">
        <v>0</v>
      </c>
      <c r="T348" s="183">
        <f>S348*H348</f>
        <v>0</v>
      </c>
      <c r="U348" s="34"/>
      <c r="V348" s="34"/>
      <c r="W348" s="34"/>
      <c r="X348" s="34"/>
      <c r="Y348" s="34"/>
      <c r="Z348" s="34"/>
      <c r="AA348" s="34"/>
      <c r="AB348" s="34"/>
      <c r="AC348" s="34"/>
      <c r="AD348" s="34"/>
      <c r="AE348" s="34"/>
      <c r="AR348" s="184" t="s">
        <v>153</v>
      </c>
      <c r="AT348" s="184" t="s">
        <v>148</v>
      </c>
      <c r="AU348" s="184" t="s">
        <v>167</v>
      </c>
      <c r="AY348" s="17" t="s">
        <v>146</v>
      </c>
      <c r="BE348" s="185">
        <f>IF(N348="základní",J348,0)</f>
        <v>0</v>
      </c>
      <c r="BF348" s="185">
        <f>IF(N348="snížená",J348,0)</f>
        <v>0</v>
      </c>
      <c r="BG348" s="185">
        <f>IF(N348="zákl. přenesená",J348,0)</f>
        <v>0</v>
      </c>
      <c r="BH348" s="185">
        <f>IF(N348="sníž. přenesená",J348,0)</f>
        <v>0</v>
      </c>
      <c r="BI348" s="185">
        <f>IF(N348="nulová",J348,0)</f>
        <v>0</v>
      </c>
      <c r="BJ348" s="17" t="s">
        <v>81</v>
      </c>
      <c r="BK348" s="185">
        <f>ROUND(I348*H348,2)</f>
        <v>0</v>
      </c>
      <c r="BL348" s="17" t="s">
        <v>153</v>
      </c>
      <c r="BM348" s="184" t="s">
        <v>380</v>
      </c>
    </row>
    <row r="349" spans="1:47" s="2" customFormat="1" ht="12">
      <c r="A349" s="34"/>
      <c r="B349" s="35"/>
      <c r="C349" s="36"/>
      <c r="D349" s="186" t="s">
        <v>155</v>
      </c>
      <c r="E349" s="36"/>
      <c r="F349" s="187" t="s">
        <v>381</v>
      </c>
      <c r="G349" s="36"/>
      <c r="H349" s="36"/>
      <c r="I349" s="188"/>
      <c r="J349" s="36"/>
      <c r="K349" s="36"/>
      <c r="L349" s="39"/>
      <c r="M349" s="189"/>
      <c r="N349" s="190"/>
      <c r="O349" s="64"/>
      <c r="P349" s="64"/>
      <c r="Q349" s="64"/>
      <c r="R349" s="64"/>
      <c r="S349" s="64"/>
      <c r="T349" s="65"/>
      <c r="U349" s="34"/>
      <c r="V349" s="34"/>
      <c r="W349" s="34"/>
      <c r="X349" s="34"/>
      <c r="Y349" s="34"/>
      <c r="Z349" s="34"/>
      <c r="AA349" s="34"/>
      <c r="AB349" s="34"/>
      <c r="AC349" s="34"/>
      <c r="AD349" s="34"/>
      <c r="AE349" s="34"/>
      <c r="AT349" s="17" t="s">
        <v>155</v>
      </c>
      <c r="AU349" s="17" t="s">
        <v>167</v>
      </c>
    </row>
    <row r="350" spans="1:47" s="2" customFormat="1" ht="175.5">
      <c r="A350" s="34"/>
      <c r="B350" s="35"/>
      <c r="C350" s="36"/>
      <c r="D350" s="191" t="s">
        <v>157</v>
      </c>
      <c r="E350" s="36"/>
      <c r="F350" s="192" t="s">
        <v>228</v>
      </c>
      <c r="G350" s="36"/>
      <c r="H350" s="36"/>
      <c r="I350" s="188"/>
      <c r="J350" s="36"/>
      <c r="K350" s="36"/>
      <c r="L350" s="39"/>
      <c r="M350" s="189"/>
      <c r="N350" s="190"/>
      <c r="O350" s="64"/>
      <c r="P350" s="64"/>
      <c r="Q350" s="64"/>
      <c r="R350" s="64"/>
      <c r="S350" s="64"/>
      <c r="T350" s="65"/>
      <c r="U350" s="34"/>
      <c r="V350" s="34"/>
      <c r="W350" s="34"/>
      <c r="X350" s="34"/>
      <c r="Y350" s="34"/>
      <c r="Z350" s="34"/>
      <c r="AA350" s="34"/>
      <c r="AB350" s="34"/>
      <c r="AC350" s="34"/>
      <c r="AD350" s="34"/>
      <c r="AE350" s="34"/>
      <c r="AT350" s="17" t="s">
        <v>157</v>
      </c>
      <c r="AU350" s="17" t="s">
        <v>167</v>
      </c>
    </row>
    <row r="351" spans="2:51" s="14" customFormat="1" ht="12">
      <c r="B351" s="203"/>
      <c r="C351" s="204"/>
      <c r="D351" s="191" t="s">
        <v>159</v>
      </c>
      <c r="E351" s="205" t="s">
        <v>19</v>
      </c>
      <c r="F351" s="206" t="s">
        <v>382</v>
      </c>
      <c r="G351" s="204"/>
      <c r="H351" s="207">
        <v>1615.081</v>
      </c>
      <c r="I351" s="208"/>
      <c r="J351" s="204"/>
      <c r="K351" s="204"/>
      <c r="L351" s="209"/>
      <c r="M351" s="210"/>
      <c r="N351" s="211"/>
      <c r="O351" s="211"/>
      <c r="P351" s="211"/>
      <c r="Q351" s="211"/>
      <c r="R351" s="211"/>
      <c r="S351" s="211"/>
      <c r="T351" s="212"/>
      <c r="AT351" s="213" t="s">
        <v>159</v>
      </c>
      <c r="AU351" s="213" t="s">
        <v>167</v>
      </c>
      <c r="AV351" s="14" t="s">
        <v>83</v>
      </c>
      <c r="AW351" s="14" t="s">
        <v>34</v>
      </c>
      <c r="AX351" s="14" t="s">
        <v>73</v>
      </c>
      <c r="AY351" s="213" t="s">
        <v>146</v>
      </c>
    </row>
    <row r="352" spans="1:65" s="2" customFormat="1" ht="16.5" customHeight="1">
      <c r="A352" s="34"/>
      <c r="B352" s="35"/>
      <c r="C352" s="173" t="s">
        <v>383</v>
      </c>
      <c r="D352" s="173" t="s">
        <v>148</v>
      </c>
      <c r="E352" s="174" t="s">
        <v>384</v>
      </c>
      <c r="F352" s="175" t="s">
        <v>385</v>
      </c>
      <c r="G352" s="176" t="s">
        <v>201</v>
      </c>
      <c r="H352" s="177">
        <v>1900.548</v>
      </c>
      <c r="I352" s="178"/>
      <c r="J352" s="179">
        <f>ROUND(I352*H352,2)</f>
        <v>0</v>
      </c>
      <c r="K352" s="175" t="s">
        <v>152</v>
      </c>
      <c r="L352" s="39"/>
      <c r="M352" s="180" t="s">
        <v>19</v>
      </c>
      <c r="N352" s="181" t="s">
        <v>44</v>
      </c>
      <c r="O352" s="64"/>
      <c r="P352" s="182">
        <f>O352*H352</f>
        <v>0</v>
      </c>
      <c r="Q352" s="182">
        <v>0.00025</v>
      </c>
      <c r="R352" s="182">
        <f>Q352*H352</f>
        <v>0.47513700000000003</v>
      </c>
      <c r="S352" s="182">
        <v>0</v>
      </c>
      <c r="T352" s="183">
        <f>S352*H352</f>
        <v>0</v>
      </c>
      <c r="U352" s="34"/>
      <c r="V352" s="34"/>
      <c r="W352" s="34"/>
      <c r="X352" s="34"/>
      <c r="Y352" s="34"/>
      <c r="Z352" s="34"/>
      <c r="AA352" s="34"/>
      <c r="AB352" s="34"/>
      <c r="AC352" s="34"/>
      <c r="AD352" s="34"/>
      <c r="AE352" s="34"/>
      <c r="AR352" s="184" t="s">
        <v>153</v>
      </c>
      <c r="AT352" s="184" t="s">
        <v>148</v>
      </c>
      <c r="AU352" s="184" t="s">
        <v>167</v>
      </c>
      <c r="AY352" s="17" t="s">
        <v>146</v>
      </c>
      <c r="BE352" s="185">
        <f>IF(N352="základní",J352,0)</f>
        <v>0</v>
      </c>
      <c r="BF352" s="185">
        <f>IF(N352="snížená",J352,0)</f>
        <v>0</v>
      </c>
      <c r="BG352" s="185">
        <f>IF(N352="zákl. přenesená",J352,0)</f>
        <v>0</v>
      </c>
      <c r="BH352" s="185">
        <f>IF(N352="sníž. přenesená",J352,0)</f>
        <v>0</v>
      </c>
      <c r="BI352" s="185">
        <f>IF(N352="nulová",J352,0)</f>
        <v>0</v>
      </c>
      <c r="BJ352" s="17" t="s">
        <v>81</v>
      </c>
      <c r="BK352" s="185">
        <f>ROUND(I352*H352,2)</f>
        <v>0</v>
      </c>
      <c r="BL352" s="17" t="s">
        <v>153</v>
      </c>
      <c r="BM352" s="184" t="s">
        <v>386</v>
      </c>
    </row>
    <row r="353" spans="1:47" s="2" customFormat="1" ht="12">
      <c r="A353" s="34"/>
      <c r="B353" s="35"/>
      <c r="C353" s="36"/>
      <c r="D353" s="186" t="s">
        <v>155</v>
      </c>
      <c r="E353" s="36"/>
      <c r="F353" s="187" t="s">
        <v>387</v>
      </c>
      <c r="G353" s="36"/>
      <c r="H353" s="36"/>
      <c r="I353" s="188"/>
      <c r="J353" s="36"/>
      <c r="K353" s="36"/>
      <c r="L353" s="39"/>
      <c r="M353" s="189"/>
      <c r="N353" s="190"/>
      <c r="O353" s="64"/>
      <c r="P353" s="64"/>
      <c r="Q353" s="64"/>
      <c r="R353" s="64"/>
      <c r="S353" s="64"/>
      <c r="T353" s="65"/>
      <c r="U353" s="34"/>
      <c r="V353" s="34"/>
      <c r="W353" s="34"/>
      <c r="X353" s="34"/>
      <c r="Y353" s="34"/>
      <c r="Z353" s="34"/>
      <c r="AA353" s="34"/>
      <c r="AB353" s="34"/>
      <c r="AC353" s="34"/>
      <c r="AD353" s="34"/>
      <c r="AE353" s="34"/>
      <c r="AT353" s="17" t="s">
        <v>155</v>
      </c>
      <c r="AU353" s="17" t="s">
        <v>167</v>
      </c>
    </row>
    <row r="354" spans="2:51" s="13" customFormat="1" ht="12">
      <c r="B354" s="193"/>
      <c r="C354" s="194"/>
      <c r="D354" s="191" t="s">
        <v>159</v>
      </c>
      <c r="E354" s="195" t="s">
        <v>19</v>
      </c>
      <c r="F354" s="196" t="s">
        <v>350</v>
      </c>
      <c r="G354" s="194"/>
      <c r="H354" s="195" t="s">
        <v>19</v>
      </c>
      <c r="I354" s="197"/>
      <c r="J354" s="194"/>
      <c r="K354" s="194"/>
      <c r="L354" s="198"/>
      <c r="M354" s="199"/>
      <c r="N354" s="200"/>
      <c r="O354" s="200"/>
      <c r="P354" s="200"/>
      <c r="Q354" s="200"/>
      <c r="R354" s="200"/>
      <c r="S354" s="200"/>
      <c r="T354" s="201"/>
      <c r="AT354" s="202" t="s">
        <v>159</v>
      </c>
      <c r="AU354" s="202" t="s">
        <v>167</v>
      </c>
      <c r="AV354" s="13" t="s">
        <v>81</v>
      </c>
      <c r="AW354" s="13" t="s">
        <v>34</v>
      </c>
      <c r="AX354" s="13" t="s">
        <v>73</v>
      </c>
      <c r="AY354" s="202" t="s">
        <v>146</v>
      </c>
    </row>
    <row r="355" spans="2:51" s="13" customFormat="1" ht="12">
      <c r="B355" s="193"/>
      <c r="C355" s="194"/>
      <c r="D355" s="191" t="s">
        <v>159</v>
      </c>
      <c r="E355" s="195" t="s">
        <v>19</v>
      </c>
      <c r="F355" s="196" t="s">
        <v>270</v>
      </c>
      <c r="G355" s="194"/>
      <c r="H355" s="195" t="s">
        <v>19</v>
      </c>
      <c r="I355" s="197"/>
      <c r="J355" s="194"/>
      <c r="K355" s="194"/>
      <c r="L355" s="198"/>
      <c r="M355" s="199"/>
      <c r="N355" s="200"/>
      <c r="O355" s="200"/>
      <c r="P355" s="200"/>
      <c r="Q355" s="200"/>
      <c r="R355" s="200"/>
      <c r="S355" s="200"/>
      <c r="T355" s="201"/>
      <c r="AT355" s="202" t="s">
        <v>159</v>
      </c>
      <c r="AU355" s="202" t="s">
        <v>167</v>
      </c>
      <c r="AV355" s="13" t="s">
        <v>81</v>
      </c>
      <c r="AW355" s="13" t="s">
        <v>34</v>
      </c>
      <c r="AX355" s="13" t="s">
        <v>73</v>
      </c>
      <c r="AY355" s="202" t="s">
        <v>146</v>
      </c>
    </row>
    <row r="356" spans="2:51" s="14" customFormat="1" ht="12">
      <c r="B356" s="203"/>
      <c r="C356" s="204"/>
      <c r="D356" s="191" t="s">
        <v>159</v>
      </c>
      <c r="E356" s="205" t="s">
        <v>19</v>
      </c>
      <c r="F356" s="206" t="s">
        <v>351</v>
      </c>
      <c r="G356" s="204"/>
      <c r="H356" s="207">
        <v>927.99</v>
      </c>
      <c r="I356" s="208"/>
      <c r="J356" s="204"/>
      <c r="K356" s="204"/>
      <c r="L356" s="209"/>
      <c r="M356" s="210"/>
      <c r="N356" s="211"/>
      <c r="O356" s="211"/>
      <c r="P356" s="211"/>
      <c r="Q356" s="211"/>
      <c r="R356" s="211"/>
      <c r="S356" s="211"/>
      <c r="T356" s="212"/>
      <c r="AT356" s="213" t="s">
        <v>159</v>
      </c>
      <c r="AU356" s="213" t="s">
        <v>167</v>
      </c>
      <c r="AV356" s="14" t="s">
        <v>83</v>
      </c>
      <c r="AW356" s="14" t="s">
        <v>34</v>
      </c>
      <c r="AX356" s="14" t="s">
        <v>73</v>
      </c>
      <c r="AY356" s="213" t="s">
        <v>146</v>
      </c>
    </row>
    <row r="357" spans="2:51" s="13" customFormat="1" ht="12">
      <c r="B357" s="193"/>
      <c r="C357" s="194"/>
      <c r="D357" s="191" t="s">
        <v>159</v>
      </c>
      <c r="E357" s="195" t="s">
        <v>19</v>
      </c>
      <c r="F357" s="196" t="s">
        <v>352</v>
      </c>
      <c r="G357" s="194"/>
      <c r="H357" s="195" t="s">
        <v>19</v>
      </c>
      <c r="I357" s="197"/>
      <c r="J357" s="194"/>
      <c r="K357" s="194"/>
      <c r="L357" s="198"/>
      <c r="M357" s="199"/>
      <c r="N357" s="200"/>
      <c r="O357" s="200"/>
      <c r="P357" s="200"/>
      <c r="Q357" s="200"/>
      <c r="R357" s="200"/>
      <c r="S357" s="200"/>
      <c r="T357" s="201"/>
      <c r="AT357" s="202" t="s">
        <v>159</v>
      </c>
      <c r="AU357" s="202" t="s">
        <v>167</v>
      </c>
      <c r="AV357" s="13" t="s">
        <v>81</v>
      </c>
      <c r="AW357" s="13" t="s">
        <v>34</v>
      </c>
      <c r="AX357" s="13" t="s">
        <v>73</v>
      </c>
      <c r="AY357" s="202" t="s">
        <v>146</v>
      </c>
    </row>
    <row r="358" spans="2:51" s="14" customFormat="1" ht="12">
      <c r="B358" s="203"/>
      <c r="C358" s="204"/>
      <c r="D358" s="191" t="s">
        <v>159</v>
      </c>
      <c r="E358" s="205" t="s">
        <v>19</v>
      </c>
      <c r="F358" s="206" t="s">
        <v>353</v>
      </c>
      <c r="G358" s="204"/>
      <c r="H358" s="207">
        <v>-421.92</v>
      </c>
      <c r="I358" s="208"/>
      <c r="J358" s="204"/>
      <c r="K358" s="204"/>
      <c r="L358" s="209"/>
      <c r="M358" s="210"/>
      <c r="N358" s="211"/>
      <c r="O358" s="211"/>
      <c r="P358" s="211"/>
      <c r="Q358" s="211"/>
      <c r="R358" s="211"/>
      <c r="S358" s="211"/>
      <c r="T358" s="212"/>
      <c r="AT358" s="213" t="s">
        <v>159</v>
      </c>
      <c r="AU358" s="213" t="s">
        <v>167</v>
      </c>
      <c r="AV358" s="14" t="s">
        <v>83</v>
      </c>
      <c r="AW358" s="14" t="s">
        <v>34</v>
      </c>
      <c r="AX358" s="14" t="s">
        <v>73</v>
      </c>
      <c r="AY358" s="213" t="s">
        <v>146</v>
      </c>
    </row>
    <row r="359" spans="2:51" s="14" customFormat="1" ht="12">
      <c r="B359" s="203"/>
      <c r="C359" s="204"/>
      <c r="D359" s="191" t="s">
        <v>159</v>
      </c>
      <c r="E359" s="205" t="s">
        <v>19</v>
      </c>
      <c r="F359" s="206" t="s">
        <v>354</v>
      </c>
      <c r="G359" s="204"/>
      <c r="H359" s="207">
        <v>-12.15</v>
      </c>
      <c r="I359" s="208"/>
      <c r="J359" s="204"/>
      <c r="K359" s="204"/>
      <c r="L359" s="209"/>
      <c r="M359" s="210"/>
      <c r="N359" s="211"/>
      <c r="O359" s="211"/>
      <c r="P359" s="211"/>
      <c r="Q359" s="211"/>
      <c r="R359" s="211"/>
      <c r="S359" s="211"/>
      <c r="T359" s="212"/>
      <c r="AT359" s="213" t="s">
        <v>159</v>
      </c>
      <c r="AU359" s="213" t="s">
        <v>167</v>
      </c>
      <c r="AV359" s="14" t="s">
        <v>83</v>
      </c>
      <c r="AW359" s="14" t="s">
        <v>34</v>
      </c>
      <c r="AX359" s="14" t="s">
        <v>73</v>
      </c>
      <c r="AY359" s="213" t="s">
        <v>146</v>
      </c>
    </row>
    <row r="360" spans="2:51" s="14" customFormat="1" ht="12">
      <c r="B360" s="203"/>
      <c r="C360" s="204"/>
      <c r="D360" s="191" t="s">
        <v>159</v>
      </c>
      <c r="E360" s="205" t="s">
        <v>19</v>
      </c>
      <c r="F360" s="206" t="s">
        <v>355</v>
      </c>
      <c r="G360" s="204"/>
      <c r="H360" s="207">
        <v>-7.056</v>
      </c>
      <c r="I360" s="208"/>
      <c r="J360" s="204"/>
      <c r="K360" s="204"/>
      <c r="L360" s="209"/>
      <c r="M360" s="210"/>
      <c r="N360" s="211"/>
      <c r="O360" s="211"/>
      <c r="P360" s="211"/>
      <c r="Q360" s="211"/>
      <c r="R360" s="211"/>
      <c r="S360" s="211"/>
      <c r="T360" s="212"/>
      <c r="AT360" s="213" t="s">
        <v>159</v>
      </c>
      <c r="AU360" s="213" t="s">
        <v>167</v>
      </c>
      <c r="AV360" s="14" t="s">
        <v>83</v>
      </c>
      <c r="AW360" s="14" t="s">
        <v>34</v>
      </c>
      <c r="AX360" s="14" t="s">
        <v>73</v>
      </c>
      <c r="AY360" s="213" t="s">
        <v>146</v>
      </c>
    </row>
    <row r="361" spans="2:51" s="13" customFormat="1" ht="12">
      <c r="B361" s="193"/>
      <c r="C361" s="194"/>
      <c r="D361" s="191" t="s">
        <v>159</v>
      </c>
      <c r="E361" s="195" t="s">
        <v>19</v>
      </c>
      <c r="F361" s="196" t="s">
        <v>272</v>
      </c>
      <c r="G361" s="194"/>
      <c r="H361" s="195" t="s">
        <v>19</v>
      </c>
      <c r="I361" s="197"/>
      <c r="J361" s="194"/>
      <c r="K361" s="194"/>
      <c r="L361" s="198"/>
      <c r="M361" s="199"/>
      <c r="N361" s="200"/>
      <c r="O361" s="200"/>
      <c r="P361" s="200"/>
      <c r="Q361" s="200"/>
      <c r="R361" s="200"/>
      <c r="S361" s="200"/>
      <c r="T361" s="201"/>
      <c r="AT361" s="202" t="s">
        <v>159</v>
      </c>
      <c r="AU361" s="202" t="s">
        <v>167</v>
      </c>
      <c r="AV361" s="13" t="s">
        <v>81</v>
      </c>
      <c r="AW361" s="13" t="s">
        <v>34</v>
      </c>
      <c r="AX361" s="13" t="s">
        <v>73</v>
      </c>
      <c r="AY361" s="202" t="s">
        <v>146</v>
      </c>
    </row>
    <row r="362" spans="2:51" s="14" customFormat="1" ht="12">
      <c r="B362" s="203"/>
      <c r="C362" s="204"/>
      <c r="D362" s="191" t="s">
        <v>159</v>
      </c>
      <c r="E362" s="205" t="s">
        <v>19</v>
      </c>
      <c r="F362" s="206" t="s">
        <v>356</v>
      </c>
      <c r="G362" s="204"/>
      <c r="H362" s="207">
        <v>988.821</v>
      </c>
      <c r="I362" s="208"/>
      <c r="J362" s="204"/>
      <c r="K362" s="204"/>
      <c r="L362" s="209"/>
      <c r="M362" s="210"/>
      <c r="N362" s="211"/>
      <c r="O362" s="211"/>
      <c r="P362" s="211"/>
      <c r="Q362" s="211"/>
      <c r="R362" s="211"/>
      <c r="S362" s="211"/>
      <c r="T362" s="212"/>
      <c r="AT362" s="213" t="s">
        <v>159</v>
      </c>
      <c r="AU362" s="213" t="s">
        <v>167</v>
      </c>
      <c r="AV362" s="14" t="s">
        <v>83</v>
      </c>
      <c r="AW362" s="14" t="s">
        <v>34</v>
      </c>
      <c r="AX362" s="14" t="s">
        <v>73</v>
      </c>
      <c r="AY362" s="213" t="s">
        <v>146</v>
      </c>
    </row>
    <row r="363" spans="2:51" s="13" customFormat="1" ht="12">
      <c r="B363" s="193"/>
      <c r="C363" s="194"/>
      <c r="D363" s="191" t="s">
        <v>159</v>
      </c>
      <c r="E363" s="195" t="s">
        <v>19</v>
      </c>
      <c r="F363" s="196" t="s">
        <v>352</v>
      </c>
      <c r="G363" s="194"/>
      <c r="H363" s="195" t="s">
        <v>19</v>
      </c>
      <c r="I363" s="197"/>
      <c r="J363" s="194"/>
      <c r="K363" s="194"/>
      <c r="L363" s="198"/>
      <c r="M363" s="199"/>
      <c r="N363" s="200"/>
      <c r="O363" s="200"/>
      <c r="P363" s="200"/>
      <c r="Q363" s="200"/>
      <c r="R363" s="200"/>
      <c r="S363" s="200"/>
      <c r="T363" s="201"/>
      <c r="AT363" s="202" t="s">
        <v>159</v>
      </c>
      <c r="AU363" s="202" t="s">
        <v>167</v>
      </c>
      <c r="AV363" s="13" t="s">
        <v>81</v>
      </c>
      <c r="AW363" s="13" t="s">
        <v>34</v>
      </c>
      <c r="AX363" s="13" t="s">
        <v>73</v>
      </c>
      <c r="AY363" s="202" t="s">
        <v>146</v>
      </c>
    </row>
    <row r="364" spans="2:51" s="14" customFormat="1" ht="12">
      <c r="B364" s="203"/>
      <c r="C364" s="204"/>
      <c r="D364" s="191" t="s">
        <v>159</v>
      </c>
      <c r="E364" s="205" t="s">
        <v>19</v>
      </c>
      <c r="F364" s="206" t="s">
        <v>357</v>
      </c>
      <c r="G364" s="204"/>
      <c r="H364" s="207">
        <v>-30.51</v>
      </c>
      <c r="I364" s="208"/>
      <c r="J364" s="204"/>
      <c r="K364" s="204"/>
      <c r="L364" s="209"/>
      <c r="M364" s="210"/>
      <c r="N364" s="211"/>
      <c r="O364" s="211"/>
      <c r="P364" s="211"/>
      <c r="Q364" s="211"/>
      <c r="R364" s="211"/>
      <c r="S364" s="211"/>
      <c r="T364" s="212"/>
      <c r="AT364" s="213" t="s">
        <v>159</v>
      </c>
      <c r="AU364" s="213" t="s">
        <v>167</v>
      </c>
      <c r="AV364" s="14" t="s">
        <v>83</v>
      </c>
      <c r="AW364" s="14" t="s">
        <v>34</v>
      </c>
      <c r="AX364" s="14" t="s">
        <v>73</v>
      </c>
      <c r="AY364" s="213" t="s">
        <v>146</v>
      </c>
    </row>
    <row r="365" spans="2:51" s="14" customFormat="1" ht="12">
      <c r="B365" s="203"/>
      <c r="C365" s="204"/>
      <c r="D365" s="191" t="s">
        <v>159</v>
      </c>
      <c r="E365" s="205" t="s">
        <v>19</v>
      </c>
      <c r="F365" s="206" t="s">
        <v>358</v>
      </c>
      <c r="G365" s="204"/>
      <c r="H365" s="207">
        <v>-254.16</v>
      </c>
      <c r="I365" s="208"/>
      <c r="J365" s="204"/>
      <c r="K365" s="204"/>
      <c r="L365" s="209"/>
      <c r="M365" s="210"/>
      <c r="N365" s="211"/>
      <c r="O365" s="211"/>
      <c r="P365" s="211"/>
      <c r="Q365" s="211"/>
      <c r="R365" s="211"/>
      <c r="S365" s="211"/>
      <c r="T365" s="212"/>
      <c r="AT365" s="213" t="s">
        <v>159</v>
      </c>
      <c r="AU365" s="213" t="s">
        <v>167</v>
      </c>
      <c r="AV365" s="14" t="s">
        <v>83</v>
      </c>
      <c r="AW365" s="14" t="s">
        <v>34</v>
      </c>
      <c r="AX365" s="14" t="s">
        <v>73</v>
      </c>
      <c r="AY365" s="213" t="s">
        <v>146</v>
      </c>
    </row>
    <row r="366" spans="2:51" s="14" customFormat="1" ht="12">
      <c r="B366" s="203"/>
      <c r="C366" s="204"/>
      <c r="D366" s="191" t="s">
        <v>159</v>
      </c>
      <c r="E366" s="205" t="s">
        <v>19</v>
      </c>
      <c r="F366" s="206" t="s">
        <v>359</v>
      </c>
      <c r="G366" s="204"/>
      <c r="H366" s="207">
        <v>-42.392</v>
      </c>
      <c r="I366" s="208"/>
      <c r="J366" s="204"/>
      <c r="K366" s="204"/>
      <c r="L366" s="209"/>
      <c r="M366" s="210"/>
      <c r="N366" s="211"/>
      <c r="O366" s="211"/>
      <c r="P366" s="211"/>
      <c r="Q366" s="211"/>
      <c r="R366" s="211"/>
      <c r="S366" s="211"/>
      <c r="T366" s="212"/>
      <c r="AT366" s="213" t="s">
        <v>159</v>
      </c>
      <c r="AU366" s="213" t="s">
        <v>167</v>
      </c>
      <c r="AV366" s="14" t="s">
        <v>83</v>
      </c>
      <c r="AW366" s="14" t="s">
        <v>34</v>
      </c>
      <c r="AX366" s="14" t="s">
        <v>73</v>
      </c>
      <c r="AY366" s="213" t="s">
        <v>146</v>
      </c>
    </row>
    <row r="367" spans="2:51" s="14" customFormat="1" ht="12">
      <c r="B367" s="203"/>
      <c r="C367" s="204"/>
      <c r="D367" s="191" t="s">
        <v>159</v>
      </c>
      <c r="E367" s="205" t="s">
        <v>19</v>
      </c>
      <c r="F367" s="206" t="s">
        <v>355</v>
      </c>
      <c r="G367" s="204"/>
      <c r="H367" s="207">
        <v>-7.056</v>
      </c>
      <c r="I367" s="208"/>
      <c r="J367" s="204"/>
      <c r="K367" s="204"/>
      <c r="L367" s="209"/>
      <c r="M367" s="210"/>
      <c r="N367" s="211"/>
      <c r="O367" s="211"/>
      <c r="P367" s="211"/>
      <c r="Q367" s="211"/>
      <c r="R367" s="211"/>
      <c r="S367" s="211"/>
      <c r="T367" s="212"/>
      <c r="AT367" s="213" t="s">
        <v>159</v>
      </c>
      <c r="AU367" s="213" t="s">
        <v>167</v>
      </c>
      <c r="AV367" s="14" t="s">
        <v>83</v>
      </c>
      <c r="AW367" s="14" t="s">
        <v>34</v>
      </c>
      <c r="AX367" s="14" t="s">
        <v>73</v>
      </c>
      <c r="AY367" s="213" t="s">
        <v>146</v>
      </c>
    </row>
    <row r="368" spans="2:51" s="13" customFormat="1" ht="12">
      <c r="B368" s="193"/>
      <c r="C368" s="194"/>
      <c r="D368" s="191" t="s">
        <v>159</v>
      </c>
      <c r="E368" s="195" t="s">
        <v>19</v>
      </c>
      <c r="F368" s="196" t="s">
        <v>274</v>
      </c>
      <c r="G368" s="194"/>
      <c r="H368" s="195" t="s">
        <v>19</v>
      </c>
      <c r="I368" s="197"/>
      <c r="J368" s="194"/>
      <c r="K368" s="194"/>
      <c r="L368" s="198"/>
      <c r="M368" s="199"/>
      <c r="N368" s="200"/>
      <c r="O368" s="200"/>
      <c r="P368" s="200"/>
      <c r="Q368" s="200"/>
      <c r="R368" s="200"/>
      <c r="S368" s="200"/>
      <c r="T368" s="201"/>
      <c r="AT368" s="202" t="s">
        <v>159</v>
      </c>
      <c r="AU368" s="202" t="s">
        <v>167</v>
      </c>
      <c r="AV368" s="13" t="s">
        <v>81</v>
      </c>
      <c r="AW368" s="13" t="s">
        <v>34</v>
      </c>
      <c r="AX368" s="13" t="s">
        <v>73</v>
      </c>
      <c r="AY368" s="202" t="s">
        <v>146</v>
      </c>
    </row>
    <row r="369" spans="2:51" s="14" customFormat="1" ht="12">
      <c r="B369" s="203"/>
      <c r="C369" s="204"/>
      <c r="D369" s="191" t="s">
        <v>159</v>
      </c>
      <c r="E369" s="205" t="s">
        <v>19</v>
      </c>
      <c r="F369" s="206" t="s">
        <v>209</v>
      </c>
      <c r="G369" s="204"/>
      <c r="H369" s="207">
        <v>198.102</v>
      </c>
      <c r="I369" s="208"/>
      <c r="J369" s="204"/>
      <c r="K369" s="204"/>
      <c r="L369" s="209"/>
      <c r="M369" s="210"/>
      <c r="N369" s="211"/>
      <c r="O369" s="211"/>
      <c r="P369" s="211"/>
      <c r="Q369" s="211"/>
      <c r="R369" s="211"/>
      <c r="S369" s="211"/>
      <c r="T369" s="212"/>
      <c r="AT369" s="213" t="s">
        <v>159</v>
      </c>
      <c r="AU369" s="213" t="s">
        <v>167</v>
      </c>
      <c r="AV369" s="14" t="s">
        <v>83</v>
      </c>
      <c r="AW369" s="14" t="s">
        <v>34</v>
      </c>
      <c r="AX369" s="14" t="s">
        <v>73</v>
      </c>
      <c r="AY369" s="213" t="s">
        <v>146</v>
      </c>
    </row>
    <row r="370" spans="2:51" s="14" customFormat="1" ht="12">
      <c r="B370" s="203"/>
      <c r="C370" s="204"/>
      <c r="D370" s="191" t="s">
        <v>159</v>
      </c>
      <c r="E370" s="205" t="s">
        <v>19</v>
      </c>
      <c r="F370" s="206" t="s">
        <v>210</v>
      </c>
      <c r="G370" s="204"/>
      <c r="H370" s="207">
        <v>208.504</v>
      </c>
      <c r="I370" s="208"/>
      <c r="J370" s="204"/>
      <c r="K370" s="204"/>
      <c r="L370" s="209"/>
      <c r="M370" s="210"/>
      <c r="N370" s="211"/>
      <c r="O370" s="211"/>
      <c r="P370" s="211"/>
      <c r="Q370" s="211"/>
      <c r="R370" s="211"/>
      <c r="S370" s="211"/>
      <c r="T370" s="212"/>
      <c r="AT370" s="213" t="s">
        <v>159</v>
      </c>
      <c r="AU370" s="213" t="s">
        <v>167</v>
      </c>
      <c r="AV370" s="14" t="s">
        <v>83</v>
      </c>
      <c r="AW370" s="14" t="s">
        <v>34</v>
      </c>
      <c r="AX370" s="14" t="s">
        <v>73</v>
      </c>
      <c r="AY370" s="213" t="s">
        <v>146</v>
      </c>
    </row>
    <row r="371" spans="2:51" s="13" customFormat="1" ht="12">
      <c r="B371" s="193"/>
      <c r="C371" s="194"/>
      <c r="D371" s="191" t="s">
        <v>159</v>
      </c>
      <c r="E371" s="195" t="s">
        <v>19</v>
      </c>
      <c r="F371" s="196" t="s">
        <v>360</v>
      </c>
      <c r="G371" s="194"/>
      <c r="H371" s="195" t="s">
        <v>19</v>
      </c>
      <c r="I371" s="197"/>
      <c r="J371" s="194"/>
      <c r="K371" s="194"/>
      <c r="L371" s="198"/>
      <c r="M371" s="199"/>
      <c r="N371" s="200"/>
      <c r="O371" s="200"/>
      <c r="P371" s="200"/>
      <c r="Q371" s="200"/>
      <c r="R371" s="200"/>
      <c r="S371" s="200"/>
      <c r="T371" s="201"/>
      <c r="AT371" s="202" t="s">
        <v>159</v>
      </c>
      <c r="AU371" s="202" t="s">
        <v>167</v>
      </c>
      <c r="AV371" s="13" t="s">
        <v>81</v>
      </c>
      <c r="AW371" s="13" t="s">
        <v>34</v>
      </c>
      <c r="AX371" s="13" t="s">
        <v>73</v>
      </c>
      <c r="AY371" s="202" t="s">
        <v>146</v>
      </c>
    </row>
    <row r="372" spans="2:51" s="14" customFormat="1" ht="12">
      <c r="B372" s="203"/>
      <c r="C372" s="204"/>
      <c r="D372" s="191" t="s">
        <v>159</v>
      </c>
      <c r="E372" s="205" t="s">
        <v>19</v>
      </c>
      <c r="F372" s="206" t="s">
        <v>361</v>
      </c>
      <c r="G372" s="204"/>
      <c r="H372" s="207">
        <v>48.548</v>
      </c>
      <c r="I372" s="208"/>
      <c r="J372" s="204"/>
      <c r="K372" s="204"/>
      <c r="L372" s="209"/>
      <c r="M372" s="210"/>
      <c r="N372" s="211"/>
      <c r="O372" s="211"/>
      <c r="P372" s="211"/>
      <c r="Q372" s="211"/>
      <c r="R372" s="211"/>
      <c r="S372" s="211"/>
      <c r="T372" s="212"/>
      <c r="AT372" s="213" t="s">
        <v>159</v>
      </c>
      <c r="AU372" s="213" t="s">
        <v>167</v>
      </c>
      <c r="AV372" s="14" t="s">
        <v>83</v>
      </c>
      <c r="AW372" s="14" t="s">
        <v>34</v>
      </c>
      <c r="AX372" s="14" t="s">
        <v>73</v>
      </c>
      <c r="AY372" s="213" t="s">
        <v>146</v>
      </c>
    </row>
    <row r="373" spans="2:51" s="13" customFormat="1" ht="12">
      <c r="B373" s="193"/>
      <c r="C373" s="194"/>
      <c r="D373" s="191" t="s">
        <v>159</v>
      </c>
      <c r="E373" s="195" t="s">
        <v>19</v>
      </c>
      <c r="F373" s="196" t="s">
        <v>362</v>
      </c>
      <c r="G373" s="194"/>
      <c r="H373" s="195" t="s">
        <v>19</v>
      </c>
      <c r="I373" s="197"/>
      <c r="J373" s="194"/>
      <c r="K373" s="194"/>
      <c r="L373" s="198"/>
      <c r="M373" s="199"/>
      <c r="N373" s="200"/>
      <c r="O373" s="200"/>
      <c r="P373" s="200"/>
      <c r="Q373" s="200"/>
      <c r="R373" s="200"/>
      <c r="S373" s="200"/>
      <c r="T373" s="201"/>
      <c r="AT373" s="202" t="s">
        <v>159</v>
      </c>
      <c r="AU373" s="202" t="s">
        <v>167</v>
      </c>
      <c r="AV373" s="13" t="s">
        <v>81</v>
      </c>
      <c r="AW373" s="13" t="s">
        <v>34</v>
      </c>
      <c r="AX373" s="13" t="s">
        <v>73</v>
      </c>
      <c r="AY373" s="202" t="s">
        <v>146</v>
      </c>
    </row>
    <row r="374" spans="2:51" s="14" customFormat="1" ht="12">
      <c r="B374" s="203"/>
      <c r="C374" s="204"/>
      <c r="D374" s="191" t="s">
        <v>159</v>
      </c>
      <c r="E374" s="205" t="s">
        <v>19</v>
      </c>
      <c r="F374" s="206" t="s">
        <v>363</v>
      </c>
      <c r="G374" s="204"/>
      <c r="H374" s="207">
        <v>14.973</v>
      </c>
      <c r="I374" s="208"/>
      <c r="J374" s="204"/>
      <c r="K374" s="204"/>
      <c r="L374" s="209"/>
      <c r="M374" s="210"/>
      <c r="N374" s="211"/>
      <c r="O374" s="211"/>
      <c r="P374" s="211"/>
      <c r="Q374" s="211"/>
      <c r="R374" s="211"/>
      <c r="S374" s="211"/>
      <c r="T374" s="212"/>
      <c r="AT374" s="213" t="s">
        <v>159</v>
      </c>
      <c r="AU374" s="213" t="s">
        <v>167</v>
      </c>
      <c r="AV374" s="14" t="s">
        <v>83</v>
      </c>
      <c r="AW374" s="14" t="s">
        <v>34</v>
      </c>
      <c r="AX374" s="14" t="s">
        <v>73</v>
      </c>
      <c r="AY374" s="213" t="s">
        <v>146</v>
      </c>
    </row>
    <row r="375" spans="2:51" s="14" customFormat="1" ht="12">
      <c r="B375" s="203"/>
      <c r="C375" s="204"/>
      <c r="D375" s="191" t="s">
        <v>159</v>
      </c>
      <c r="E375" s="205" t="s">
        <v>19</v>
      </c>
      <c r="F375" s="206" t="s">
        <v>364</v>
      </c>
      <c r="G375" s="204"/>
      <c r="H375" s="207">
        <v>-3.636</v>
      </c>
      <c r="I375" s="208"/>
      <c r="J375" s="204"/>
      <c r="K375" s="204"/>
      <c r="L375" s="209"/>
      <c r="M375" s="210"/>
      <c r="N375" s="211"/>
      <c r="O375" s="211"/>
      <c r="P375" s="211"/>
      <c r="Q375" s="211"/>
      <c r="R375" s="211"/>
      <c r="S375" s="211"/>
      <c r="T375" s="212"/>
      <c r="AT375" s="213" t="s">
        <v>159</v>
      </c>
      <c r="AU375" s="213" t="s">
        <v>167</v>
      </c>
      <c r="AV375" s="14" t="s">
        <v>83</v>
      </c>
      <c r="AW375" s="14" t="s">
        <v>34</v>
      </c>
      <c r="AX375" s="14" t="s">
        <v>73</v>
      </c>
      <c r="AY375" s="213" t="s">
        <v>146</v>
      </c>
    </row>
    <row r="376" spans="2:51" s="13" customFormat="1" ht="12">
      <c r="B376" s="193"/>
      <c r="C376" s="194"/>
      <c r="D376" s="191" t="s">
        <v>159</v>
      </c>
      <c r="E376" s="195" t="s">
        <v>19</v>
      </c>
      <c r="F376" s="196" t="s">
        <v>365</v>
      </c>
      <c r="G376" s="194"/>
      <c r="H376" s="195" t="s">
        <v>19</v>
      </c>
      <c r="I376" s="197"/>
      <c r="J376" s="194"/>
      <c r="K376" s="194"/>
      <c r="L376" s="198"/>
      <c r="M376" s="199"/>
      <c r="N376" s="200"/>
      <c r="O376" s="200"/>
      <c r="P376" s="200"/>
      <c r="Q376" s="200"/>
      <c r="R376" s="200"/>
      <c r="S376" s="200"/>
      <c r="T376" s="201"/>
      <c r="AT376" s="202" t="s">
        <v>159</v>
      </c>
      <c r="AU376" s="202" t="s">
        <v>167</v>
      </c>
      <c r="AV376" s="13" t="s">
        <v>81</v>
      </c>
      <c r="AW376" s="13" t="s">
        <v>34</v>
      </c>
      <c r="AX376" s="13" t="s">
        <v>73</v>
      </c>
      <c r="AY376" s="202" t="s">
        <v>146</v>
      </c>
    </row>
    <row r="377" spans="2:51" s="14" customFormat="1" ht="12">
      <c r="B377" s="203"/>
      <c r="C377" s="204"/>
      <c r="D377" s="191" t="s">
        <v>159</v>
      </c>
      <c r="E377" s="205" t="s">
        <v>19</v>
      </c>
      <c r="F377" s="206" t="s">
        <v>366</v>
      </c>
      <c r="G377" s="204"/>
      <c r="H377" s="207">
        <v>7.023</v>
      </c>
      <c r="I377" s="208"/>
      <c r="J377" s="204"/>
      <c r="K377" s="204"/>
      <c r="L377" s="209"/>
      <c r="M377" s="210"/>
      <c r="N377" s="211"/>
      <c r="O377" s="211"/>
      <c r="P377" s="211"/>
      <c r="Q377" s="211"/>
      <c r="R377" s="211"/>
      <c r="S377" s="211"/>
      <c r="T377" s="212"/>
      <c r="AT377" s="213" t="s">
        <v>159</v>
      </c>
      <c r="AU377" s="213" t="s">
        <v>167</v>
      </c>
      <c r="AV377" s="14" t="s">
        <v>83</v>
      </c>
      <c r="AW377" s="14" t="s">
        <v>34</v>
      </c>
      <c r="AX377" s="14" t="s">
        <v>73</v>
      </c>
      <c r="AY377" s="213" t="s">
        <v>146</v>
      </c>
    </row>
    <row r="378" spans="2:51" s="13" customFormat="1" ht="12">
      <c r="B378" s="193"/>
      <c r="C378" s="194"/>
      <c r="D378" s="191" t="s">
        <v>159</v>
      </c>
      <c r="E378" s="195" t="s">
        <v>19</v>
      </c>
      <c r="F378" s="196" t="s">
        <v>388</v>
      </c>
      <c r="G378" s="194"/>
      <c r="H378" s="195" t="s">
        <v>19</v>
      </c>
      <c r="I378" s="197"/>
      <c r="J378" s="194"/>
      <c r="K378" s="194"/>
      <c r="L378" s="198"/>
      <c r="M378" s="199"/>
      <c r="N378" s="200"/>
      <c r="O378" s="200"/>
      <c r="P378" s="200"/>
      <c r="Q378" s="200"/>
      <c r="R378" s="200"/>
      <c r="S378" s="200"/>
      <c r="T378" s="201"/>
      <c r="AT378" s="202" t="s">
        <v>159</v>
      </c>
      <c r="AU378" s="202" t="s">
        <v>167</v>
      </c>
      <c r="AV378" s="13" t="s">
        <v>81</v>
      </c>
      <c r="AW378" s="13" t="s">
        <v>34</v>
      </c>
      <c r="AX378" s="13" t="s">
        <v>73</v>
      </c>
      <c r="AY378" s="202" t="s">
        <v>146</v>
      </c>
    </row>
    <row r="379" spans="2:51" s="13" customFormat="1" ht="12">
      <c r="B379" s="193"/>
      <c r="C379" s="194"/>
      <c r="D379" s="191" t="s">
        <v>159</v>
      </c>
      <c r="E379" s="195" t="s">
        <v>19</v>
      </c>
      <c r="F379" s="196" t="s">
        <v>270</v>
      </c>
      <c r="G379" s="194"/>
      <c r="H379" s="195" t="s">
        <v>19</v>
      </c>
      <c r="I379" s="197"/>
      <c r="J379" s="194"/>
      <c r="K379" s="194"/>
      <c r="L379" s="198"/>
      <c r="M379" s="199"/>
      <c r="N379" s="200"/>
      <c r="O379" s="200"/>
      <c r="P379" s="200"/>
      <c r="Q379" s="200"/>
      <c r="R379" s="200"/>
      <c r="S379" s="200"/>
      <c r="T379" s="201"/>
      <c r="AT379" s="202" t="s">
        <v>159</v>
      </c>
      <c r="AU379" s="202" t="s">
        <v>167</v>
      </c>
      <c r="AV379" s="13" t="s">
        <v>81</v>
      </c>
      <c r="AW379" s="13" t="s">
        <v>34</v>
      </c>
      <c r="AX379" s="13" t="s">
        <v>73</v>
      </c>
      <c r="AY379" s="202" t="s">
        <v>146</v>
      </c>
    </row>
    <row r="380" spans="2:51" s="14" customFormat="1" ht="12">
      <c r="B380" s="203"/>
      <c r="C380" s="204"/>
      <c r="D380" s="191" t="s">
        <v>159</v>
      </c>
      <c r="E380" s="205" t="s">
        <v>19</v>
      </c>
      <c r="F380" s="206" t="s">
        <v>389</v>
      </c>
      <c r="G380" s="204"/>
      <c r="H380" s="207">
        <v>104.748</v>
      </c>
      <c r="I380" s="208"/>
      <c r="J380" s="204"/>
      <c r="K380" s="204"/>
      <c r="L380" s="209"/>
      <c r="M380" s="210"/>
      <c r="N380" s="211"/>
      <c r="O380" s="211"/>
      <c r="P380" s="211"/>
      <c r="Q380" s="211"/>
      <c r="R380" s="211"/>
      <c r="S380" s="211"/>
      <c r="T380" s="212"/>
      <c r="AT380" s="213" t="s">
        <v>159</v>
      </c>
      <c r="AU380" s="213" t="s">
        <v>167</v>
      </c>
      <c r="AV380" s="14" t="s">
        <v>83</v>
      </c>
      <c r="AW380" s="14" t="s">
        <v>34</v>
      </c>
      <c r="AX380" s="14" t="s">
        <v>73</v>
      </c>
      <c r="AY380" s="213" t="s">
        <v>146</v>
      </c>
    </row>
    <row r="381" spans="2:51" s="14" customFormat="1" ht="12">
      <c r="B381" s="203"/>
      <c r="C381" s="204"/>
      <c r="D381" s="191" t="s">
        <v>159</v>
      </c>
      <c r="E381" s="205" t="s">
        <v>19</v>
      </c>
      <c r="F381" s="206" t="s">
        <v>390</v>
      </c>
      <c r="G381" s="204"/>
      <c r="H381" s="207">
        <v>7.875</v>
      </c>
      <c r="I381" s="208"/>
      <c r="J381" s="204"/>
      <c r="K381" s="204"/>
      <c r="L381" s="209"/>
      <c r="M381" s="210"/>
      <c r="N381" s="211"/>
      <c r="O381" s="211"/>
      <c r="P381" s="211"/>
      <c r="Q381" s="211"/>
      <c r="R381" s="211"/>
      <c r="S381" s="211"/>
      <c r="T381" s="212"/>
      <c r="AT381" s="213" t="s">
        <v>159</v>
      </c>
      <c r="AU381" s="213" t="s">
        <v>167</v>
      </c>
      <c r="AV381" s="14" t="s">
        <v>83</v>
      </c>
      <c r="AW381" s="14" t="s">
        <v>34</v>
      </c>
      <c r="AX381" s="14" t="s">
        <v>73</v>
      </c>
      <c r="AY381" s="213" t="s">
        <v>146</v>
      </c>
    </row>
    <row r="382" spans="2:51" s="13" customFormat="1" ht="12">
      <c r="B382" s="193"/>
      <c r="C382" s="194"/>
      <c r="D382" s="191" t="s">
        <v>159</v>
      </c>
      <c r="E382" s="195" t="s">
        <v>19</v>
      </c>
      <c r="F382" s="196" t="s">
        <v>272</v>
      </c>
      <c r="G382" s="194"/>
      <c r="H382" s="195" t="s">
        <v>19</v>
      </c>
      <c r="I382" s="197"/>
      <c r="J382" s="194"/>
      <c r="K382" s="194"/>
      <c r="L382" s="198"/>
      <c r="M382" s="199"/>
      <c r="N382" s="200"/>
      <c r="O382" s="200"/>
      <c r="P382" s="200"/>
      <c r="Q382" s="200"/>
      <c r="R382" s="200"/>
      <c r="S382" s="200"/>
      <c r="T382" s="201"/>
      <c r="AT382" s="202" t="s">
        <v>159</v>
      </c>
      <c r="AU382" s="202" t="s">
        <v>167</v>
      </c>
      <c r="AV382" s="13" t="s">
        <v>81</v>
      </c>
      <c r="AW382" s="13" t="s">
        <v>34</v>
      </c>
      <c r="AX382" s="13" t="s">
        <v>73</v>
      </c>
      <c r="AY382" s="202" t="s">
        <v>146</v>
      </c>
    </row>
    <row r="383" spans="2:51" s="14" customFormat="1" ht="12">
      <c r="B383" s="203"/>
      <c r="C383" s="204"/>
      <c r="D383" s="191" t="s">
        <v>159</v>
      </c>
      <c r="E383" s="205" t="s">
        <v>19</v>
      </c>
      <c r="F383" s="206" t="s">
        <v>391</v>
      </c>
      <c r="G383" s="204"/>
      <c r="H383" s="207">
        <v>24.36</v>
      </c>
      <c r="I383" s="208"/>
      <c r="J383" s="204"/>
      <c r="K383" s="204"/>
      <c r="L383" s="209"/>
      <c r="M383" s="210"/>
      <c r="N383" s="211"/>
      <c r="O383" s="211"/>
      <c r="P383" s="211"/>
      <c r="Q383" s="211"/>
      <c r="R383" s="211"/>
      <c r="S383" s="211"/>
      <c r="T383" s="212"/>
      <c r="AT383" s="213" t="s">
        <v>159</v>
      </c>
      <c r="AU383" s="213" t="s">
        <v>167</v>
      </c>
      <c r="AV383" s="14" t="s">
        <v>83</v>
      </c>
      <c r="AW383" s="14" t="s">
        <v>34</v>
      </c>
      <c r="AX383" s="14" t="s">
        <v>73</v>
      </c>
      <c r="AY383" s="213" t="s">
        <v>146</v>
      </c>
    </row>
    <row r="384" spans="2:51" s="14" customFormat="1" ht="12">
      <c r="B384" s="203"/>
      <c r="C384" s="204"/>
      <c r="D384" s="191" t="s">
        <v>159</v>
      </c>
      <c r="E384" s="205" t="s">
        <v>19</v>
      </c>
      <c r="F384" s="206" t="s">
        <v>392</v>
      </c>
      <c r="G384" s="204"/>
      <c r="H384" s="207">
        <v>126.63</v>
      </c>
      <c r="I384" s="208"/>
      <c r="J384" s="204"/>
      <c r="K384" s="204"/>
      <c r="L384" s="209"/>
      <c r="M384" s="210"/>
      <c r="N384" s="211"/>
      <c r="O384" s="211"/>
      <c r="P384" s="211"/>
      <c r="Q384" s="211"/>
      <c r="R384" s="211"/>
      <c r="S384" s="211"/>
      <c r="T384" s="212"/>
      <c r="AT384" s="213" t="s">
        <v>159</v>
      </c>
      <c r="AU384" s="213" t="s">
        <v>167</v>
      </c>
      <c r="AV384" s="14" t="s">
        <v>83</v>
      </c>
      <c r="AW384" s="14" t="s">
        <v>34</v>
      </c>
      <c r="AX384" s="14" t="s">
        <v>73</v>
      </c>
      <c r="AY384" s="213" t="s">
        <v>146</v>
      </c>
    </row>
    <row r="385" spans="2:51" s="14" customFormat="1" ht="12">
      <c r="B385" s="203"/>
      <c r="C385" s="204"/>
      <c r="D385" s="191" t="s">
        <v>159</v>
      </c>
      <c r="E385" s="205" t="s">
        <v>19</v>
      </c>
      <c r="F385" s="206" t="s">
        <v>393</v>
      </c>
      <c r="G385" s="204"/>
      <c r="H385" s="207">
        <v>18.396</v>
      </c>
      <c r="I385" s="208"/>
      <c r="J385" s="204"/>
      <c r="K385" s="204"/>
      <c r="L385" s="209"/>
      <c r="M385" s="210"/>
      <c r="N385" s="211"/>
      <c r="O385" s="211"/>
      <c r="P385" s="211"/>
      <c r="Q385" s="211"/>
      <c r="R385" s="211"/>
      <c r="S385" s="211"/>
      <c r="T385" s="212"/>
      <c r="AT385" s="213" t="s">
        <v>159</v>
      </c>
      <c r="AU385" s="213" t="s">
        <v>167</v>
      </c>
      <c r="AV385" s="14" t="s">
        <v>83</v>
      </c>
      <c r="AW385" s="14" t="s">
        <v>34</v>
      </c>
      <c r="AX385" s="14" t="s">
        <v>73</v>
      </c>
      <c r="AY385" s="213" t="s">
        <v>146</v>
      </c>
    </row>
    <row r="386" spans="2:51" s="13" customFormat="1" ht="12">
      <c r="B386" s="193"/>
      <c r="C386" s="194"/>
      <c r="D386" s="191" t="s">
        <v>159</v>
      </c>
      <c r="E386" s="195" t="s">
        <v>19</v>
      </c>
      <c r="F386" s="196" t="s">
        <v>300</v>
      </c>
      <c r="G386" s="194"/>
      <c r="H386" s="195" t="s">
        <v>19</v>
      </c>
      <c r="I386" s="197"/>
      <c r="J386" s="194"/>
      <c r="K386" s="194"/>
      <c r="L386" s="198"/>
      <c r="M386" s="199"/>
      <c r="N386" s="200"/>
      <c r="O386" s="200"/>
      <c r="P386" s="200"/>
      <c r="Q386" s="200"/>
      <c r="R386" s="200"/>
      <c r="S386" s="200"/>
      <c r="T386" s="201"/>
      <c r="AT386" s="202" t="s">
        <v>159</v>
      </c>
      <c r="AU386" s="202" t="s">
        <v>167</v>
      </c>
      <c r="AV386" s="13" t="s">
        <v>81</v>
      </c>
      <c r="AW386" s="13" t="s">
        <v>34</v>
      </c>
      <c r="AX386" s="13" t="s">
        <v>73</v>
      </c>
      <c r="AY386" s="202" t="s">
        <v>146</v>
      </c>
    </row>
    <row r="387" spans="2:51" s="14" customFormat="1" ht="12">
      <c r="B387" s="203"/>
      <c r="C387" s="204"/>
      <c r="D387" s="191" t="s">
        <v>159</v>
      </c>
      <c r="E387" s="205" t="s">
        <v>19</v>
      </c>
      <c r="F387" s="206" t="s">
        <v>394</v>
      </c>
      <c r="G387" s="204"/>
      <c r="H387" s="207">
        <v>3.458</v>
      </c>
      <c r="I387" s="208"/>
      <c r="J387" s="204"/>
      <c r="K387" s="204"/>
      <c r="L387" s="209"/>
      <c r="M387" s="210"/>
      <c r="N387" s="211"/>
      <c r="O387" s="211"/>
      <c r="P387" s="211"/>
      <c r="Q387" s="211"/>
      <c r="R387" s="211"/>
      <c r="S387" s="211"/>
      <c r="T387" s="212"/>
      <c r="AT387" s="213" t="s">
        <v>159</v>
      </c>
      <c r="AU387" s="213" t="s">
        <v>167</v>
      </c>
      <c r="AV387" s="14" t="s">
        <v>83</v>
      </c>
      <c r="AW387" s="14" t="s">
        <v>34</v>
      </c>
      <c r="AX387" s="14" t="s">
        <v>73</v>
      </c>
      <c r="AY387" s="213" t="s">
        <v>146</v>
      </c>
    </row>
    <row r="388" spans="1:65" s="2" customFormat="1" ht="24.2" customHeight="1">
      <c r="A388" s="34"/>
      <c r="B388" s="35"/>
      <c r="C388" s="173" t="s">
        <v>395</v>
      </c>
      <c r="D388" s="173" t="s">
        <v>148</v>
      </c>
      <c r="E388" s="174" t="s">
        <v>396</v>
      </c>
      <c r="F388" s="175" t="s">
        <v>397</v>
      </c>
      <c r="G388" s="176" t="s">
        <v>201</v>
      </c>
      <c r="H388" s="177">
        <v>1900.548</v>
      </c>
      <c r="I388" s="178"/>
      <c r="J388" s="179">
        <f>ROUND(I388*H388,2)</f>
        <v>0</v>
      </c>
      <c r="K388" s="175" t="s">
        <v>152</v>
      </c>
      <c r="L388" s="39"/>
      <c r="M388" s="180" t="s">
        <v>19</v>
      </c>
      <c r="N388" s="181" t="s">
        <v>44</v>
      </c>
      <c r="O388" s="64"/>
      <c r="P388" s="182">
        <f>O388*H388</f>
        <v>0</v>
      </c>
      <c r="Q388" s="182">
        <v>0.00285</v>
      </c>
      <c r="R388" s="182">
        <f>Q388*H388</f>
        <v>5.4165618</v>
      </c>
      <c r="S388" s="182">
        <v>0</v>
      </c>
      <c r="T388" s="183">
        <f>S388*H388</f>
        <v>0</v>
      </c>
      <c r="U388" s="34"/>
      <c r="V388" s="34"/>
      <c r="W388" s="34"/>
      <c r="X388" s="34"/>
      <c r="Y388" s="34"/>
      <c r="Z388" s="34"/>
      <c r="AA388" s="34"/>
      <c r="AB388" s="34"/>
      <c r="AC388" s="34"/>
      <c r="AD388" s="34"/>
      <c r="AE388" s="34"/>
      <c r="AR388" s="184" t="s">
        <v>153</v>
      </c>
      <c r="AT388" s="184" t="s">
        <v>148</v>
      </c>
      <c r="AU388" s="184" t="s">
        <v>167</v>
      </c>
      <c r="AY388" s="17" t="s">
        <v>146</v>
      </c>
      <c r="BE388" s="185">
        <f>IF(N388="základní",J388,0)</f>
        <v>0</v>
      </c>
      <c r="BF388" s="185">
        <f>IF(N388="snížená",J388,0)</f>
        <v>0</v>
      </c>
      <c r="BG388" s="185">
        <f>IF(N388="zákl. přenesená",J388,0)</f>
        <v>0</v>
      </c>
      <c r="BH388" s="185">
        <f>IF(N388="sníž. přenesená",J388,0)</f>
        <v>0</v>
      </c>
      <c r="BI388" s="185">
        <f>IF(N388="nulová",J388,0)</f>
        <v>0</v>
      </c>
      <c r="BJ388" s="17" t="s">
        <v>81</v>
      </c>
      <c r="BK388" s="185">
        <f>ROUND(I388*H388,2)</f>
        <v>0</v>
      </c>
      <c r="BL388" s="17" t="s">
        <v>153</v>
      </c>
      <c r="BM388" s="184" t="s">
        <v>398</v>
      </c>
    </row>
    <row r="389" spans="1:47" s="2" customFormat="1" ht="12">
      <c r="A389" s="34"/>
      <c r="B389" s="35"/>
      <c r="C389" s="36"/>
      <c r="D389" s="186" t="s">
        <v>155</v>
      </c>
      <c r="E389" s="36"/>
      <c r="F389" s="187" t="s">
        <v>399</v>
      </c>
      <c r="G389" s="36"/>
      <c r="H389" s="36"/>
      <c r="I389" s="188"/>
      <c r="J389" s="36"/>
      <c r="K389" s="36"/>
      <c r="L389" s="39"/>
      <c r="M389" s="189"/>
      <c r="N389" s="190"/>
      <c r="O389" s="64"/>
      <c r="P389" s="64"/>
      <c r="Q389" s="64"/>
      <c r="R389" s="64"/>
      <c r="S389" s="64"/>
      <c r="T389" s="65"/>
      <c r="U389" s="34"/>
      <c r="V389" s="34"/>
      <c r="W389" s="34"/>
      <c r="X389" s="34"/>
      <c r="Y389" s="34"/>
      <c r="Z389" s="34"/>
      <c r="AA389" s="34"/>
      <c r="AB389" s="34"/>
      <c r="AC389" s="34"/>
      <c r="AD389" s="34"/>
      <c r="AE389" s="34"/>
      <c r="AT389" s="17" t="s">
        <v>155</v>
      </c>
      <c r="AU389" s="17" t="s">
        <v>167</v>
      </c>
    </row>
    <row r="390" spans="2:51" s="13" customFormat="1" ht="12">
      <c r="B390" s="193"/>
      <c r="C390" s="194"/>
      <c r="D390" s="191" t="s">
        <v>159</v>
      </c>
      <c r="E390" s="195" t="s">
        <v>19</v>
      </c>
      <c r="F390" s="196" t="s">
        <v>350</v>
      </c>
      <c r="G390" s="194"/>
      <c r="H390" s="195" t="s">
        <v>19</v>
      </c>
      <c r="I390" s="197"/>
      <c r="J390" s="194"/>
      <c r="K390" s="194"/>
      <c r="L390" s="198"/>
      <c r="M390" s="199"/>
      <c r="N390" s="200"/>
      <c r="O390" s="200"/>
      <c r="P390" s="200"/>
      <c r="Q390" s="200"/>
      <c r="R390" s="200"/>
      <c r="S390" s="200"/>
      <c r="T390" s="201"/>
      <c r="AT390" s="202" t="s">
        <v>159</v>
      </c>
      <c r="AU390" s="202" t="s">
        <v>167</v>
      </c>
      <c r="AV390" s="13" t="s">
        <v>81</v>
      </c>
      <c r="AW390" s="13" t="s">
        <v>34</v>
      </c>
      <c r="AX390" s="13" t="s">
        <v>73</v>
      </c>
      <c r="AY390" s="202" t="s">
        <v>146</v>
      </c>
    </row>
    <row r="391" spans="2:51" s="13" customFormat="1" ht="12">
      <c r="B391" s="193"/>
      <c r="C391" s="194"/>
      <c r="D391" s="191" t="s">
        <v>159</v>
      </c>
      <c r="E391" s="195" t="s">
        <v>19</v>
      </c>
      <c r="F391" s="196" t="s">
        <v>270</v>
      </c>
      <c r="G391" s="194"/>
      <c r="H391" s="195" t="s">
        <v>19</v>
      </c>
      <c r="I391" s="197"/>
      <c r="J391" s="194"/>
      <c r="K391" s="194"/>
      <c r="L391" s="198"/>
      <c r="M391" s="199"/>
      <c r="N391" s="200"/>
      <c r="O391" s="200"/>
      <c r="P391" s="200"/>
      <c r="Q391" s="200"/>
      <c r="R391" s="200"/>
      <c r="S391" s="200"/>
      <c r="T391" s="201"/>
      <c r="AT391" s="202" t="s">
        <v>159</v>
      </c>
      <c r="AU391" s="202" t="s">
        <v>167</v>
      </c>
      <c r="AV391" s="13" t="s">
        <v>81</v>
      </c>
      <c r="AW391" s="13" t="s">
        <v>34</v>
      </c>
      <c r="AX391" s="13" t="s">
        <v>73</v>
      </c>
      <c r="AY391" s="202" t="s">
        <v>146</v>
      </c>
    </row>
    <row r="392" spans="2:51" s="14" customFormat="1" ht="12">
      <c r="B392" s="203"/>
      <c r="C392" s="204"/>
      <c r="D392" s="191" t="s">
        <v>159</v>
      </c>
      <c r="E392" s="205" t="s">
        <v>19</v>
      </c>
      <c r="F392" s="206" t="s">
        <v>351</v>
      </c>
      <c r="G392" s="204"/>
      <c r="H392" s="207">
        <v>927.99</v>
      </c>
      <c r="I392" s="208"/>
      <c r="J392" s="204"/>
      <c r="K392" s="204"/>
      <c r="L392" s="209"/>
      <c r="M392" s="210"/>
      <c r="N392" s="211"/>
      <c r="O392" s="211"/>
      <c r="P392" s="211"/>
      <c r="Q392" s="211"/>
      <c r="R392" s="211"/>
      <c r="S392" s="211"/>
      <c r="T392" s="212"/>
      <c r="AT392" s="213" t="s">
        <v>159</v>
      </c>
      <c r="AU392" s="213" t="s">
        <v>167</v>
      </c>
      <c r="AV392" s="14" t="s">
        <v>83</v>
      </c>
      <c r="AW392" s="14" t="s">
        <v>34</v>
      </c>
      <c r="AX392" s="14" t="s">
        <v>73</v>
      </c>
      <c r="AY392" s="213" t="s">
        <v>146</v>
      </c>
    </row>
    <row r="393" spans="2:51" s="13" customFormat="1" ht="12">
      <c r="B393" s="193"/>
      <c r="C393" s="194"/>
      <c r="D393" s="191" t="s">
        <v>159</v>
      </c>
      <c r="E393" s="195" t="s">
        <v>19</v>
      </c>
      <c r="F393" s="196" t="s">
        <v>352</v>
      </c>
      <c r="G393" s="194"/>
      <c r="H393" s="195" t="s">
        <v>19</v>
      </c>
      <c r="I393" s="197"/>
      <c r="J393" s="194"/>
      <c r="K393" s="194"/>
      <c r="L393" s="198"/>
      <c r="M393" s="199"/>
      <c r="N393" s="200"/>
      <c r="O393" s="200"/>
      <c r="P393" s="200"/>
      <c r="Q393" s="200"/>
      <c r="R393" s="200"/>
      <c r="S393" s="200"/>
      <c r="T393" s="201"/>
      <c r="AT393" s="202" t="s">
        <v>159</v>
      </c>
      <c r="AU393" s="202" t="s">
        <v>167</v>
      </c>
      <c r="AV393" s="13" t="s">
        <v>81</v>
      </c>
      <c r="AW393" s="13" t="s">
        <v>34</v>
      </c>
      <c r="AX393" s="13" t="s">
        <v>73</v>
      </c>
      <c r="AY393" s="202" t="s">
        <v>146</v>
      </c>
    </row>
    <row r="394" spans="2:51" s="14" customFormat="1" ht="12">
      <c r="B394" s="203"/>
      <c r="C394" s="204"/>
      <c r="D394" s="191" t="s">
        <v>159</v>
      </c>
      <c r="E394" s="205" t="s">
        <v>19</v>
      </c>
      <c r="F394" s="206" t="s">
        <v>353</v>
      </c>
      <c r="G394" s="204"/>
      <c r="H394" s="207">
        <v>-421.92</v>
      </c>
      <c r="I394" s="208"/>
      <c r="J394" s="204"/>
      <c r="K394" s="204"/>
      <c r="L394" s="209"/>
      <c r="M394" s="210"/>
      <c r="N394" s="211"/>
      <c r="O394" s="211"/>
      <c r="P394" s="211"/>
      <c r="Q394" s="211"/>
      <c r="R394" s="211"/>
      <c r="S394" s="211"/>
      <c r="T394" s="212"/>
      <c r="AT394" s="213" t="s">
        <v>159</v>
      </c>
      <c r="AU394" s="213" t="s">
        <v>167</v>
      </c>
      <c r="AV394" s="14" t="s">
        <v>83</v>
      </c>
      <c r="AW394" s="14" t="s">
        <v>34</v>
      </c>
      <c r="AX394" s="14" t="s">
        <v>73</v>
      </c>
      <c r="AY394" s="213" t="s">
        <v>146</v>
      </c>
    </row>
    <row r="395" spans="2:51" s="14" customFormat="1" ht="12">
      <c r="B395" s="203"/>
      <c r="C395" s="204"/>
      <c r="D395" s="191" t="s">
        <v>159</v>
      </c>
      <c r="E395" s="205" t="s">
        <v>19</v>
      </c>
      <c r="F395" s="206" t="s">
        <v>354</v>
      </c>
      <c r="G395" s="204"/>
      <c r="H395" s="207">
        <v>-12.15</v>
      </c>
      <c r="I395" s="208"/>
      <c r="J395" s="204"/>
      <c r="K395" s="204"/>
      <c r="L395" s="209"/>
      <c r="M395" s="210"/>
      <c r="N395" s="211"/>
      <c r="O395" s="211"/>
      <c r="P395" s="211"/>
      <c r="Q395" s="211"/>
      <c r="R395" s="211"/>
      <c r="S395" s="211"/>
      <c r="T395" s="212"/>
      <c r="AT395" s="213" t="s">
        <v>159</v>
      </c>
      <c r="AU395" s="213" t="s">
        <v>167</v>
      </c>
      <c r="AV395" s="14" t="s">
        <v>83</v>
      </c>
      <c r="AW395" s="14" t="s">
        <v>34</v>
      </c>
      <c r="AX395" s="14" t="s">
        <v>73</v>
      </c>
      <c r="AY395" s="213" t="s">
        <v>146</v>
      </c>
    </row>
    <row r="396" spans="2:51" s="14" customFormat="1" ht="12">
      <c r="B396" s="203"/>
      <c r="C396" s="204"/>
      <c r="D396" s="191" t="s">
        <v>159</v>
      </c>
      <c r="E396" s="205" t="s">
        <v>19</v>
      </c>
      <c r="F396" s="206" t="s">
        <v>355</v>
      </c>
      <c r="G396" s="204"/>
      <c r="H396" s="207">
        <v>-7.056</v>
      </c>
      <c r="I396" s="208"/>
      <c r="J396" s="204"/>
      <c r="K396" s="204"/>
      <c r="L396" s="209"/>
      <c r="M396" s="210"/>
      <c r="N396" s="211"/>
      <c r="O396" s="211"/>
      <c r="P396" s="211"/>
      <c r="Q396" s="211"/>
      <c r="R396" s="211"/>
      <c r="S396" s="211"/>
      <c r="T396" s="212"/>
      <c r="AT396" s="213" t="s">
        <v>159</v>
      </c>
      <c r="AU396" s="213" t="s">
        <v>167</v>
      </c>
      <c r="AV396" s="14" t="s">
        <v>83</v>
      </c>
      <c r="AW396" s="14" t="s">
        <v>34</v>
      </c>
      <c r="AX396" s="14" t="s">
        <v>73</v>
      </c>
      <c r="AY396" s="213" t="s">
        <v>146</v>
      </c>
    </row>
    <row r="397" spans="2:51" s="13" customFormat="1" ht="12">
      <c r="B397" s="193"/>
      <c r="C397" s="194"/>
      <c r="D397" s="191" t="s">
        <v>159</v>
      </c>
      <c r="E397" s="195" t="s">
        <v>19</v>
      </c>
      <c r="F397" s="196" t="s">
        <v>272</v>
      </c>
      <c r="G397" s="194"/>
      <c r="H397" s="195" t="s">
        <v>19</v>
      </c>
      <c r="I397" s="197"/>
      <c r="J397" s="194"/>
      <c r="K397" s="194"/>
      <c r="L397" s="198"/>
      <c r="M397" s="199"/>
      <c r="N397" s="200"/>
      <c r="O397" s="200"/>
      <c r="P397" s="200"/>
      <c r="Q397" s="200"/>
      <c r="R397" s="200"/>
      <c r="S397" s="200"/>
      <c r="T397" s="201"/>
      <c r="AT397" s="202" t="s">
        <v>159</v>
      </c>
      <c r="AU397" s="202" t="s">
        <v>167</v>
      </c>
      <c r="AV397" s="13" t="s">
        <v>81</v>
      </c>
      <c r="AW397" s="13" t="s">
        <v>34</v>
      </c>
      <c r="AX397" s="13" t="s">
        <v>73</v>
      </c>
      <c r="AY397" s="202" t="s">
        <v>146</v>
      </c>
    </row>
    <row r="398" spans="2:51" s="14" customFormat="1" ht="12">
      <c r="B398" s="203"/>
      <c r="C398" s="204"/>
      <c r="D398" s="191" t="s">
        <v>159</v>
      </c>
      <c r="E398" s="205" t="s">
        <v>19</v>
      </c>
      <c r="F398" s="206" t="s">
        <v>356</v>
      </c>
      <c r="G398" s="204"/>
      <c r="H398" s="207">
        <v>988.821</v>
      </c>
      <c r="I398" s="208"/>
      <c r="J398" s="204"/>
      <c r="K398" s="204"/>
      <c r="L398" s="209"/>
      <c r="M398" s="210"/>
      <c r="N398" s="211"/>
      <c r="O398" s="211"/>
      <c r="P398" s="211"/>
      <c r="Q398" s="211"/>
      <c r="R398" s="211"/>
      <c r="S398" s="211"/>
      <c r="T398" s="212"/>
      <c r="AT398" s="213" t="s">
        <v>159</v>
      </c>
      <c r="AU398" s="213" t="s">
        <v>167</v>
      </c>
      <c r="AV398" s="14" t="s">
        <v>83</v>
      </c>
      <c r="AW398" s="14" t="s">
        <v>34</v>
      </c>
      <c r="AX398" s="14" t="s">
        <v>73</v>
      </c>
      <c r="AY398" s="213" t="s">
        <v>146</v>
      </c>
    </row>
    <row r="399" spans="2:51" s="13" customFormat="1" ht="12">
      <c r="B399" s="193"/>
      <c r="C399" s="194"/>
      <c r="D399" s="191" t="s">
        <v>159</v>
      </c>
      <c r="E399" s="195" t="s">
        <v>19</v>
      </c>
      <c r="F399" s="196" t="s">
        <v>352</v>
      </c>
      <c r="G399" s="194"/>
      <c r="H399" s="195" t="s">
        <v>19</v>
      </c>
      <c r="I399" s="197"/>
      <c r="J399" s="194"/>
      <c r="K399" s="194"/>
      <c r="L399" s="198"/>
      <c r="M399" s="199"/>
      <c r="N399" s="200"/>
      <c r="O399" s="200"/>
      <c r="P399" s="200"/>
      <c r="Q399" s="200"/>
      <c r="R399" s="200"/>
      <c r="S399" s="200"/>
      <c r="T399" s="201"/>
      <c r="AT399" s="202" t="s">
        <v>159</v>
      </c>
      <c r="AU399" s="202" t="s">
        <v>167</v>
      </c>
      <c r="AV399" s="13" t="s">
        <v>81</v>
      </c>
      <c r="AW399" s="13" t="s">
        <v>34</v>
      </c>
      <c r="AX399" s="13" t="s">
        <v>73</v>
      </c>
      <c r="AY399" s="202" t="s">
        <v>146</v>
      </c>
    </row>
    <row r="400" spans="2:51" s="14" customFormat="1" ht="12">
      <c r="B400" s="203"/>
      <c r="C400" s="204"/>
      <c r="D400" s="191" t="s">
        <v>159</v>
      </c>
      <c r="E400" s="205" t="s">
        <v>19</v>
      </c>
      <c r="F400" s="206" t="s">
        <v>357</v>
      </c>
      <c r="G400" s="204"/>
      <c r="H400" s="207">
        <v>-30.51</v>
      </c>
      <c r="I400" s="208"/>
      <c r="J400" s="204"/>
      <c r="K400" s="204"/>
      <c r="L400" s="209"/>
      <c r="M400" s="210"/>
      <c r="N400" s="211"/>
      <c r="O400" s="211"/>
      <c r="P400" s="211"/>
      <c r="Q400" s="211"/>
      <c r="R400" s="211"/>
      <c r="S400" s="211"/>
      <c r="T400" s="212"/>
      <c r="AT400" s="213" t="s">
        <v>159</v>
      </c>
      <c r="AU400" s="213" t="s">
        <v>167</v>
      </c>
      <c r="AV400" s="14" t="s">
        <v>83</v>
      </c>
      <c r="AW400" s="14" t="s">
        <v>34</v>
      </c>
      <c r="AX400" s="14" t="s">
        <v>73</v>
      </c>
      <c r="AY400" s="213" t="s">
        <v>146</v>
      </c>
    </row>
    <row r="401" spans="2:51" s="14" customFormat="1" ht="12">
      <c r="B401" s="203"/>
      <c r="C401" s="204"/>
      <c r="D401" s="191" t="s">
        <v>159</v>
      </c>
      <c r="E401" s="205" t="s">
        <v>19</v>
      </c>
      <c r="F401" s="206" t="s">
        <v>358</v>
      </c>
      <c r="G401" s="204"/>
      <c r="H401" s="207">
        <v>-254.16</v>
      </c>
      <c r="I401" s="208"/>
      <c r="J401" s="204"/>
      <c r="K401" s="204"/>
      <c r="L401" s="209"/>
      <c r="M401" s="210"/>
      <c r="N401" s="211"/>
      <c r="O401" s="211"/>
      <c r="P401" s="211"/>
      <c r="Q401" s="211"/>
      <c r="R401" s="211"/>
      <c r="S401" s="211"/>
      <c r="T401" s="212"/>
      <c r="AT401" s="213" t="s">
        <v>159</v>
      </c>
      <c r="AU401" s="213" t="s">
        <v>167</v>
      </c>
      <c r="AV401" s="14" t="s">
        <v>83</v>
      </c>
      <c r="AW401" s="14" t="s">
        <v>34</v>
      </c>
      <c r="AX401" s="14" t="s">
        <v>73</v>
      </c>
      <c r="AY401" s="213" t="s">
        <v>146</v>
      </c>
    </row>
    <row r="402" spans="2:51" s="14" customFormat="1" ht="12">
      <c r="B402" s="203"/>
      <c r="C402" s="204"/>
      <c r="D402" s="191" t="s">
        <v>159</v>
      </c>
      <c r="E402" s="205" t="s">
        <v>19</v>
      </c>
      <c r="F402" s="206" t="s">
        <v>359</v>
      </c>
      <c r="G402" s="204"/>
      <c r="H402" s="207">
        <v>-42.392</v>
      </c>
      <c r="I402" s="208"/>
      <c r="J402" s="204"/>
      <c r="K402" s="204"/>
      <c r="L402" s="209"/>
      <c r="M402" s="210"/>
      <c r="N402" s="211"/>
      <c r="O402" s="211"/>
      <c r="P402" s="211"/>
      <c r="Q402" s="211"/>
      <c r="R402" s="211"/>
      <c r="S402" s="211"/>
      <c r="T402" s="212"/>
      <c r="AT402" s="213" t="s">
        <v>159</v>
      </c>
      <c r="AU402" s="213" t="s">
        <v>167</v>
      </c>
      <c r="AV402" s="14" t="s">
        <v>83</v>
      </c>
      <c r="AW402" s="14" t="s">
        <v>34</v>
      </c>
      <c r="AX402" s="14" t="s">
        <v>73</v>
      </c>
      <c r="AY402" s="213" t="s">
        <v>146</v>
      </c>
    </row>
    <row r="403" spans="2:51" s="14" customFormat="1" ht="12">
      <c r="B403" s="203"/>
      <c r="C403" s="204"/>
      <c r="D403" s="191" t="s">
        <v>159</v>
      </c>
      <c r="E403" s="205" t="s">
        <v>19</v>
      </c>
      <c r="F403" s="206" t="s">
        <v>355</v>
      </c>
      <c r="G403" s="204"/>
      <c r="H403" s="207">
        <v>-7.056</v>
      </c>
      <c r="I403" s="208"/>
      <c r="J403" s="204"/>
      <c r="K403" s="204"/>
      <c r="L403" s="209"/>
      <c r="M403" s="210"/>
      <c r="N403" s="211"/>
      <c r="O403" s="211"/>
      <c r="P403" s="211"/>
      <c r="Q403" s="211"/>
      <c r="R403" s="211"/>
      <c r="S403" s="211"/>
      <c r="T403" s="212"/>
      <c r="AT403" s="213" t="s">
        <v>159</v>
      </c>
      <c r="AU403" s="213" t="s">
        <v>167</v>
      </c>
      <c r="AV403" s="14" t="s">
        <v>83</v>
      </c>
      <c r="AW403" s="14" t="s">
        <v>34</v>
      </c>
      <c r="AX403" s="14" t="s">
        <v>73</v>
      </c>
      <c r="AY403" s="213" t="s">
        <v>146</v>
      </c>
    </row>
    <row r="404" spans="2:51" s="13" customFormat="1" ht="12">
      <c r="B404" s="193"/>
      <c r="C404" s="194"/>
      <c r="D404" s="191" t="s">
        <v>159</v>
      </c>
      <c r="E404" s="195" t="s">
        <v>19</v>
      </c>
      <c r="F404" s="196" t="s">
        <v>274</v>
      </c>
      <c r="G404" s="194"/>
      <c r="H404" s="195" t="s">
        <v>19</v>
      </c>
      <c r="I404" s="197"/>
      <c r="J404" s="194"/>
      <c r="K404" s="194"/>
      <c r="L404" s="198"/>
      <c r="M404" s="199"/>
      <c r="N404" s="200"/>
      <c r="O404" s="200"/>
      <c r="P404" s="200"/>
      <c r="Q404" s="200"/>
      <c r="R404" s="200"/>
      <c r="S404" s="200"/>
      <c r="T404" s="201"/>
      <c r="AT404" s="202" t="s">
        <v>159</v>
      </c>
      <c r="AU404" s="202" t="s">
        <v>167</v>
      </c>
      <c r="AV404" s="13" t="s">
        <v>81</v>
      </c>
      <c r="AW404" s="13" t="s">
        <v>34</v>
      </c>
      <c r="AX404" s="13" t="s">
        <v>73</v>
      </c>
      <c r="AY404" s="202" t="s">
        <v>146</v>
      </c>
    </row>
    <row r="405" spans="2:51" s="14" customFormat="1" ht="12">
      <c r="B405" s="203"/>
      <c r="C405" s="204"/>
      <c r="D405" s="191" t="s">
        <v>159</v>
      </c>
      <c r="E405" s="205" t="s">
        <v>19</v>
      </c>
      <c r="F405" s="206" t="s">
        <v>209</v>
      </c>
      <c r="G405" s="204"/>
      <c r="H405" s="207">
        <v>198.102</v>
      </c>
      <c r="I405" s="208"/>
      <c r="J405" s="204"/>
      <c r="K405" s="204"/>
      <c r="L405" s="209"/>
      <c r="M405" s="210"/>
      <c r="N405" s="211"/>
      <c r="O405" s="211"/>
      <c r="P405" s="211"/>
      <c r="Q405" s="211"/>
      <c r="R405" s="211"/>
      <c r="S405" s="211"/>
      <c r="T405" s="212"/>
      <c r="AT405" s="213" t="s">
        <v>159</v>
      </c>
      <c r="AU405" s="213" t="s">
        <v>167</v>
      </c>
      <c r="AV405" s="14" t="s">
        <v>83</v>
      </c>
      <c r="AW405" s="14" t="s">
        <v>34</v>
      </c>
      <c r="AX405" s="14" t="s">
        <v>73</v>
      </c>
      <c r="AY405" s="213" t="s">
        <v>146</v>
      </c>
    </row>
    <row r="406" spans="2:51" s="14" customFormat="1" ht="12">
      <c r="B406" s="203"/>
      <c r="C406" s="204"/>
      <c r="D406" s="191" t="s">
        <v>159</v>
      </c>
      <c r="E406" s="205" t="s">
        <v>19</v>
      </c>
      <c r="F406" s="206" t="s">
        <v>210</v>
      </c>
      <c r="G406" s="204"/>
      <c r="H406" s="207">
        <v>208.504</v>
      </c>
      <c r="I406" s="208"/>
      <c r="J406" s="204"/>
      <c r="K406" s="204"/>
      <c r="L406" s="209"/>
      <c r="M406" s="210"/>
      <c r="N406" s="211"/>
      <c r="O406" s="211"/>
      <c r="P406" s="211"/>
      <c r="Q406" s="211"/>
      <c r="R406" s="211"/>
      <c r="S406" s="211"/>
      <c r="T406" s="212"/>
      <c r="AT406" s="213" t="s">
        <v>159</v>
      </c>
      <c r="AU406" s="213" t="s">
        <v>167</v>
      </c>
      <c r="AV406" s="14" t="s">
        <v>83</v>
      </c>
      <c r="AW406" s="14" t="s">
        <v>34</v>
      </c>
      <c r="AX406" s="14" t="s">
        <v>73</v>
      </c>
      <c r="AY406" s="213" t="s">
        <v>146</v>
      </c>
    </row>
    <row r="407" spans="2:51" s="13" customFormat="1" ht="12">
      <c r="B407" s="193"/>
      <c r="C407" s="194"/>
      <c r="D407" s="191" t="s">
        <v>159</v>
      </c>
      <c r="E407" s="195" t="s">
        <v>19</v>
      </c>
      <c r="F407" s="196" t="s">
        <v>360</v>
      </c>
      <c r="G407" s="194"/>
      <c r="H407" s="195" t="s">
        <v>19</v>
      </c>
      <c r="I407" s="197"/>
      <c r="J407" s="194"/>
      <c r="K407" s="194"/>
      <c r="L407" s="198"/>
      <c r="M407" s="199"/>
      <c r="N407" s="200"/>
      <c r="O407" s="200"/>
      <c r="P407" s="200"/>
      <c r="Q407" s="200"/>
      <c r="R407" s="200"/>
      <c r="S407" s="200"/>
      <c r="T407" s="201"/>
      <c r="AT407" s="202" t="s">
        <v>159</v>
      </c>
      <c r="AU407" s="202" t="s">
        <v>167</v>
      </c>
      <c r="AV407" s="13" t="s">
        <v>81</v>
      </c>
      <c r="AW407" s="13" t="s">
        <v>34</v>
      </c>
      <c r="AX407" s="13" t="s">
        <v>73</v>
      </c>
      <c r="AY407" s="202" t="s">
        <v>146</v>
      </c>
    </row>
    <row r="408" spans="2:51" s="14" customFormat="1" ht="12">
      <c r="B408" s="203"/>
      <c r="C408" s="204"/>
      <c r="D408" s="191" t="s">
        <v>159</v>
      </c>
      <c r="E408" s="205" t="s">
        <v>19</v>
      </c>
      <c r="F408" s="206" t="s">
        <v>361</v>
      </c>
      <c r="G408" s="204"/>
      <c r="H408" s="207">
        <v>48.548</v>
      </c>
      <c r="I408" s="208"/>
      <c r="J408" s="204"/>
      <c r="K408" s="204"/>
      <c r="L408" s="209"/>
      <c r="M408" s="210"/>
      <c r="N408" s="211"/>
      <c r="O408" s="211"/>
      <c r="P408" s="211"/>
      <c r="Q408" s="211"/>
      <c r="R408" s="211"/>
      <c r="S408" s="211"/>
      <c r="T408" s="212"/>
      <c r="AT408" s="213" t="s">
        <v>159</v>
      </c>
      <c r="AU408" s="213" t="s">
        <v>167</v>
      </c>
      <c r="AV408" s="14" t="s">
        <v>83</v>
      </c>
      <c r="AW408" s="14" t="s">
        <v>34</v>
      </c>
      <c r="AX408" s="14" t="s">
        <v>73</v>
      </c>
      <c r="AY408" s="213" t="s">
        <v>146</v>
      </c>
    </row>
    <row r="409" spans="2:51" s="13" customFormat="1" ht="12">
      <c r="B409" s="193"/>
      <c r="C409" s="194"/>
      <c r="D409" s="191" t="s">
        <v>159</v>
      </c>
      <c r="E409" s="195" t="s">
        <v>19</v>
      </c>
      <c r="F409" s="196" t="s">
        <v>362</v>
      </c>
      <c r="G409" s="194"/>
      <c r="H409" s="195" t="s">
        <v>19</v>
      </c>
      <c r="I409" s="197"/>
      <c r="J409" s="194"/>
      <c r="K409" s="194"/>
      <c r="L409" s="198"/>
      <c r="M409" s="199"/>
      <c r="N409" s="200"/>
      <c r="O409" s="200"/>
      <c r="P409" s="200"/>
      <c r="Q409" s="200"/>
      <c r="R409" s="200"/>
      <c r="S409" s="200"/>
      <c r="T409" s="201"/>
      <c r="AT409" s="202" t="s">
        <v>159</v>
      </c>
      <c r="AU409" s="202" t="s">
        <v>167</v>
      </c>
      <c r="AV409" s="13" t="s">
        <v>81</v>
      </c>
      <c r="AW409" s="13" t="s">
        <v>34</v>
      </c>
      <c r="AX409" s="13" t="s">
        <v>73</v>
      </c>
      <c r="AY409" s="202" t="s">
        <v>146</v>
      </c>
    </row>
    <row r="410" spans="2:51" s="14" customFormat="1" ht="12">
      <c r="B410" s="203"/>
      <c r="C410" s="204"/>
      <c r="D410" s="191" t="s">
        <v>159</v>
      </c>
      <c r="E410" s="205" t="s">
        <v>19</v>
      </c>
      <c r="F410" s="206" t="s">
        <v>363</v>
      </c>
      <c r="G410" s="204"/>
      <c r="H410" s="207">
        <v>14.973</v>
      </c>
      <c r="I410" s="208"/>
      <c r="J410" s="204"/>
      <c r="K410" s="204"/>
      <c r="L410" s="209"/>
      <c r="M410" s="210"/>
      <c r="N410" s="211"/>
      <c r="O410" s="211"/>
      <c r="P410" s="211"/>
      <c r="Q410" s="211"/>
      <c r="R410" s="211"/>
      <c r="S410" s="211"/>
      <c r="T410" s="212"/>
      <c r="AT410" s="213" t="s">
        <v>159</v>
      </c>
      <c r="AU410" s="213" t="s">
        <v>167</v>
      </c>
      <c r="AV410" s="14" t="s">
        <v>83</v>
      </c>
      <c r="AW410" s="14" t="s">
        <v>34</v>
      </c>
      <c r="AX410" s="14" t="s">
        <v>73</v>
      </c>
      <c r="AY410" s="213" t="s">
        <v>146</v>
      </c>
    </row>
    <row r="411" spans="2:51" s="14" customFormat="1" ht="12">
      <c r="B411" s="203"/>
      <c r="C411" s="204"/>
      <c r="D411" s="191" t="s">
        <v>159</v>
      </c>
      <c r="E411" s="205" t="s">
        <v>19</v>
      </c>
      <c r="F411" s="206" t="s">
        <v>364</v>
      </c>
      <c r="G411" s="204"/>
      <c r="H411" s="207">
        <v>-3.636</v>
      </c>
      <c r="I411" s="208"/>
      <c r="J411" s="204"/>
      <c r="K411" s="204"/>
      <c r="L411" s="209"/>
      <c r="M411" s="210"/>
      <c r="N411" s="211"/>
      <c r="O411" s="211"/>
      <c r="P411" s="211"/>
      <c r="Q411" s="211"/>
      <c r="R411" s="211"/>
      <c r="S411" s="211"/>
      <c r="T411" s="212"/>
      <c r="AT411" s="213" t="s">
        <v>159</v>
      </c>
      <c r="AU411" s="213" t="s">
        <v>167</v>
      </c>
      <c r="AV411" s="14" t="s">
        <v>83</v>
      </c>
      <c r="AW411" s="14" t="s">
        <v>34</v>
      </c>
      <c r="AX411" s="14" t="s">
        <v>73</v>
      </c>
      <c r="AY411" s="213" t="s">
        <v>146</v>
      </c>
    </row>
    <row r="412" spans="2:51" s="13" customFormat="1" ht="12">
      <c r="B412" s="193"/>
      <c r="C412" s="194"/>
      <c r="D412" s="191" t="s">
        <v>159</v>
      </c>
      <c r="E412" s="195" t="s">
        <v>19</v>
      </c>
      <c r="F412" s="196" t="s">
        <v>365</v>
      </c>
      <c r="G412" s="194"/>
      <c r="H412" s="195" t="s">
        <v>19</v>
      </c>
      <c r="I412" s="197"/>
      <c r="J412" s="194"/>
      <c r="K412" s="194"/>
      <c r="L412" s="198"/>
      <c r="M412" s="199"/>
      <c r="N412" s="200"/>
      <c r="O412" s="200"/>
      <c r="P412" s="200"/>
      <c r="Q412" s="200"/>
      <c r="R412" s="200"/>
      <c r="S412" s="200"/>
      <c r="T412" s="201"/>
      <c r="AT412" s="202" t="s">
        <v>159</v>
      </c>
      <c r="AU412" s="202" t="s">
        <v>167</v>
      </c>
      <c r="AV412" s="13" t="s">
        <v>81</v>
      </c>
      <c r="AW412" s="13" t="s">
        <v>34</v>
      </c>
      <c r="AX412" s="13" t="s">
        <v>73</v>
      </c>
      <c r="AY412" s="202" t="s">
        <v>146</v>
      </c>
    </row>
    <row r="413" spans="2:51" s="14" customFormat="1" ht="12">
      <c r="B413" s="203"/>
      <c r="C413" s="204"/>
      <c r="D413" s="191" t="s">
        <v>159</v>
      </c>
      <c r="E413" s="205" t="s">
        <v>19</v>
      </c>
      <c r="F413" s="206" t="s">
        <v>366</v>
      </c>
      <c r="G413" s="204"/>
      <c r="H413" s="207">
        <v>7.023</v>
      </c>
      <c r="I413" s="208"/>
      <c r="J413" s="204"/>
      <c r="K413" s="204"/>
      <c r="L413" s="209"/>
      <c r="M413" s="210"/>
      <c r="N413" s="211"/>
      <c r="O413" s="211"/>
      <c r="P413" s="211"/>
      <c r="Q413" s="211"/>
      <c r="R413" s="211"/>
      <c r="S413" s="211"/>
      <c r="T413" s="212"/>
      <c r="AT413" s="213" t="s">
        <v>159</v>
      </c>
      <c r="AU413" s="213" t="s">
        <v>167</v>
      </c>
      <c r="AV413" s="14" t="s">
        <v>83</v>
      </c>
      <c r="AW413" s="14" t="s">
        <v>34</v>
      </c>
      <c r="AX413" s="14" t="s">
        <v>73</v>
      </c>
      <c r="AY413" s="213" t="s">
        <v>146</v>
      </c>
    </row>
    <row r="414" spans="2:51" s="13" customFormat="1" ht="12">
      <c r="B414" s="193"/>
      <c r="C414" s="194"/>
      <c r="D414" s="191" t="s">
        <v>159</v>
      </c>
      <c r="E414" s="195" t="s">
        <v>19</v>
      </c>
      <c r="F414" s="196" t="s">
        <v>388</v>
      </c>
      <c r="G414" s="194"/>
      <c r="H414" s="195" t="s">
        <v>19</v>
      </c>
      <c r="I414" s="197"/>
      <c r="J414" s="194"/>
      <c r="K414" s="194"/>
      <c r="L414" s="198"/>
      <c r="M414" s="199"/>
      <c r="N414" s="200"/>
      <c r="O414" s="200"/>
      <c r="P414" s="200"/>
      <c r="Q414" s="200"/>
      <c r="R414" s="200"/>
      <c r="S414" s="200"/>
      <c r="T414" s="201"/>
      <c r="AT414" s="202" t="s">
        <v>159</v>
      </c>
      <c r="AU414" s="202" t="s">
        <v>167</v>
      </c>
      <c r="AV414" s="13" t="s">
        <v>81</v>
      </c>
      <c r="AW414" s="13" t="s">
        <v>34</v>
      </c>
      <c r="AX414" s="13" t="s">
        <v>73</v>
      </c>
      <c r="AY414" s="202" t="s">
        <v>146</v>
      </c>
    </row>
    <row r="415" spans="2:51" s="13" customFormat="1" ht="12">
      <c r="B415" s="193"/>
      <c r="C415" s="194"/>
      <c r="D415" s="191" t="s">
        <v>159</v>
      </c>
      <c r="E415" s="195" t="s">
        <v>19</v>
      </c>
      <c r="F415" s="196" t="s">
        <v>270</v>
      </c>
      <c r="G415" s="194"/>
      <c r="H415" s="195" t="s">
        <v>19</v>
      </c>
      <c r="I415" s="197"/>
      <c r="J415" s="194"/>
      <c r="K415" s="194"/>
      <c r="L415" s="198"/>
      <c r="M415" s="199"/>
      <c r="N415" s="200"/>
      <c r="O415" s="200"/>
      <c r="P415" s="200"/>
      <c r="Q415" s="200"/>
      <c r="R415" s="200"/>
      <c r="S415" s="200"/>
      <c r="T415" s="201"/>
      <c r="AT415" s="202" t="s">
        <v>159</v>
      </c>
      <c r="AU415" s="202" t="s">
        <v>167</v>
      </c>
      <c r="AV415" s="13" t="s">
        <v>81</v>
      </c>
      <c r="AW415" s="13" t="s">
        <v>34</v>
      </c>
      <c r="AX415" s="13" t="s">
        <v>73</v>
      </c>
      <c r="AY415" s="202" t="s">
        <v>146</v>
      </c>
    </row>
    <row r="416" spans="2:51" s="14" customFormat="1" ht="12">
      <c r="B416" s="203"/>
      <c r="C416" s="204"/>
      <c r="D416" s="191" t="s">
        <v>159</v>
      </c>
      <c r="E416" s="205" t="s">
        <v>19</v>
      </c>
      <c r="F416" s="206" t="s">
        <v>389</v>
      </c>
      <c r="G416" s="204"/>
      <c r="H416" s="207">
        <v>104.748</v>
      </c>
      <c r="I416" s="208"/>
      <c r="J416" s="204"/>
      <c r="K416" s="204"/>
      <c r="L416" s="209"/>
      <c r="M416" s="210"/>
      <c r="N416" s="211"/>
      <c r="O416" s="211"/>
      <c r="P416" s="211"/>
      <c r="Q416" s="211"/>
      <c r="R416" s="211"/>
      <c r="S416" s="211"/>
      <c r="T416" s="212"/>
      <c r="AT416" s="213" t="s">
        <v>159</v>
      </c>
      <c r="AU416" s="213" t="s">
        <v>167</v>
      </c>
      <c r="AV416" s="14" t="s">
        <v>83</v>
      </c>
      <c r="AW416" s="14" t="s">
        <v>34</v>
      </c>
      <c r="AX416" s="14" t="s">
        <v>73</v>
      </c>
      <c r="AY416" s="213" t="s">
        <v>146</v>
      </c>
    </row>
    <row r="417" spans="2:51" s="14" customFormat="1" ht="12">
      <c r="B417" s="203"/>
      <c r="C417" s="204"/>
      <c r="D417" s="191" t="s">
        <v>159</v>
      </c>
      <c r="E417" s="205" t="s">
        <v>19</v>
      </c>
      <c r="F417" s="206" t="s">
        <v>390</v>
      </c>
      <c r="G417" s="204"/>
      <c r="H417" s="207">
        <v>7.875</v>
      </c>
      <c r="I417" s="208"/>
      <c r="J417" s="204"/>
      <c r="K417" s="204"/>
      <c r="L417" s="209"/>
      <c r="M417" s="210"/>
      <c r="N417" s="211"/>
      <c r="O417" s="211"/>
      <c r="P417" s="211"/>
      <c r="Q417" s="211"/>
      <c r="R417" s="211"/>
      <c r="S417" s="211"/>
      <c r="T417" s="212"/>
      <c r="AT417" s="213" t="s">
        <v>159</v>
      </c>
      <c r="AU417" s="213" t="s">
        <v>167</v>
      </c>
      <c r="AV417" s="14" t="s">
        <v>83</v>
      </c>
      <c r="AW417" s="14" t="s">
        <v>34</v>
      </c>
      <c r="AX417" s="14" t="s">
        <v>73</v>
      </c>
      <c r="AY417" s="213" t="s">
        <v>146</v>
      </c>
    </row>
    <row r="418" spans="2:51" s="13" customFormat="1" ht="12">
      <c r="B418" s="193"/>
      <c r="C418" s="194"/>
      <c r="D418" s="191" t="s">
        <v>159</v>
      </c>
      <c r="E418" s="195" t="s">
        <v>19</v>
      </c>
      <c r="F418" s="196" t="s">
        <v>272</v>
      </c>
      <c r="G418" s="194"/>
      <c r="H418" s="195" t="s">
        <v>19</v>
      </c>
      <c r="I418" s="197"/>
      <c r="J418" s="194"/>
      <c r="K418" s="194"/>
      <c r="L418" s="198"/>
      <c r="M418" s="199"/>
      <c r="N418" s="200"/>
      <c r="O418" s="200"/>
      <c r="P418" s="200"/>
      <c r="Q418" s="200"/>
      <c r="R418" s="200"/>
      <c r="S418" s="200"/>
      <c r="T418" s="201"/>
      <c r="AT418" s="202" t="s">
        <v>159</v>
      </c>
      <c r="AU418" s="202" t="s">
        <v>167</v>
      </c>
      <c r="AV418" s="13" t="s">
        <v>81</v>
      </c>
      <c r="AW418" s="13" t="s">
        <v>34</v>
      </c>
      <c r="AX418" s="13" t="s">
        <v>73</v>
      </c>
      <c r="AY418" s="202" t="s">
        <v>146</v>
      </c>
    </row>
    <row r="419" spans="2:51" s="14" customFormat="1" ht="12">
      <c r="B419" s="203"/>
      <c r="C419" s="204"/>
      <c r="D419" s="191" t="s">
        <v>159</v>
      </c>
      <c r="E419" s="205" t="s">
        <v>19</v>
      </c>
      <c r="F419" s="206" t="s">
        <v>391</v>
      </c>
      <c r="G419" s="204"/>
      <c r="H419" s="207">
        <v>24.36</v>
      </c>
      <c r="I419" s="208"/>
      <c r="J419" s="204"/>
      <c r="K419" s="204"/>
      <c r="L419" s="209"/>
      <c r="M419" s="210"/>
      <c r="N419" s="211"/>
      <c r="O419" s="211"/>
      <c r="P419" s="211"/>
      <c r="Q419" s="211"/>
      <c r="R419" s="211"/>
      <c r="S419" s="211"/>
      <c r="T419" s="212"/>
      <c r="AT419" s="213" t="s">
        <v>159</v>
      </c>
      <c r="AU419" s="213" t="s">
        <v>167</v>
      </c>
      <c r="AV419" s="14" t="s">
        <v>83</v>
      </c>
      <c r="AW419" s="14" t="s">
        <v>34</v>
      </c>
      <c r="AX419" s="14" t="s">
        <v>73</v>
      </c>
      <c r="AY419" s="213" t="s">
        <v>146</v>
      </c>
    </row>
    <row r="420" spans="2:51" s="14" customFormat="1" ht="12">
      <c r="B420" s="203"/>
      <c r="C420" s="204"/>
      <c r="D420" s="191" t="s">
        <v>159</v>
      </c>
      <c r="E420" s="205" t="s">
        <v>19</v>
      </c>
      <c r="F420" s="206" t="s">
        <v>392</v>
      </c>
      <c r="G420" s="204"/>
      <c r="H420" s="207">
        <v>126.63</v>
      </c>
      <c r="I420" s="208"/>
      <c r="J420" s="204"/>
      <c r="K420" s="204"/>
      <c r="L420" s="209"/>
      <c r="M420" s="210"/>
      <c r="N420" s="211"/>
      <c r="O420" s="211"/>
      <c r="P420" s="211"/>
      <c r="Q420" s="211"/>
      <c r="R420" s="211"/>
      <c r="S420" s="211"/>
      <c r="T420" s="212"/>
      <c r="AT420" s="213" t="s">
        <v>159</v>
      </c>
      <c r="AU420" s="213" t="s">
        <v>167</v>
      </c>
      <c r="AV420" s="14" t="s">
        <v>83</v>
      </c>
      <c r="AW420" s="14" t="s">
        <v>34</v>
      </c>
      <c r="AX420" s="14" t="s">
        <v>73</v>
      </c>
      <c r="AY420" s="213" t="s">
        <v>146</v>
      </c>
    </row>
    <row r="421" spans="2:51" s="14" customFormat="1" ht="12">
      <c r="B421" s="203"/>
      <c r="C421" s="204"/>
      <c r="D421" s="191" t="s">
        <v>159</v>
      </c>
      <c r="E421" s="205" t="s">
        <v>19</v>
      </c>
      <c r="F421" s="206" t="s">
        <v>393</v>
      </c>
      <c r="G421" s="204"/>
      <c r="H421" s="207">
        <v>18.396</v>
      </c>
      <c r="I421" s="208"/>
      <c r="J421" s="204"/>
      <c r="K421" s="204"/>
      <c r="L421" s="209"/>
      <c r="M421" s="210"/>
      <c r="N421" s="211"/>
      <c r="O421" s="211"/>
      <c r="P421" s="211"/>
      <c r="Q421" s="211"/>
      <c r="R421" s="211"/>
      <c r="S421" s="211"/>
      <c r="T421" s="212"/>
      <c r="AT421" s="213" t="s">
        <v>159</v>
      </c>
      <c r="AU421" s="213" t="s">
        <v>167</v>
      </c>
      <c r="AV421" s="14" t="s">
        <v>83</v>
      </c>
      <c r="AW421" s="14" t="s">
        <v>34</v>
      </c>
      <c r="AX421" s="14" t="s">
        <v>73</v>
      </c>
      <c r="AY421" s="213" t="s">
        <v>146</v>
      </c>
    </row>
    <row r="422" spans="2:51" s="13" customFormat="1" ht="12">
      <c r="B422" s="193"/>
      <c r="C422" s="194"/>
      <c r="D422" s="191" t="s">
        <v>159</v>
      </c>
      <c r="E422" s="195" t="s">
        <v>19</v>
      </c>
      <c r="F422" s="196" t="s">
        <v>300</v>
      </c>
      <c r="G422" s="194"/>
      <c r="H422" s="195" t="s">
        <v>19</v>
      </c>
      <c r="I422" s="197"/>
      <c r="J422" s="194"/>
      <c r="K422" s="194"/>
      <c r="L422" s="198"/>
      <c r="M422" s="199"/>
      <c r="N422" s="200"/>
      <c r="O422" s="200"/>
      <c r="P422" s="200"/>
      <c r="Q422" s="200"/>
      <c r="R422" s="200"/>
      <c r="S422" s="200"/>
      <c r="T422" s="201"/>
      <c r="AT422" s="202" t="s">
        <v>159</v>
      </c>
      <c r="AU422" s="202" t="s">
        <v>167</v>
      </c>
      <c r="AV422" s="13" t="s">
        <v>81</v>
      </c>
      <c r="AW422" s="13" t="s">
        <v>34</v>
      </c>
      <c r="AX422" s="13" t="s">
        <v>73</v>
      </c>
      <c r="AY422" s="202" t="s">
        <v>146</v>
      </c>
    </row>
    <row r="423" spans="2:51" s="14" customFormat="1" ht="12">
      <c r="B423" s="203"/>
      <c r="C423" s="204"/>
      <c r="D423" s="191" t="s">
        <v>159</v>
      </c>
      <c r="E423" s="205" t="s">
        <v>19</v>
      </c>
      <c r="F423" s="206" t="s">
        <v>394</v>
      </c>
      <c r="G423" s="204"/>
      <c r="H423" s="207">
        <v>3.458</v>
      </c>
      <c r="I423" s="208"/>
      <c r="J423" s="204"/>
      <c r="K423" s="204"/>
      <c r="L423" s="209"/>
      <c r="M423" s="210"/>
      <c r="N423" s="211"/>
      <c r="O423" s="211"/>
      <c r="P423" s="211"/>
      <c r="Q423" s="211"/>
      <c r="R423" s="211"/>
      <c r="S423" s="211"/>
      <c r="T423" s="212"/>
      <c r="AT423" s="213" t="s">
        <v>159</v>
      </c>
      <c r="AU423" s="213" t="s">
        <v>167</v>
      </c>
      <c r="AV423" s="14" t="s">
        <v>83</v>
      </c>
      <c r="AW423" s="14" t="s">
        <v>34</v>
      </c>
      <c r="AX423" s="14" t="s">
        <v>73</v>
      </c>
      <c r="AY423" s="213" t="s">
        <v>146</v>
      </c>
    </row>
    <row r="424" spans="1:65" s="2" customFormat="1" ht="33" customHeight="1">
      <c r="A424" s="34"/>
      <c r="B424" s="35"/>
      <c r="C424" s="173" t="s">
        <v>400</v>
      </c>
      <c r="D424" s="173" t="s">
        <v>148</v>
      </c>
      <c r="E424" s="174" t="s">
        <v>401</v>
      </c>
      <c r="F424" s="175" t="s">
        <v>402</v>
      </c>
      <c r="G424" s="176" t="s">
        <v>201</v>
      </c>
      <c r="H424" s="177">
        <v>108.82</v>
      </c>
      <c r="I424" s="178"/>
      <c r="J424" s="179">
        <f>ROUND(I424*H424,2)</f>
        <v>0</v>
      </c>
      <c r="K424" s="175" t="s">
        <v>152</v>
      </c>
      <c r="L424" s="39"/>
      <c r="M424" s="180" t="s">
        <v>19</v>
      </c>
      <c r="N424" s="181" t="s">
        <v>44</v>
      </c>
      <c r="O424" s="64"/>
      <c r="P424" s="182">
        <f>O424*H424</f>
        <v>0</v>
      </c>
      <c r="Q424" s="182">
        <v>0.00486</v>
      </c>
      <c r="R424" s="182">
        <f>Q424*H424</f>
        <v>0.5288651999999999</v>
      </c>
      <c r="S424" s="182">
        <v>0</v>
      </c>
      <c r="T424" s="183">
        <f>S424*H424</f>
        <v>0</v>
      </c>
      <c r="U424" s="34"/>
      <c r="V424" s="34"/>
      <c r="W424" s="34"/>
      <c r="X424" s="34"/>
      <c r="Y424" s="34"/>
      <c r="Z424" s="34"/>
      <c r="AA424" s="34"/>
      <c r="AB424" s="34"/>
      <c r="AC424" s="34"/>
      <c r="AD424" s="34"/>
      <c r="AE424" s="34"/>
      <c r="AR424" s="184" t="s">
        <v>153</v>
      </c>
      <c r="AT424" s="184" t="s">
        <v>148</v>
      </c>
      <c r="AU424" s="184" t="s">
        <v>167</v>
      </c>
      <c r="AY424" s="17" t="s">
        <v>146</v>
      </c>
      <c r="BE424" s="185">
        <f>IF(N424="základní",J424,0)</f>
        <v>0</v>
      </c>
      <c r="BF424" s="185">
        <f>IF(N424="snížená",J424,0)</f>
        <v>0</v>
      </c>
      <c r="BG424" s="185">
        <f>IF(N424="zákl. přenesená",J424,0)</f>
        <v>0</v>
      </c>
      <c r="BH424" s="185">
        <f>IF(N424="sníž. přenesená",J424,0)</f>
        <v>0</v>
      </c>
      <c r="BI424" s="185">
        <f>IF(N424="nulová",J424,0)</f>
        <v>0</v>
      </c>
      <c r="BJ424" s="17" t="s">
        <v>81</v>
      </c>
      <c r="BK424" s="185">
        <f>ROUND(I424*H424,2)</f>
        <v>0</v>
      </c>
      <c r="BL424" s="17" t="s">
        <v>153</v>
      </c>
      <c r="BM424" s="184" t="s">
        <v>403</v>
      </c>
    </row>
    <row r="425" spans="1:47" s="2" customFormat="1" ht="12">
      <c r="A425" s="34"/>
      <c r="B425" s="35"/>
      <c r="C425" s="36"/>
      <c r="D425" s="186" t="s">
        <v>155</v>
      </c>
      <c r="E425" s="36"/>
      <c r="F425" s="187" t="s">
        <v>404</v>
      </c>
      <c r="G425" s="36"/>
      <c r="H425" s="36"/>
      <c r="I425" s="188"/>
      <c r="J425" s="36"/>
      <c r="K425" s="36"/>
      <c r="L425" s="39"/>
      <c r="M425" s="189"/>
      <c r="N425" s="190"/>
      <c r="O425" s="64"/>
      <c r="P425" s="64"/>
      <c r="Q425" s="64"/>
      <c r="R425" s="64"/>
      <c r="S425" s="64"/>
      <c r="T425" s="65"/>
      <c r="U425" s="34"/>
      <c r="V425" s="34"/>
      <c r="W425" s="34"/>
      <c r="X425" s="34"/>
      <c r="Y425" s="34"/>
      <c r="Z425" s="34"/>
      <c r="AA425" s="34"/>
      <c r="AB425" s="34"/>
      <c r="AC425" s="34"/>
      <c r="AD425" s="34"/>
      <c r="AE425" s="34"/>
      <c r="AT425" s="17" t="s">
        <v>155</v>
      </c>
      <c r="AU425" s="17" t="s">
        <v>167</v>
      </c>
    </row>
    <row r="426" spans="1:47" s="2" customFormat="1" ht="126.75">
      <c r="A426" s="34"/>
      <c r="B426" s="35"/>
      <c r="C426" s="36"/>
      <c r="D426" s="191" t="s">
        <v>157</v>
      </c>
      <c r="E426" s="36"/>
      <c r="F426" s="192" t="s">
        <v>405</v>
      </c>
      <c r="G426" s="36"/>
      <c r="H426" s="36"/>
      <c r="I426" s="188"/>
      <c r="J426" s="36"/>
      <c r="K426" s="36"/>
      <c r="L426" s="39"/>
      <c r="M426" s="189"/>
      <c r="N426" s="190"/>
      <c r="O426" s="64"/>
      <c r="P426" s="64"/>
      <c r="Q426" s="64"/>
      <c r="R426" s="64"/>
      <c r="S426" s="64"/>
      <c r="T426" s="65"/>
      <c r="U426" s="34"/>
      <c r="V426" s="34"/>
      <c r="W426" s="34"/>
      <c r="X426" s="34"/>
      <c r="Y426" s="34"/>
      <c r="Z426" s="34"/>
      <c r="AA426" s="34"/>
      <c r="AB426" s="34"/>
      <c r="AC426" s="34"/>
      <c r="AD426" s="34"/>
      <c r="AE426" s="34"/>
      <c r="AT426" s="17" t="s">
        <v>157</v>
      </c>
      <c r="AU426" s="17" t="s">
        <v>167</v>
      </c>
    </row>
    <row r="427" spans="2:51" s="13" customFormat="1" ht="12">
      <c r="B427" s="193"/>
      <c r="C427" s="194"/>
      <c r="D427" s="191" t="s">
        <v>159</v>
      </c>
      <c r="E427" s="195" t="s">
        <v>19</v>
      </c>
      <c r="F427" s="196" t="s">
        <v>406</v>
      </c>
      <c r="G427" s="194"/>
      <c r="H427" s="195" t="s">
        <v>19</v>
      </c>
      <c r="I427" s="197"/>
      <c r="J427" s="194"/>
      <c r="K427" s="194"/>
      <c r="L427" s="198"/>
      <c r="M427" s="199"/>
      <c r="N427" s="200"/>
      <c r="O427" s="200"/>
      <c r="P427" s="200"/>
      <c r="Q427" s="200"/>
      <c r="R427" s="200"/>
      <c r="S427" s="200"/>
      <c r="T427" s="201"/>
      <c r="AT427" s="202" t="s">
        <v>159</v>
      </c>
      <c r="AU427" s="202" t="s">
        <v>167</v>
      </c>
      <c r="AV427" s="13" t="s">
        <v>81</v>
      </c>
      <c r="AW427" s="13" t="s">
        <v>34</v>
      </c>
      <c r="AX427" s="13" t="s">
        <v>73</v>
      </c>
      <c r="AY427" s="202" t="s">
        <v>146</v>
      </c>
    </row>
    <row r="428" spans="2:51" s="13" customFormat="1" ht="12">
      <c r="B428" s="193"/>
      <c r="C428" s="194"/>
      <c r="D428" s="191" t="s">
        <v>159</v>
      </c>
      <c r="E428" s="195" t="s">
        <v>19</v>
      </c>
      <c r="F428" s="196" t="s">
        <v>270</v>
      </c>
      <c r="G428" s="194"/>
      <c r="H428" s="195" t="s">
        <v>19</v>
      </c>
      <c r="I428" s="197"/>
      <c r="J428" s="194"/>
      <c r="K428" s="194"/>
      <c r="L428" s="198"/>
      <c r="M428" s="199"/>
      <c r="N428" s="200"/>
      <c r="O428" s="200"/>
      <c r="P428" s="200"/>
      <c r="Q428" s="200"/>
      <c r="R428" s="200"/>
      <c r="S428" s="200"/>
      <c r="T428" s="201"/>
      <c r="AT428" s="202" t="s">
        <v>159</v>
      </c>
      <c r="AU428" s="202" t="s">
        <v>167</v>
      </c>
      <c r="AV428" s="13" t="s">
        <v>81</v>
      </c>
      <c r="AW428" s="13" t="s">
        <v>34</v>
      </c>
      <c r="AX428" s="13" t="s">
        <v>73</v>
      </c>
      <c r="AY428" s="202" t="s">
        <v>146</v>
      </c>
    </row>
    <row r="429" spans="2:51" s="14" customFormat="1" ht="12">
      <c r="B429" s="203"/>
      <c r="C429" s="204"/>
      <c r="D429" s="191" t="s">
        <v>159</v>
      </c>
      <c r="E429" s="205" t="s">
        <v>19</v>
      </c>
      <c r="F429" s="206" t="s">
        <v>271</v>
      </c>
      <c r="G429" s="204"/>
      <c r="H429" s="207">
        <v>22.35</v>
      </c>
      <c r="I429" s="208"/>
      <c r="J429" s="204"/>
      <c r="K429" s="204"/>
      <c r="L429" s="209"/>
      <c r="M429" s="210"/>
      <c r="N429" s="211"/>
      <c r="O429" s="211"/>
      <c r="P429" s="211"/>
      <c r="Q429" s="211"/>
      <c r="R429" s="211"/>
      <c r="S429" s="211"/>
      <c r="T429" s="212"/>
      <c r="AT429" s="213" t="s">
        <v>159</v>
      </c>
      <c r="AU429" s="213" t="s">
        <v>167</v>
      </c>
      <c r="AV429" s="14" t="s">
        <v>83</v>
      </c>
      <c r="AW429" s="14" t="s">
        <v>34</v>
      </c>
      <c r="AX429" s="14" t="s">
        <v>73</v>
      </c>
      <c r="AY429" s="213" t="s">
        <v>146</v>
      </c>
    </row>
    <row r="430" spans="2:51" s="13" customFormat="1" ht="12">
      <c r="B430" s="193"/>
      <c r="C430" s="194"/>
      <c r="D430" s="191" t="s">
        <v>159</v>
      </c>
      <c r="E430" s="195" t="s">
        <v>19</v>
      </c>
      <c r="F430" s="196" t="s">
        <v>272</v>
      </c>
      <c r="G430" s="194"/>
      <c r="H430" s="195" t="s">
        <v>19</v>
      </c>
      <c r="I430" s="197"/>
      <c r="J430" s="194"/>
      <c r="K430" s="194"/>
      <c r="L430" s="198"/>
      <c r="M430" s="199"/>
      <c r="N430" s="200"/>
      <c r="O430" s="200"/>
      <c r="P430" s="200"/>
      <c r="Q430" s="200"/>
      <c r="R430" s="200"/>
      <c r="S430" s="200"/>
      <c r="T430" s="201"/>
      <c r="AT430" s="202" t="s">
        <v>159</v>
      </c>
      <c r="AU430" s="202" t="s">
        <v>167</v>
      </c>
      <c r="AV430" s="13" t="s">
        <v>81</v>
      </c>
      <c r="AW430" s="13" t="s">
        <v>34</v>
      </c>
      <c r="AX430" s="13" t="s">
        <v>73</v>
      </c>
      <c r="AY430" s="202" t="s">
        <v>146</v>
      </c>
    </row>
    <row r="431" spans="2:51" s="14" customFormat="1" ht="12">
      <c r="B431" s="203"/>
      <c r="C431" s="204"/>
      <c r="D431" s="191" t="s">
        <v>159</v>
      </c>
      <c r="E431" s="205" t="s">
        <v>19</v>
      </c>
      <c r="F431" s="206" t="s">
        <v>273</v>
      </c>
      <c r="G431" s="204"/>
      <c r="H431" s="207">
        <v>2.1</v>
      </c>
      <c r="I431" s="208"/>
      <c r="J431" s="204"/>
      <c r="K431" s="204"/>
      <c r="L431" s="209"/>
      <c r="M431" s="210"/>
      <c r="N431" s="211"/>
      <c r="O431" s="211"/>
      <c r="P431" s="211"/>
      <c r="Q431" s="211"/>
      <c r="R431" s="211"/>
      <c r="S431" s="211"/>
      <c r="T431" s="212"/>
      <c r="AT431" s="213" t="s">
        <v>159</v>
      </c>
      <c r="AU431" s="213" t="s">
        <v>167</v>
      </c>
      <c r="AV431" s="14" t="s">
        <v>83</v>
      </c>
      <c r="AW431" s="14" t="s">
        <v>34</v>
      </c>
      <c r="AX431" s="14" t="s">
        <v>73</v>
      </c>
      <c r="AY431" s="213" t="s">
        <v>146</v>
      </c>
    </row>
    <row r="432" spans="2:51" s="13" customFormat="1" ht="12">
      <c r="B432" s="193"/>
      <c r="C432" s="194"/>
      <c r="D432" s="191" t="s">
        <v>159</v>
      </c>
      <c r="E432" s="195" t="s">
        <v>19</v>
      </c>
      <c r="F432" s="196" t="s">
        <v>274</v>
      </c>
      <c r="G432" s="194"/>
      <c r="H432" s="195" t="s">
        <v>19</v>
      </c>
      <c r="I432" s="197"/>
      <c r="J432" s="194"/>
      <c r="K432" s="194"/>
      <c r="L432" s="198"/>
      <c r="M432" s="199"/>
      <c r="N432" s="200"/>
      <c r="O432" s="200"/>
      <c r="P432" s="200"/>
      <c r="Q432" s="200"/>
      <c r="R432" s="200"/>
      <c r="S432" s="200"/>
      <c r="T432" s="201"/>
      <c r="AT432" s="202" t="s">
        <v>159</v>
      </c>
      <c r="AU432" s="202" t="s">
        <v>167</v>
      </c>
      <c r="AV432" s="13" t="s">
        <v>81</v>
      </c>
      <c r="AW432" s="13" t="s">
        <v>34</v>
      </c>
      <c r="AX432" s="13" t="s">
        <v>73</v>
      </c>
      <c r="AY432" s="202" t="s">
        <v>146</v>
      </c>
    </row>
    <row r="433" spans="2:51" s="14" customFormat="1" ht="12">
      <c r="B433" s="203"/>
      <c r="C433" s="204"/>
      <c r="D433" s="191" t="s">
        <v>159</v>
      </c>
      <c r="E433" s="205" t="s">
        <v>19</v>
      </c>
      <c r="F433" s="206" t="s">
        <v>275</v>
      </c>
      <c r="G433" s="204"/>
      <c r="H433" s="207">
        <v>84.37</v>
      </c>
      <c r="I433" s="208"/>
      <c r="J433" s="204"/>
      <c r="K433" s="204"/>
      <c r="L433" s="209"/>
      <c r="M433" s="210"/>
      <c r="N433" s="211"/>
      <c r="O433" s="211"/>
      <c r="P433" s="211"/>
      <c r="Q433" s="211"/>
      <c r="R433" s="211"/>
      <c r="S433" s="211"/>
      <c r="T433" s="212"/>
      <c r="AT433" s="213" t="s">
        <v>159</v>
      </c>
      <c r="AU433" s="213" t="s">
        <v>167</v>
      </c>
      <c r="AV433" s="14" t="s">
        <v>83</v>
      </c>
      <c r="AW433" s="14" t="s">
        <v>34</v>
      </c>
      <c r="AX433" s="14" t="s">
        <v>73</v>
      </c>
      <c r="AY433" s="213" t="s">
        <v>146</v>
      </c>
    </row>
    <row r="434" spans="1:65" s="2" customFormat="1" ht="16.5" customHeight="1">
      <c r="A434" s="34"/>
      <c r="B434" s="35"/>
      <c r="C434" s="214" t="s">
        <v>407</v>
      </c>
      <c r="D434" s="214" t="s">
        <v>241</v>
      </c>
      <c r="E434" s="215" t="s">
        <v>408</v>
      </c>
      <c r="F434" s="216" t="s">
        <v>409</v>
      </c>
      <c r="G434" s="217" t="s">
        <v>201</v>
      </c>
      <c r="H434" s="218">
        <v>136.025</v>
      </c>
      <c r="I434" s="219"/>
      <c r="J434" s="220">
        <f>ROUND(I434*H434,2)</f>
        <v>0</v>
      </c>
      <c r="K434" s="216" t="s">
        <v>152</v>
      </c>
      <c r="L434" s="221"/>
      <c r="M434" s="222" t="s">
        <v>19</v>
      </c>
      <c r="N434" s="223" t="s">
        <v>44</v>
      </c>
      <c r="O434" s="64"/>
      <c r="P434" s="182">
        <f>O434*H434</f>
        <v>0</v>
      </c>
      <c r="Q434" s="182">
        <v>0.0256</v>
      </c>
      <c r="R434" s="182">
        <f>Q434*H434</f>
        <v>3.4822400000000004</v>
      </c>
      <c r="S434" s="182">
        <v>0</v>
      </c>
      <c r="T434" s="183">
        <f>S434*H434</f>
        <v>0</v>
      </c>
      <c r="U434" s="34"/>
      <c r="V434" s="34"/>
      <c r="W434" s="34"/>
      <c r="X434" s="34"/>
      <c r="Y434" s="34"/>
      <c r="Z434" s="34"/>
      <c r="AA434" s="34"/>
      <c r="AB434" s="34"/>
      <c r="AC434" s="34"/>
      <c r="AD434" s="34"/>
      <c r="AE434" s="34"/>
      <c r="AR434" s="184" t="s">
        <v>214</v>
      </c>
      <c r="AT434" s="184" t="s">
        <v>241</v>
      </c>
      <c r="AU434" s="184" t="s">
        <v>167</v>
      </c>
      <c r="AY434" s="17" t="s">
        <v>146</v>
      </c>
      <c r="BE434" s="185">
        <f>IF(N434="základní",J434,0)</f>
        <v>0</v>
      </c>
      <c r="BF434" s="185">
        <f>IF(N434="snížená",J434,0)</f>
        <v>0</v>
      </c>
      <c r="BG434" s="185">
        <f>IF(N434="zákl. přenesená",J434,0)</f>
        <v>0</v>
      </c>
      <c r="BH434" s="185">
        <f>IF(N434="sníž. přenesená",J434,0)</f>
        <v>0</v>
      </c>
      <c r="BI434" s="185">
        <f>IF(N434="nulová",J434,0)</f>
        <v>0</v>
      </c>
      <c r="BJ434" s="17" t="s">
        <v>81</v>
      </c>
      <c r="BK434" s="185">
        <f>ROUND(I434*H434,2)</f>
        <v>0</v>
      </c>
      <c r="BL434" s="17" t="s">
        <v>153</v>
      </c>
      <c r="BM434" s="184" t="s">
        <v>410</v>
      </c>
    </row>
    <row r="435" spans="2:51" s="14" customFormat="1" ht="12">
      <c r="B435" s="203"/>
      <c r="C435" s="204"/>
      <c r="D435" s="191" t="s">
        <v>159</v>
      </c>
      <c r="E435" s="204"/>
      <c r="F435" s="206" t="s">
        <v>411</v>
      </c>
      <c r="G435" s="204"/>
      <c r="H435" s="207">
        <v>136.025</v>
      </c>
      <c r="I435" s="208"/>
      <c r="J435" s="204"/>
      <c r="K435" s="204"/>
      <c r="L435" s="209"/>
      <c r="M435" s="210"/>
      <c r="N435" s="211"/>
      <c r="O435" s="211"/>
      <c r="P435" s="211"/>
      <c r="Q435" s="211"/>
      <c r="R435" s="211"/>
      <c r="S435" s="211"/>
      <c r="T435" s="212"/>
      <c r="AT435" s="213" t="s">
        <v>159</v>
      </c>
      <c r="AU435" s="213" t="s">
        <v>167</v>
      </c>
      <c r="AV435" s="14" t="s">
        <v>83</v>
      </c>
      <c r="AW435" s="14" t="s">
        <v>4</v>
      </c>
      <c r="AX435" s="14" t="s">
        <v>81</v>
      </c>
      <c r="AY435" s="213" t="s">
        <v>146</v>
      </c>
    </row>
    <row r="436" spans="1:65" s="2" customFormat="1" ht="24.2" customHeight="1">
      <c r="A436" s="34"/>
      <c r="B436" s="35"/>
      <c r="C436" s="173" t="s">
        <v>412</v>
      </c>
      <c r="D436" s="173" t="s">
        <v>148</v>
      </c>
      <c r="E436" s="174" t="s">
        <v>413</v>
      </c>
      <c r="F436" s="175" t="s">
        <v>414</v>
      </c>
      <c r="G436" s="176" t="s">
        <v>201</v>
      </c>
      <c r="H436" s="177">
        <v>108.82</v>
      </c>
      <c r="I436" s="178"/>
      <c r="J436" s="179">
        <f>ROUND(I436*H436,2)</f>
        <v>0</v>
      </c>
      <c r="K436" s="175" t="s">
        <v>152</v>
      </c>
      <c r="L436" s="39"/>
      <c r="M436" s="180" t="s">
        <v>19</v>
      </c>
      <c r="N436" s="181" t="s">
        <v>44</v>
      </c>
      <c r="O436" s="64"/>
      <c r="P436" s="182">
        <f>O436*H436</f>
        <v>0</v>
      </c>
      <c r="Q436" s="182">
        <v>0.00438</v>
      </c>
      <c r="R436" s="182">
        <f>Q436*H436</f>
        <v>0.4766316</v>
      </c>
      <c r="S436" s="182">
        <v>0</v>
      </c>
      <c r="T436" s="183">
        <f>S436*H436</f>
        <v>0</v>
      </c>
      <c r="U436" s="34"/>
      <c r="V436" s="34"/>
      <c r="W436" s="34"/>
      <c r="X436" s="34"/>
      <c r="Y436" s="34"/>
      <c r="Z436" s="34"/>
      <c r="AA436" s="34"/>
      <c r="AB436" s="34"/>
      <c r="AC436" s="34"/>
      <c r="AD436" s="34"/>
      <c r="AE436" s="34"/>
      <c r="AR436" s="184" t="s">
        <v>153</v>
      </c>
      <c r="AT436" s="184" t="s">
        <v>148</v>
      </c>
      <c r="AU436" s="184" t="s">
        <v>167</v>
      </c>
      <c r="AY436" s="17" t="s">
        <v>146</v>
      </c>
      <c r="BE436" s="185">
        <f>IF(N436="základní",J436,0)</f>
        <v>0</v>
      </c>
      <c r="BF436" s="185">
        <f>IF(N436="snížená",J436,0)</f>
        <v>0</v>
      </c>
      <c r="BG436" s="185">
        <f>IF(N436="zákl. přenesená",J436,0)</f>
        <v>0</v>
      </c>
      <c r="BH436" s="185">
        <f>IF(N436="sníž. přenesená",J436,0)</f>
        <v>0</v>
      </c>
      <c r="BI436" s="185">
        <f>IF(N436="nulová",J436,0)</f>
        <v>0</v>
      </c>
      <c r="BJ436" s="17" t="s">
        <v>81</v>
      </c>
      <c r="BK436" s="185">
        <f>ROUND(I436*H436,2)</f>
        <v>0</v>
      </c>
      <c r="BL436" s="17" t="s">
        <v>153</v>
      </c>
      <c r="BM436" s="184" t="s">
        <v>415</v>
      </c>
    </row>
    <row r="437" spans="1:47" s="2" customFormat="1" ht="12">
      <c r="A437" s="34"/>
      <c r="B437" s="35"/>
      <c r="C437" s="36"/>
      <c r="D437" s="186" t="s">
        <v>155</v>
      </c>
      <c r="E437" s="36"/>
      <c r="F437" s="187" t="s">
        <v>416</v>
      </c>
      <c r="G437" s="36"/>
      <c r="H437" s="36"/>
      <c r="I437" s="188"/>
      <c r="J437" s="36"/>
      <c r="K437" s="36"/>
      <c r="L437" s="39"/>
      <c r="M437" s="189"/>
      <c r="N437" s="190"/>
      <c r="O437" s="64"/>
      <c r="P437" s="64"/>
      <c r="Q437" s="64"/>
      <c r="R437" s="64"/>
      <c r="S437" s="64"/>
      <c r="T437" s="65"/>
      <c r="U437" s="34"/>
      <c r="V437" s="34"/>
      <c r="W437" s="34"/>
      <c r="X437" s="34"/>
      <c r="Y437" s="34"/>
      <c r="Z437" s="34"/>
      <c r="AA437" s="34"/>
      <c r="AB437" s="34"/>
      <c r="AC437" s="34"/>
      <c r="AD437" s="34"/>
      <c r="AE437" s="34"/>
      <c r="AT437" s="17" t="s">
        <v>155</v>
      </c>
      <c r="AU437" s="17" t="s">
        <v>167</v>
      </c>
    </row>
    <row r="438" spans="1:47" s="2" customFormat="1" ht="29.25">
      <c r="A438" s="34"/>
      <c r="B438" s="35"/>
      <c r="C438" s="36"/>
      <c r="D438" s="191" t="s">
        <v>157</v>
      </c>
      <c r="E438" s="36"/>
      <c r="F438" s="192" t="s">
        <v>281</v>
      </c>
      <c r="G438" s="36"/>
      <c r="H438" s="36"/>
      <c r="I438" s="188"/>
      <c r="J438" s="36"/>
      <c r="K438" s="36"/>
      <c r="L438" s="39"/>
      <c r="M438" s="189"/>
      <c r="N438" s="190"/>
      <c r="O438" s="64"/>
      <c r="P438" s="64"/>
      <c r="Q438" s="64"/>
      <c r="R438" s="64"/>
      <c r="S438" s="64"/>
      <c r="T438" s="65"/>
      <c r="U438" s="34"/>
      <c r="V438" s="34"/>
      <c r="W438" s="34"/>
      <c r="X438" s="34"/>
      <c r="Y438" s="34"/>
      <c r="Z438" s="34"/>
      <c r="AA438" s="34"/>
      <c r="AB438" s="34"/>
      <c r="AC438" s="34"/>
      <c r="AD438" s="34"/>
      <c r="AE438" s="34"/>
      <c r="AT438" s="17" t="s">
        <v>157</v>
      </c>
      <c r="AU438" s="17" t="s">
        <v>167</v>
      </c>
    </row>
    <row r="439" spans="2:51" s="13" customFormat="1" ht="12">
      <c r="B439" s="193"/>
      <c r="C439" s="194"/>
      <c r="D439" s="191" t="s">
        <v>159</v>
      </c>
      <c r="E439" s="195" t="s">
        <v>19</v>
      </c>
      <c r="F439" s="196" t="s">
        <v>406</v>
      </c>
      <c r="G439" s="194"/>
      <c r="H439" s="195" t="s">
        <v>19</v>
      </c>
      <c r="I439" s="197"/>
      <c r="J439" s="194"/>
      <c r="K439" s="194"/>
      <c r="L439" s="198"/>
      <c r="M439" s="199"/>
      <c r="N439" s="200"/>
      <c r="O439" s="200"/>
      <c r="P439" s="200"/>
      <c r="Q439" s="200"/>
      <c r="R439" s="200"/>
      <c r="S439" s="200"/>
      <c r="T439" s="201"/>
      <c r="AT439" s="202" t="s">
        <v>159</v>
      </c>
      <c r="AU439" s="202" t="s">
        <v>167</v>
      </c>
      <c r="AV439" s="13" t="s">
        <v>81</v>
      </c>
      <c r="AW439" s="13" t="s">
        <v>34</v>
      </c>
      <c r="AX439" s="13" t="s">
        <v>73</v>
      </c>
      <c r="AY439" s="202" t="s">
        <v>146</v>
      </c>
    </row>
    <row r="440" spans="2:51" s="13" customFormat="1" ht="12">
      <c r="B440" s="193"/>
      <c r="C440" s="194"/>
      <c r="D440" s="191" t="s">
        <v>159</v>
      </c>
      <c r="E440" s="195" t="s">
        <v>19</v>
      </c>
      <c r="F440" s="196" t="s">
        <v>270</v>
      </c>
      <c r="G440" s="194"/>
      <c r="H440" s="195" t="s">
        <v>19</v>
      </c>
      <c r="I440" s="197"/>
      <c r="J440" s="194"/>
      <c r="K440" s="194"/>
      <c r="L440" s="198"/>
      <c r="M440" s="199"/>
      <c r="N440" s="200"/>
      <c r="O440" s="200"/>
      <c r="P440" s="200"/>
      <c r="Q440" s="200"/>
      <c r="R440" s="200"/>
      <c r="S440" s="200"/>
      <c r="T440" s="201"/>
      <c r="AT440" s="202" t="s">
        <v>159</v>
      </c>
      <c r="AU440" s="202" t="s">
        <v>167</v>
      </c>
      <c r="AV440" s="13" t="s">
        <v>81</v>
      </c>
      <c r="AW440" s="13" t="s">
        <v>34</v>
      </c>
      <c r="AX440" s="13" t="s">
        <v>73</v>
      </c>
      <c r="AY440" s="202" t="s">
        <v>146</v>
      </c>
    </row>
    <row r="441" spans="2:51" s="14" customFormat="1" ht="12">
      <c r="B441" s="203"/>
      <c r="C441" s="204"/>
      <c r="D441" s="191" t="s">
        <v>159</v>
      </c>
      <c r="E441" s="205" t="s">
        <v>19</v>
      </c>
      <c r="F441" s="206" t="s">
        <v>271</v>
      </c>
      <c r="G441" s="204"/>
      <c r="H441" s="207">
        <v>22.35</v>
      </c>
      <c r="I441" s="208"/>
      <c r="J441" s="204"/>
      <c r="K441" s="204"/>
      <c r="L441" s="209"/>
      <c r="M441" s="210"/>
      <c r="N441" s="211"/>
      <c r="O441" s="211"/>
      <c r="P441" s="211"/>
      <c r="Q441" s="211"/>
      <c r="R441" s="211"/>
      <c r="S441" s="211"/>
      <c r="T441" s="212"/>
      <c r="AT441" s="213" t="s">
        <v>159</v>
      </c>
      <c r="AU441" s="213" t="s">
        <v>167</v>
      </c>
      <c r="AV441" s="14" t="s">
        <v>83</v>
      </c>
      <c r="AW441" s="14" t="s">
        <v>34</v>
      </c>
      <c r="AX441" s="14" t="s">
        <v>73</v>
      </c>
      <c r="AY441" s="213" t="s">
        <v>146</v>
      </c>
    </row>
    <row r="442" spans="2:51" s="13" customFormat="1" ht="12">
      <c r="B442" s="193"/>
      <c r="C442" s="194"/>
      <c r="D442" s="191" t="s">
        <v>159</v>
      </c>
      <c r="E442" s="195" t="s">
        <v>19</v>
      </c>
      <c r="F442" s="196" t="s">
        <v>272</v>
      </c>
      <c r="G442" s="194"/>
      <c r="H442" s="195" t="s">
        <v>19</v>
      </c>
      <c r="I442" s="197"/>
      <c r="J442" s="194"/>
      <c r="K442" s="194"/>
      <c r="L442" s="198"/>
      <c r="M442" s="199"/>
      <c r="N442" s="200"/>
      <c r="O442" s="200"/>
      <c r="P442" s="200"/>
      <c r="Q442" s="200"/>
      <c r="R442" s="200"/>
      <c r="S442" s="200"/>
      <c r="T442" s="201"/>
      <c r="AT442" s="202" t="s">
        <v>159</v>
      </c>
      <c r="AU442" s="202" t="s">
        <v>167</v>
      </c>
      <c r="AV442" s="13" t="s">
        <v>81</v>
      </c>
      <c r="AW442" s="13" t="s">
        <v>34</v>
      </c>
      <c r="AX442" s="13" t="s">
        <v>73</v>
      </c>
      <c r="AY442" s="202" t="s">
        <v>146</v>
      </c>
    </row>
    <row r="443" spans="2:51" s="14" customFormat="1" ht="12">
      <c r="B443" s="203"/>
      <c r="C443" s="204"/>
      <c r="D443" s="191" t="s">
        <v>159</v>
      </c>
      <c r="E443" s="205" t="s">
        <v>19</v>
      </c>
      <c r="F443" s="206" t="s">
        <v>273</v>
      </c>
      <c r="G443" s="204"/>
      <c r="H443" s="207">
        <v>2.1</v>
      </c>
      <c r="I443" s="208"/>
      <c r="J443" s="204"/>
      <c r="K443" s="204"/>
      <c r="L443" s="209"/>
      <c r="M443" s="210"/>
      <c r="N443" s="211"/>
      <c r="O443" s="211"/>
      <c r="P443" s="211"/>
      <c r="Q443" s="211"/>
      <c r="R443" s="211"/>
      <c r="S443" s="211"/>
      <c r="T443" s="212"/>
      <c r="AT443" s="213" t="s">
        <v>159</v>
      </c>
      <c r="AU443" s="213" t="s">
        <v>167</v>
      </c>
      <c r="AV443" s="14" t="s">
        <v>83</v>
      </c>
      <c r="AW443" s="14" t="s">
        <v>34</v>
      </c>
      <c r="AX443" s="14" t="s">
        <v>73</v>
      </c>
      <c r="AY443" s="213" t="s">
        <v>146</v>
      </c>
    </row>
    <row r="444" spans="2:51" s="13" customFormat="1" ht="12">
      <c r="B444" s="193"/>
      <c r="C444" s="194"/>
      <c r="D444" s="191" t="s">
        <v>159</v>
      </c>
      <c r="E444" s="195" t="s">
        <v>19</v>
      </c>
      <c r="F444" s="196" t="s">
        <v>274</v>
      </c>
      <c r="G444" s="194"/>
      <c r="H444" s="195" t="s">
        <v>19</v>
      </c>
      <c r="I444" s="197"/>
      <c r="J444" s="194"/>
      <c r="K444" s="194"/>
      <c r="L444" s="198"/>
      <c r="M444" s="199"/>
      <c r="N444" s="200"/>
      <c r="O444" s="200"/>
      <c r="P444" s="200"/>
      <c r="Q444" s="200"/>
      <c r="R444" s="200"/>
      <c r="S444" s="200"/>
      <c r="T444" s="201"/>
      <c r="AT444" s="202" t="s">
        <v>159</v>
      </c>
      <c r="AU444" s="202" t="s">
        <v>167</v>
      </c>
      <c r="AV444" s="13" t="s">
        <v>81</v>
      </c>
      <c r="AW444" s="13" t="s">
        <v>34</v>
      </c>
      <c r="AX444" s="13" t="s">
        <v>73</v>
      </c>
      <c r="AY444" s="202" t="s">
        <v>146</v>
      </c>
    </row>
    <row r="445" spans="2:51" s="14" customFormat="1" ht="12">
      <c r="B445" s="203"/>
      <c r="C445" s="204"/>
      <c r="D445" s="191" t="s">
        <v>159</v>
      </c>
      <c r="E445" s="205" t="s">
        <v>19</v>
      </c>
      <c r="F445" s="206" t="s">
        <v>275</v>
      </c>
      <c r="G445" s="204"/>
      <c r="H445" s="207">
        <v>84.37</v>
      </c>
      <c r="I445" s="208"/>
      <c r="J445" s="204"/>
      <c r="K445" s="204"/>
      <c r="L445" s="209"/>
      <c r="M445" s="210"/>
      <c r="N445" s="211"/>
      <c r="O445" s="211"/>
      <c r="P445" s="211"/>
      <c r="Q445" s="211"/>
      <c r="R445" s="211"/>
      <c r="S445" s="211"/>
      <c r="T445" s="212"/>
      <c r="AT445" s="213" t="s">
        <v>159</v>
      </c>
      <c r="AU445" s="213" t="s">
        <v>167</v>
      </c>
      <c r="AV445" s="14" t="s">
        <v>83</v>
      </c>
      <c r="AW445" s="14" t="s">
        <v>34</v>
      </c>
      <c r="AX445" s="14" t="s">
        <v>73</v>
      </c>
      <c r="AY445" s="213" t="s">
        <v>146</v>
      </c>
    </row>
    <row r="446" spans="1:65" s="2" customFormat="1" ht="16.5" customHeight="1">
      <c r="A446" s="34"/>
      <c r="B446" s="35"/>
      <c r="C446" s="173" t="s">
        <v>417</v>
      </c>
      <c r="D446" s="173" t="s">
        <v>148</v>
      </c>
      <c r="E446" s="174" t="s">
        <v>418</v>
      </c>
      <c r="F446" s="175" t="s">
        <v>419</v>
      </c>
      <c r="G446" s="176" t="s">
        <v>291</v>
      </c>
      <c r="H446" s="177">
        <v>177.04</v>
      </c>
      <c r="I446" s="178"/>
      <c r="J446" s="179">
        <f>ROUND(I446*H446,2)</f>
        <v>0</v>
      </c>
      <c r="K446" s="175" t="s">
        <v>152</v>
      </c>
      <c r="L446" s="39"/>
      <c r="M446" s="180" t="s">
        <v>19</v>
      </c>
      <c r="N446" s="181" t="s">
        <v>44</v>
      </c>
      <c r="O446" s="64"/>
      <c r="P446" s="182">
        <f>O446*H446</f>
        <v>0</v>
      </c>
      <c r="Q446" s="182">
        <v>3E-05</v>
      </c>
      <c r="R446" s="182">
        <f>Q446*H446</f>
        <v>0.0053112</v>
      </c>
      <c r="S446" s="182">
        <v>0</v>
      </c>
      <c r="T446" s="183">
        <f>S446*H446</f>
        <v>0</v>
      </c>
      <c r="U446" s="34"/>
      <c r="V446" s="34"/>
      <c r="W446" s="34"/>
      <c r="X446" s="34"/>
      <c r="Y446" s="34"/>
      <c r="Z446" s="34"/>
      <c r="AA446" s="34"/>
      <c r="AB446" s="34"/>
      <c r="AC446" s="34"/>
      <c r="AD446" s="34"/>
      <c r="AE446" s="34"/>
      <c r="AR446" s="184" t="s">
        <v>153</v>
      </c>
      <c r="AT446" s="184" t="s">
        <v>148</v>
      </c>
      <c r="AU446" s="184" t="s">
        <v>167</v>
      </c>
      <c r="AY446" s="17" t="s">
        <v>146</v>
      </c>
      <c r="BE446" s="185">
        <f>IF(N446="základní",J446,0)</f>
        <v>0</v>
      </c>
      <c r="BF446" s="185">
        <f>IF(N446="snížená",J446,0)</f>
        <v>0</v>
      </c>
      <c r="BG446" s="185">
        <f>IF(N446="zákl. přenesená",J446,0)</f>
        <v>0</v>
      </c>
      <c r="BH446" s="185">
        <f>IF(N446="sníž. přenesená",J446,0)</f>
        <v>0</v>
      </c>
      <c r="BI446" s="185">
        <f>IF(N446="nulová",J446,0)</f>
        <v>0</v>
      </c>
      <c r="BJ446" s="17" t="s">
        <v>81</v>
      </c>
      <c r="BK446" s="185">
        <f>ROUND(I446*H446,2)</f>
        <v>0</v>
      </c>
      <c r="BL446" s="17" t="s">
        <v>153</v>
      </c>
      <c r="BM446" s="184" t="s">
        <v>420</v>
      </c>
    </row>
    <row r="447" spans="1:47" s="2" customFormat="1" ht="12">
      <c r="A447" s="34"/>
      <c r="B447" s="35"/>
      <c r="C447" s="36"/>
      <c r="D447" s="186" t="s">
        <v>155</v>
      </c>
      <c r="E447" s="36"/>
      <c r="F447" s="187" t="s">
        <v>421</v>
      </c>
      <c r="G447" s="36"/>
      <c r="H447" s="36"/>
      <c r="I447" s="188"/>
      <c r="J447" s="36"/>
      <c r="K447" s="36"/>
      <c r="L447" s="39"/>
      <c r="M447" s="189"/>
      <c r="N447" s="190"/>
      <c r="O447" s="64"/>
      <c r="P447" s="64"/>
      <c r="Q447" s="64"/>
      <c r="R447" s="64"/>
      <c r="S447" s="64"/>
      <c r="T447" s="65"/>
      <c r="U447" s="34"/>
      <c r="V447" s="34"/>
      <c r="W447" s="34"/>
      <c r="X447" s="34"/>
      <c r="Y447" s="34"/>
      <c r="Z447" s="34"/>
      <c r="AA447" s="34"/>
      <c r="AB447" s="34"/>
      <c r="AC447" s="34"/>
      <c r="AD447" s="34"/>
      <c r="AE447" s="34"/>
      <c r="AT447" s="17" t="s">
        <v>155</v>
      </c>
      <c r="AU447" s="17" t="s">
        <v>167</v>
      </c>
    </row>
    <row r="448" spans="1:47" s="2" customFormat="1" ht="39">
      <c r="A448" s="34"/>
      <c r="B448" s="35"/>
      <c r="C448" s="36"/>
      <c r="D448" s="191" t="s">
        <v>157</v>
      </c>
      <c r="E448" s="36"/>
      <c r="F448" s="192" t="s">
        <v>422</v>
      </c>
      <c r="G448" s="36"/>
      <c r="H448" s="36"/>
      <c r="I448" s="188"/>
      <c r="J448" s="36"/>
      <c r="K448" s="36"/>
      <c r="L448" s="39"/>
      <c r="M448" s="189"/>
      <c r="N448" s="190"/>
      <c r="O448" s="64"/>
      <c r="P448" s="64"/>
      <c r="Q448" s="64"/>
      <c r="R448" s="64"/>
      <c r="S448" s="64"/>
      <c r="T448" s="65"/>
      <c r="U448" s="34"/>
      <c r="V448" s="34"/>
      <c r="W448" s="34"/>
      <c r="X448" s="34"/>
      <c r="Y448" s="34"/>
      <c r="Z448" s="34"/>
      <c r="AA448" s="34"/>
      <c r="AB448" s="34"/>
      <c r="AC448" s="34"/>
      <c r="AD448" s="34"/>
      <c r="AE448" s="34"/>
      <c r="AT448" s="17" t="s">
        <v>157</v>
      </c>
      <c r="AU448" s="17" t="s">
        <v>167</v>
      </c>
    </row>
    <row r="449" spans="2:51" s="14" customFormat="1" ht="12">
      <c r="B449" s="203"/>
      <c r="C449" s="204"/>
      <c r="D449" s="191" t="s">
        <v>159</v>
      </c>
      <c r="E449" s="205" t="s">
        <v>19</v>
      </c>
      <c r="F449" s="206" t="s">
        <v>423</v>
      </c>
      <c r="G449" s="204"/>
      <c r="H449" s="207">
        <v>177.04</v>
      </c>
      <c r="I449" s="208"/>
      <c r="J449" s="204"/>
      <c r="K449" s="204"/>
      <c r="L449" s="209"/>
      <c r="M449" s="210"/>
      <c r="N449" s="211"/>
      <c r="O449" s="211"/>
      <c r="P449" s="211"/>
      <c r="Q449" s="211"/>
      <c r="R449" s="211"/>
      <c r="S449" s="211"/>
      <c r="T449" s="212"/>
      <c r="AT449" s="213" t="s">
        <v>159</v>
      </c>
      <c r="AU449" s="213" t="s">
        <v>167</v>
      </c>
      <c r="AV449" s="14" t="s">
        <v>83</v>
      </c>
      <c r="AW449" s="14" t="s">
        <v>34</v>
      </c>
      <c r="AX449" s="14" t="s">
        <v>73</v>
      </c>
      <c r="AY449" s="213" t="s">
        <v>146</v>
      </c>
    </row>
    <row r="450" spans="1:65" s="2" customFormat="1" ht="16.5" customHeight="1">
      <c r="A450" s="34"/>
      <c r="B450" s="35"/>
      <c r="C450" s="214" t="s">
        <v>424</v>
      </c>
      <c r="D450" s="214" t="s">
        <v>241</v>
      </c>
      <c r="E450" s="215" t="s">
        <v>425</v>
      </c>
      <c r="F450" s="216" t="s">
        <v>426</v>
      </c>
      <c r="G450" s="217" t="s">
        <v>291</v>
      </c>
      <c r="H450" s="218">
        <v>185.892</v>
      </c>
      <c r="I450" s="219"/>
      <c r="J450" s="220">
        <f>ROUND(I450*H450,2)</f>
        <v>0</v>
      </c>
      <c r="K450" s="216" t="s">
        <v>152</v>
      </c>
      <c r="L450" s="221"/>
      <c r="M450" s="222" t="s">
        <v>19</v>
      </c>
      <c r="N450" s="223" t="s">
        <v>44</v>
      </c>
      <c r="O450" s="64"/>
      <c r="P450" s="182">
        <f>O450*H450</f>
        <v>0</v>
      </c>
      <c r="Q450" s="182">
        <v>0.00072</v>
      </c>
      <c r="R450" s="182">
        <f>Q450*H450</f>
        <v>0.13384224</v>
      </c>
      <c r="S450" s="182">
        <v>0</v>
      </c>
      <c r="T450" s="183">
        <f>S450*H450</f>
        <v>0</v>
      </c>
      <c r="U450" s="34"/>
      <c r="V450" s="34"/>
      <c r="W450" s="34"/>
      <c r="X450" s="34"/>
      <c r="Y450" s="34"/>
      <c r="Z450" s="34"/>
      <c r="AA450" s="34"/>
      <c r="AB450" s="34"/>
      <c r="AC450" s="34"/>
      <c r="AD450" s="34"/>
      <c r="AE450" s="34"/>
      <c r="AR450" s="184" t="s">
        <v>214</v>
      </c>
      <c r="AT450" s="184" t="s">
        <v>241</v>
      </c>
      <c r="AU450" s="184" t="s">
        <v>167</v>
      </c>
      <c r="AY450" s="17" t="s">
        <v>146</v>
      </c>
      <c r="BE450" s="185">
        <f>IF(N450="základní",J450,0)</f>
        <v>0</v>
      </c>
      <c r="BF450" s="185">
        <f>IF(N450="snížená",J450,0)</f>
        <v>0</v>
      </c>
      <c r="BG450" s="185">
        <f>IF(N450="zákl. přenesená",J450,0)</f>
        <v>0</v>
      </c>
      <c r="BH450" s="185">
        <f>IF(N450="sníž. přenesená",J450,0)</f>
        <v>0</v>
      </c>
      <c r="BI450" s="185">
        <f>IF(N450="nulová",J450,0)</f>
        <v>0</v>
      </c>
      <c r="BJ450" s="17" t="s">
        <v>81</v>
      </c>
      <c r="BK450" s="185">
        <f>ROUND(I450*H450,2)</f>
        <v>0</v>
      </c>
      <c r="BL450" s="17" t="s">
        <v>153</v>
      </c>
      <c r="BM450" s="184" t="s">
        <v>427</v>
      </c>
    </row>
    <row r="451" spans="2:51" s="14" customFormat="1" ht="12">
      <c r="B451" s="203"/>
      <c r="C451" s="204"/>
      <c r="D451" s="191" t="s">
        <v>159</v>
      </c>
      <c r="E451" s="204"/>
      <c r="F451" s="206" t="s">
        <v>428</v>
      </c>
      <c r="G451" s="204"/>
      <c r="H451" s="207">
        <v>185.892</v>
      </c>
      <c r="I451" s="208"/>
      <c r="J451" s="204"/>
      <c r="K451" s="204"/>
      <c r="L451" s="209"/>
      <c r="M451" s="210"/>
      <c r="N451" s="211"/>
      <c r="O451" s="211"/>
      <c r="P451" s="211"/>
      <c r="Q451" s="211"/>
      <c r="R451" s="211"/>
      <c r="S451" s="211"/>
      <c r="T451" s="212"/>
      <c r="AT451" s="213" t="s">
        <v>159</v>
      </c>
      <c r="AU451" s="213" t="s">
        <v>167</v>
      </c>
      <c r="AV451" s="14" t="s">
        <v>83</v>
      </c>
      <c r="AW451" s="14" t="s">
        <v>4</v>
      </c>
      <c r="AX451" s="14" t="s">
        <v>81</v>
      </c>
      <c r="AY451" s="213" t="s">
        <v>146</v>
      </c>
    </row>
    <row r="452" spans="1:65" s="2" customFormat="1" ht="16.5" customHeight="1">
      <c r="A452" s="34"/>
      <c r="B452" s="35"/>
      <c r="C452" s="173" t="s">
        <v>429</v>
      </c>
      <c r="D452" s="173" t="s">
        <v>148</v>
      </c>
      <c r="E452" s="174" t="s">
        <v>430</v>
      </c>
      <c r="F452" s="175" t="s">
        <v>431</v>
      </c>
      <c r="G452" s="176" t="s">
        <v>291</v>
      </c>
      <c r="H452" s="177">
        <v>1724.245</v>
      </c>
      <c r="I452" s="178"/>
      <c r="J452" s="179">
        <f>ROUND(I452*H452,2)</f>
        <v>0</v>
      </c>
      <c r="K452" s="175" t="s">
        <v>152</v>
      </c>
      <c r="L452" s="39"/>
      <c r="M452" s="180" t="s">
        <v>19</v>
      </c>
      <c r="N452" s="181" t="s">
        <v>44</v>
      </c>
      <c r="O452" s="64"/>
      <c r="P452" s="182">
        <f>O452*H452</f>
        <v>0</v>
      </c>
      <c r="Q452" s="182">
        <v>0</v>
      </c>
      <c r="R452" s="182">
        <f>Q452*H452</f>
        <v>0</v>
      </c>
      <c r="S452" s="182">
        <v>0</v>
      </c>
      <c r="T452" s="183">
        <f>S452*H452</f>
        <v>0</v>
      </c>
      <c r="U452" s="34"/>
      <c r="V452" s="34"/>
      <c r="W452" s="34"/>
      <c r="X452" s="34"/>
      <c r="Y452" s="34"/>
      <c r="Z452" s="34"/>
      <c r="AA452" s="34"/>
      <c r="AB452" s="34"/>
      <c r="AC452" s="34"/>
      <c r="AD452" s="34"/>
      <c r="AE452" s="34"/>
      <c r="AR452" s="184" t="s">
        <v>153</v>
      </c>
      <c r="AT452" s="184" t="s">
        <v>148</v>
      </c>
      <c r="AU452" s="184" t="s">
        <v>167</v>
      </c>
      <c r="AY452" s="17" t="s">
        <v>146</v>
      </c>
      <c r="BE452" s="185">
        <f>IF(N452="základní",J452,0)</f>
        <v>0</v>
      </c>
      <c r="BF452" s="185">
        <f>IF(N452="snížená",J452,0)</f>
        <v>0</v>
      </c>
      <c r="BG452" s="185">
        <f>IF(N452="zákl. přenesená",J452,0)</f>
        <v>0</v>
      </c>
      <c r="BH452" s="185">
        <f>IF(N452="sníž. přenesená",J452,0)</f>
        <v>0</v>
      </c>
      <c r="BI452" s="185">
        <f>IF(N452="nulová",J452,0)</f>
        <v>0</v>
      </c>
      <c r="BJ452" s="17" t="s">
        <v>81</v>
      </c>
      <c r="BK452" s="185">
        <f>ROUND(I452*H452,2)</f>
        <v>0</v>
      </c>
      <c r="BL452" s="17" t="s">
        <v>153</v>
      </c>
      <c r="BM452" s="184" t="s">
        <v>432</v>
      </c>
    </row>
    <row r="453" spans="1:47" s="2" customFormat="1" ht="12">
      <c r="A453" s="34"/>
      <c r="B453" s="35"/>
      <c r="C453" s="36"/>
      <c r="D453" s="186" t="s">
        <v>155</v>
      </c>
      <c r="E453" s="36"/>
      <c r="F453" s="187" t="s">
        <v>433</v>
      </c>
      <c r="G453" s="36"/>
      <c r="H453" s="36"/>
      <c r="I453" s="188"/>
      <c r="J453" s="36"/>
      <c r="K453" s="36"/>
      <c r="L453" s="39"/>
      <c r="M453" s="189"/>
      <c r="N453" s="190"/>
      <c r="O453" s="64"/>
      <c r="P453" s="64"/>
      <c r="Q453" s="64"/>
      <c r="R453" s="64"/>
      <c r="S453" s="64"/>
      <c r="T453" s="65"/>
      <c r="U453" s="34"/>
      <c r="V453" s="34"/>
      <c r="W453" s="34"/>
      <c r="X453" s="34"/>
      <c r="Y453" s="34"/>
      <c r="Z453" s="34"/>
      <c r="AA453" s="34"/>
      <c r="AB453" s="34"/>
      <c r="AC453" s="34"/>
      <c r="AD453" s="34"/>
      <c r="AE453" s="34"/>
      <c r="AT453" s="17" t="s">
        <v>155</v>
      </c>
      <c r="AU453" s="17" t="s">
        <v>167</v>
      </c>
    </row>
    <row r="454" spans="1:47" s="2" customFormat="1" ht="39">
      <c r="A454" s="34"/>
      <c r="B454" s="35"/>
      <c r="C454" s="36"/>
      <c r="D454" s="191" t="s">
        <v>157</v>
      </c>
      <c r="E454" s="36"/>
      <c r="F454" s="192" t="s">
        <v>422</v>
      </c>
      <c r="G454" s="36"/>
      <c r="H454" s="36"/>
      <c r="I454" s="188"/>
      <c r="J454" s="36"/>
      <c r="K454" s="36"/>
      <c r="L454" s="39"/>
      <c r="M454" s="189"/>
      <c r="N454" s="190"/>
      <c r="O454" s="64"/>
      <c r="P454" s="64"/>
      <c r="Q454" s="64"/>
      <c r="R454" s="64"/>
      <c r="S454" s="64"/>
      <c r="T454" s="65"/>
      <c r="U454" s="34"/>
      <c r="V454" s="34"/>
      <c r="W454" s="34"/>
      <c r="X454" s="34"/>
      <c r="Y454" s="34"/>
      <c r="Z454" s="34"/>
      <c r="AA454" s="34"/>
      <c r="AB454" s="34"/>
      <c r="AC454" s="34"/>
      <c r="AD454" s="34"/>
      <c r="AE454" s="34"/>
      <c r="AT454" s="17" t="s">
        <v>157</v>
      </c>
      <c r="AU454" s="17" t="s">
        <v>167</v>
      </c>
    </row>
    <row r="455" spans="2:51" s="14" customFormat="1" ht="12">
      <c r="B455" s="203"/>
      <c r="C455" s="204"/>
      <c r="D455" s="191" t="s">
        <v>159</v>
      </c>
      <c r="E455" s="205" t="s">
        <v>19</v>
      </c>
      <c r="F455" s="206" t="s">
        <v>434</v>
      </c>
      <c r="G455" s="204"/>
      <c r="H455" s="207">
        <v>1724.245</v>
      </c>
      <c r="I455" s="208"/>
      <c r="J455" s="204"/>
      <c r="K455" s="204"/>
      <c r="L455" s="209"/>
      <c r="M455" s="210"/>
      <c r="N455" s="211"/>
      <c r="O455" s="211"/>
      <c r="P455" s="211"/>
      <c r="Q455" s="211"/>
      <c r="R455" s="211"/>
      <c r="S455" s="211"/>
      <c r="T455" s="212"/>
      <c r="AT455" s="213" t="s">
        <v>159</v>
      </c>
      <c r="AU455" s="213" t="s">
        <v>167</v>
      </c>
      <c r="AV455" s="14" t="s">
        <v>83</v>
      </c>
      <c r="AW455" s="14" t="s">
        <v>34</v>
      </c>
      <c r="AX455" s="14" t="s">
        <v>73</v>
      </c>
      <c r="AY455" s="213" t="s">
        <v>146</v>
      </c>
    </row>
    <row r="456" spans="1:65" s="2" customFormat="1" ht="16.5" customHeight="1">
      <c r="A456" s="34"/>
      <c r="B456" s="35"/>
      <c r="C456" s="214" t="s">
        <v>435</v>
      </c>
      <c r="D456" s="214" t="s">
        <v>241</v>
      </c>
      <c r="E456" s="215" t="s">
        <v>436</v>
      </c>
      <c r="F456" s="216" t="s">
        <v>437</v>
      </c>
      <c r="G456" s="217" t="s">
        <v>291</v>
      </c>
      <c r="H456" s="218">
        <v>311.094</v>
      </c>
      <c r="I456" s="219"/>
      <c r="J456" s="220">
        <f>ROUND(I456*H456,2)</f>
        <v>0</v>
      </c>
      <c r="K456" s="216" t="s">
        <v>152</v>
      </c>
      <c r="L456" s="221"/>
      <c r="M456" s="222" t="s">
        <v>19</v>
      </c>
      <c r="N456" s="223" t="s">
        <v>44</v>
      </c>
      <c r="O456" s="64"/>
      <c r="P456" s="182">
        <f>O456*H456</f>
        <v>0</v>
      </c>
      <c r="Q456" s="182">
        <v>3E-05</v>
      </c>
      <c r="R456" s="182">
        <f>Q456*H456</f>
        <v>0.00933282</v>
      </c>
      <c r="S456" s="182">
        <v>0</v>
      </c>
      <c r="T456" s="183">
        <f>S456*H456</f>
        <v>0</v>
      </c>
      <c r="U456" s="34"/>
      <c r="V456" s="34"/>
      <c r="W456" s="34"/>
      <c r="X456" s="34"/>
      <c r="Y456" s="34"/>
      <c r="Z456" s="34"/>
      <c r="AA456" s="34"/>
      <c r="AB456" s="34"/>
      <c r="AC456" s="34"/>
      <c r="AD456" s="34"/>
      <c r="AE456" s="34"/>
      <c r="AR456" s="184" t="s">
        <v>214</v>
      </c>
      <c r="AT456" s="184" t="s">
        <v>241</v>
      </c>
      <c r="AU456" s="184" t="s">
        <v>167</v>
      </c>
      <c r="AY456" s="17" t="s">
        <v>146</v>
      </c>
      <c r="BE456" s="185">
        <f>IF(N456="základní",J456,0)</f>
        <v>0</v>
      </c>
      <c r="BF456" s="185">
        <f>IF(N456="snížená",J456,0)</f>
        <v>0</v>
      </c>
      <c r="BG456" s="185">
        <f>IF(N456="zákl. přenesená",J456,0)</f>
        <v>0</v>
      </c>
      <c r="BH456" s="185">
        <f>IF(N456="sníž. přenesená",J456,0)</f>
        <v>0</v>
      </c>
      <c r="BI456" s="185">
        <f>IF(N456="nulová",J456,0)</f>
        <v>0</v>
      </c>
      <c r="BJ456" s="17" t="s">
        <v>81</v>
      </c>
      <c r="BK456" s="185">
        <f>ROUND(I456*H456,2)</f>
        <v>0</v>
      </c>
      <c r="BL456" s="17" t="s">
        <v>153</v>
      </c>
      <c r="BM456" s="184" t="s">
        <v>438</v>
      </c>
    </row>
    <row r="457" spans="2:51" s="13" customFormat="1" ht="12">
      <c r="B457" s="193"/>
      <c r="C457" s="194"/>
      <c r="D457" s="191" t="s">
        <v>159</v>
      </c>
      <c r="E457" s="195" t="s">
        <v>19</v>
      </c>
      <c r="F457" s="196" t="s">
        <v>270</v>
      </c>
      <c r="G457" s="194"/>
      <c r="H457" s="195" t="s">
        <v>19</v>
      </c>
      <c r="I457" s="197"/>
      <c r="J457" s="194"/>
      <c r="K457" s="194"/>
      <c r="L457" s="198"/>
      <c r="M457" s="199"/>
      <c r="N457" s="200"/>
      <c r="O457" s="200"/>
      <c r="P457" s="200"/>
      <c r="Q457" s="200"/>
      <c r="R457" s="200"/>
      <c r="S457" s="200"/>
      <c r="T457" s="201"/>
      <c r="AT457" s="202" t="s">
        <v>159</v>
      </c>
      <c r="AU457" s="202" t="s">
        <v>167</v>
      </c>
      <c r="AV457" s="13" t="s">
        <v>81</v>
      </c>
      <c r="AW457" s="13" t="s">
        <v>34</v>
      </c>
      <c r="AX457" s="13" t="s">
        <v>73</v>
      </c>
      <c r="AY457" s="202" t="s">
        <v>146</v>
      </c>
    </row>
    <row r="458" spans="2:51" s="14" customFormat="1" ht="12">
      <c r="B458" s="203"/>
      <c r="C458" s="204"/>
      <c r="D458" s="191" t="s">
        <v>159</v>
      </c>
      <c r="E458" s="205" t="s">
        <v>19</v>
      </c>
      <c r="F458" s="206" t="s">
        <v>439</v>
      </c>
      <c r="G458" s="204"/>
      <c r="H458" s="207">
        <v>18</v>
      </c>
      <c r="I458" s="208"/>
      <c r="J458" s="204"/>
      <c r="K458" s="204"/>
      <c r="L458" s="209"/>
      <c r="M458" s="210"/>
      <c r="N458" s="211"/>
      <c r="O458" s="211"/>
      <c r="P458" s="211"/>
      <c r="Q458" s="211"/>
      <c r="R458" s="211"/>
      <c r="S458" s="211"/>
      <c r="T458" s="212"/>
      <c r="AT458" s="213" t="s">
        <v>159</v>
      </c>
      <c r="AU458" s="213" t="s">
        <v>167</v>
      </c>
      <c r="AV458" s="14" t="s">
        <v>83</v>
      </c>
      <c r="AW458" s="14" t="s">
        <v>34</v>
      </c>
      <c r="AX458" s="14" t="s">
        <v>73</v>
      </c>
      <c r="AY458" s="213" t="s">
        <v>146</v>
      </c>
    </row>
    <row r="459" spans="2:51" s="14" customFormat="1" ht="12">
      <c r="B459" s="203"/>
      <c r="C459" s="204"/>
      <c r="D459" s="191" t="s">
        <v>159</v>
      </c>
      <c r="E459" s="205" t="s">
        <v>19</v>
      </c>
      <c r="F459" s="206" t="s">
        <v>440</v>
      </c>
      <c r="G459" s="204"/>
      <c r="H459" s="207">
        <v>9</v>
      </c>
      <c r="I459" s="208"/>
      <c r="J459" s="204"/>
      <c r="K459" s="204"/>
      <c r="L459" s="209"/>
      <c r="M459" s="210"/>
      <c r="N459" s="211"/>
      <c r="O459" s="211"/>
      <c r="P459" s="211"/>
      <c r="Q459" s="211"/>
      <c r="R459" s="211"/>
      <c r="S459" s="211"/>
      <c r="T459" s="212"/>
      <c r="AT459" s="213" t="s">
        <v>159</v>
      </c>
      <c r="AU459" s="213" t="s">
        <v>167</v>
      </c>
      <c r="AV459" s="14" t="s">
        <v>83</v>
      </c>
      <c r="AW459" s="14" t="s">
        <v>34</v>
      </c>
      <c r="AX459" s="14" t="s">
        <v>73</v>
      </c>
      <c r="AY459" s="213" t="s">
        <v>146</v>
      </c>
    </row>
    <row r="460" spans="2:51" s="14" customFormat="1" ht="12">
      <c r="B460" s="203"/>
      <c r="C460" s="204"/>
      <c r="D460" s="191" t="s">
        <v>159</v>
      </c>
      <c r="E460" s="205" t="s">
        <v>19</v>
      </c>
      <c r="F460" s="206" t="s">
        <v>441</v>
      </c>
      <c r="G460" s="204"/>
      <c r="H460" s="207">
        <v>4.8</v>
      </c>
      <c r="I460" s="208"/>
      <c r="J460" s="204"/>
      <c r="K460" s="204"/>
      <c r="L460" s="209"/>
      <c r="M460" s="210"/>
      <c r="N460" s="211"/>
      <c r="O460" s="211"/>
      <c r="P460" s="211"/>
      <c r="Q460" s="211"/>
      <c r="R460" s="211"/>
      <c r="S460" s="211"/>
      <c r="T460" s="212"/>
      <c r="AT460" s="213" t="s">
        <v>159</v>
      </c>
      <c r="AU460" s="213" t="s">
        <v>167</v>
      </c>
      <c r="AV460" s="14" t="s">
        <v>83</v>
      </c>
      <c r="AW460" s="14" t="s">
        <v>34</v>
      </c>
      <c r="AX460" s="14" t="s">
        <v>73</v>
      </c>
      <c r="AY460" s="213" t="s">
        <v>146</v>
      </c>
    </row>
    <row r="461" spans="2:51" s="13" customFormat="1" ht="12">
      <c r="B461" s="193"/>
      <c r="C461" s="194"/>
      <c r="D461" s="191" t="s">
        <v>159</v>
      </c>
      <c r="E461" s="195" t="s">
        <v>19</v>
      </c>
      <c r="F461" s="196" t="s">
        <v>272</v>
      </c>
      <c r="G461" s="194"/>
      <c r="H461" s="195" t="s">
        <v>19</v>
      </c>
      <c r="I461" s="197"/>
      <c r="J461" s="194"/>
      <c r="K461" s="194"/>
      <c r="L461" s="198"/>
      <c r="M461" s="199"/>
      <c r="N461" s="200"/>
      <c r="O461" s="200"/>
      <c r="P461" s="200"/>
      <c r="Q461" s="200"/>
      <c r="R461" s="200"/>
      <c r="S461" s="200"/>
      <c r="T461" s="201"/>
      <c r="AT461" s="202" t="s">
        <v>159</v>
      </c>
      <c r="AU461" s="202" t="s">
        <v>167</v>
      </c>
      <c r="AV461" s="13" t="s">
        <v>81</v>
      </c>
      <c r="AW461" s="13" t="s">
        <v>34</v>
      </c>
      <c r="AX461" s="13" t="s">
        <v>73</v>
      </c>
      <c r="AY461" s="202" t="s">
        <v>146</v>
      </c>
    </row>
    <row r="462" spans="2:51" s="14" customFormat="1" ht="12">
      <c r="B462" s="203"/>
      <c r="C462" s="204"/>
      <c r="D462" s="191" t="s">
        <v>159</v>
      </c>
      <c r="E462" s="205" t="s">
        <v>19</v>
      </c>
      <c r="F462" s="206" t="s">
        <v>442</v>
      </c>
      <c r="G462" s="204"/>
      <c r="H462" s="207">
        <v>35.4</v>
      </c>
      <c r="I462" s="208"/>
      <c r="J462" s="204"/>
      <c r="K462" s="204"/>
      <c r="L462" s="209"/>
      <c r="M462" s="210"/>
      <c r="N462" s="211"/>
      <c r="O462" s="211"/>
      <c r="P462" s="211"/>
      <c r="Q462" s="211"/>
      <c r="R462" s="211"/>
      <c r="S462" s="211"/>
      <c r="T462" s="212"/>
      <c r="AT462" s="213" t="s">
        <v>159</v>
      </c>
      <c r="AU462" s="213" t="s">
        <v>167</v>
      </c>
      <c r="AV462" s="14" t="s">
        <v>83</v>
      </c>
      <c r="AW462" s="14" t="s">
        <v>34</v>
      </c>
      <c r="AX462" s="14" t="s">
        <v>73</v>
      </c>
      <c r="AY462" s="213" t="s">
        <v>146</v>
      </c>
    </row>
    <row r="463" spans="2:51" s="14" customFormat="1" ht="12">
      <c r="B463" s="203"/>
      <c r="C463" s="204"/>
      <c r="D463" s="191" t="s">
        <v>159</v>
      </c>
      <c r="E463" s="205" t="s">
        <v>19</v>
      </c>
      <c r="F463" s="206" t="s">
        <v>443</v>
      </c>
      <c r="G463" s="204"/>
      <c r="H463" s="207">
        <v>174</v>
      </c>
      <c r="I463" s="208"/>
      <c r="J463" s="204"/>
      <c r="K463" s="204"/>
      <c r="L463" s="209"/>
      <c r="M463" s="210"/>
      <c r="N463" s="211"/>
      <c r="O463" s="211"/>
      <c r="P463" s="211"/>
      <c r="Q463" s="211"/>
      <c r="R463" s="211"/>
      <c r="S463" s="211"/>
      <c r="T463" s="212"/>
      <c r="AT463" s="213" t="s">
        <v>159</v>
      </c>
      <c r="AU463" s="213" t="s">
        <v>167</v>
      </c>
      <c r="AV463" s="14" t="s">
        <v>83</v>
      </c>
      <c r="AW463" s="14" t="s">
        <v>34</v>
      </c>
      <c r="AX463" s="14" t="s">
        <v>73</v>
      </c>
      <c r="AY463" s="213" t="s">
        <v>146</v>
      </c>
    </row>
    <row r="464" spans="2:51" s="14" customFormat="1" ht="12">
      <c r="B464" s="203"/>
      <c r="C464" s="204"/>
      <c r="D464" s="191" t="s">
        <v>159</v>
      </c>
      <c r="E464" s="205" t="s">
        <v>19</v>
      </c>
      <c r="F464" s="206" t="s">
        <v>444</v>
      </c>
      <c r="G464" s="204"/>
      <c r="H464" s="207">
        <v>40.4</v>
      </c>
      <c r="I464" s="208"/>
      <c r="J464" s="204"/>
      <c r="K464" s="204"/>
      <c r="L464" s="209"/>
      <c r="M464" s="210"/>
      <c r="N464" s="211"/>
      <c r="O464" s="211"/>
      <c r="P464" s="211"/>
      <c r="Q464" s="211"/>
      <c r="R464" s="211"/>
      <c r="S464" s="211"/>
      <c r="T464" s="212"/>
      <c r="AT464" s="213" t="s">
        <v>159</v>
      </c>
      <c r="AU464" s="213" t="s">
        <v>167</v>
      </c>
      <c r="AV464" s="14" t="s">
        <v>83</v>
      </c>
      <c r="AW464" s="14" t="s">
        <v>34</v>
      </c>
      <c r="AX464" s="14" t="s">
        <v>73</v>
      </c>
      <c r="AY464" s="213" t="s">
        <v>146</v>
      </c>
    </row>
    <row r="465" spans="2:51" s="13" customFormat="1" ht="12">
      <c r="B465" s="193"/>
      <c r="C465" s="194"/>
      <c r="D465" s="191" t="s">
        <v>159</v>
      </c>
      <c r="E465" s="195" t="s">
        <v>19</v>
      </c>
      <c r="F465" s="196" t="s">
        <v>300</v>
      </c>
      <c r="G465" s="194"/>
      <c r="H465" s="195" t="s">
        <v>19</v>
      </c>
      <c r="I465" s="197"/>
      <c r="J465" s="194"/>
      <c r="K465" s="194"/>
      <c r="L465" s="198"/>
      <c r="M465" s="199"/>
      <c r="N465" s="200"/>
      <c r="O465" s="200"/>
      <c r="P465" s="200"/>
      <c r="Q465" s="200"/>
      <c r="R465" s="200"/>
      <c r="S465" s="200"/>
      <c r="T465" s="201"/>
      <c r="AT465" s="202" t="s">
        <v>159</v>
      </c>
      <c r="AU465" s="202" t="s">
        <v>167</v>
      </c>
      <c r="AV465" s="13" t="s">
        <v>81</v>
      </c>
      <c r="AW465" s="13" t="s">
        <v>34</v>
      </c>
      <c r="AX465" s="13" t="s">
        <v>73</v>
      </c>
      <c r="AY465" s="202" t="s">
        <v>146</v>
      </c>
    </row>
    <row r="466" spans="2:51" s="14" customFormat="1" ht="12">
      <c r="B466" s="203"/>
      <c r="C466" s="204"/>
      <c r="D466" s="191" t="s">
        <v>159</v>
      </c>
      <c r="E466" s="205" t="s">
        <v>19</v>
      </c>
      <c r="F466" s="206" t="s">
        <v>301</v>
      </c>
      <c r="G466" s="204"/>
      <c r="H466" s="207">
        <v>9.88</v>
      </c>
      <c r="I466" s="208"/>
      <c r="J466" s="204"/>
      <c r="K466" s="204"/>
      <c r="L466" s="209"/>
      <c r="M466" s="210"/>
      <c r="N466" s="211"/>
      <c r="O466" s="211"/>
      <c r="P466" s="211"/>
      <c r="Q466" s="211"/>
      <c r="R466" s="211"/>
      <c r="S466" s="211"/>
      <c r="T466" s="212"/>
      <c r="AT466" s="213" t="s">
        <v>159</v>
      </c>
      <c r="AU466" s="213" t="s">
        <v>167</v>
      </c>
      <c r="AV466" s="14" t="s">
        <v>83</v>
      </c>
      <c r="AW466" s="14" t="s">
        <v>34</v>
      </c>
      <c r="AX466" s="14" t="s">
        <v>73</v>
      </c>
      <c r="AY466" s="213" t="s">
        <v>146</v>
      </c>
    </row>
    <row r="467" spans="2:51" s="14" customFormat="1" ht="12">
      <c r="B467" s="203"/>
      <c r="C467" s="204"/>
      <c r="D467" s="191" t="s">
        <v>159</v>
      </c>
      <c r="E467" s="205" t="s">
        <v>19</v>
      </c>
      <c r="F467" s="206" t="s">
        <v>441</v>
      </c>
      <c r="G467" s="204"/>
      <c r="H467" s="207">
        <v>4.8</v>
      </c>
      <c r="I467" s="208"/>
      <c r="J467" s="204"/>
      <c r="K467" s="204"/>
      <c r="L467" s="209"/>
      <c r="M467" s="210"/>
      <c r="N467" s="211"/>
      <c r="O467" s="211"/>
      <c r="P467" s="211"/>
      <c r="Q467" s="211"/>
      <c r="R467" s="211"/>
      <c r="S467" s="211"/>
      <c r="T467" s="212"/>
      <c r="AT467" s="213" t="s">
        <v>159</v>
      </c>
      <c r="AU467" s="213" t="s">
        <v>167</v>
      </c>
      <c r="AV467" s="14" t="s">
        <v>83</v>
      </c>
      <c r="AW467" s="14" t="s">
        <v>34</v>
      </c>
      <c r="AX467" s="14" t="s">
        <v>73</v>
      </c>
      <c r="AY467" s="213" t="s">
        <v>146</v>
      </c>
    </row>
    <row r="468" spans="2:51" s="14" customFormat="1" ht="12">
      <c r="B468" s="203"/>
      <c r="C468" s="204"/>
      <c r="D468" s="191" t="s">
        <v>159</v>
      </c>
      <c r="E468" s="204"/>
      <c r="F468" s="206" t="s">
        <v>445</v>
      </c>
      <c r="G468" s="204"/>
      <c r="H468" s="207">
        <v>311.094</v>
      </c>
      <c r="I468" s="208"/>
      <c r="J468" s="204"/>
      <c r="K468" s="204"/>
      <c r="L468" s="209"/>
      <c r="M468" s="210"/>
      <c r="N468" s="211"/>
      <c r="O468" s="211"/>
      <c r="P468" s="211"/>
      <c r="Q468" s="211"/>
      <c r="R468" s="211"/>
      <c r="S468" s="211"/>
      <c r="T468" s="212"/>
      <c r="AT468" s="213" t="s">
        <v>159</v>
      </c>
      <c r="AU468" s="213" t="s">
        <v>167</v>
      </c>
      <c r="AV468" s="14" t="s">
        <v>83</v>
      </c>
      <c r="AW468" s="14" t="s">
        <v>4</v>
      </c>
      <c r="AX468" s="14" t="s">
        <v>81</v>
      </c>
      <c r="AY468" s="213" t="s">
        <v>146</v>
      </c>
    </row>
    <row r="469" spans="1:65" s="2" customFormat="1" ht="16.5" customHeight="1">
      <c r="A469" s="34"/>
      <c r="B469" s="35"/>
      <c r="C469" s="214" t="s">
        <v>446</v>
      </c>
      <c r="D469" s="214" t="s">
        <v>241</v>
      </c>
      <c r="E469" s="215" t="s">
        <v>447</v>
      </c>
      <c r="F469" s="216" t="s">
        <v>448</v>
      </c>
      <c r="G469" s="217" t="s">
        <v>291</v>
      </c>
      <c r="H469" s="218">
        <v>552.069</v>
      </c>
      <c r="I469" s="219"/>
      <c r="J469" s="220">
        <f>ROUND(I469*H469,2)</f>
        <v>0</v>
      </c>
      <c r="K469" s="216" t="s">
        <v>152</v>
      </c>
      <c r="L469" s="221"/>
      <c r="M469" s="222" t="s">
        <v>19</v>
      </c>
      <c r="N469" s="223" t="s">
        <v>44</v>
      </c>
      <c r="O469" s="64"/>
      <c r="P469" s="182">
        <f>O469*H469</f>
        <v>0</v>
      </c>
      <c r="Q469" s="182">
        <v>0.0002</v>
      </c>
      <c r="R469" s="182">
        <f>Q469*H469</f>
        <v>0.11041379999999999</v>
      </c>
      <c r="S469" s="182">
        <v>0</v>
      </c>
      <c r="T469" s="183">
        <f>S469*H469</f>
        <v>0</v>
      </c>
      <c r="U469" s="34"/>
      <c r="V469" s="34"/>
      <c r="W469" s="34"/>
      <c r="X469" s="34"/>
      <c r="Y469" s="34"/>
      <c r="Z469" s="34"/>
      <c r="AA469" s="34"/>
      <c r="AB469" s="34"/>
      <c r="AC469" s="34"/>
      <c r="AD469" s="34"/>
      <c r="AE469" s="34"/>
      <c r="AR469" s="184" t="s">
        <v>214</v>
      </c>
      <c r="AT469" s="184" t="s">
        <v>241</v>
      </c>
      <c r="AU469" s="184" t="s">
        <v>167</v>
      </c>
      <c r="AY469" s="17" t="s">
        <v>146</v>
      </c>
      <c r="BE469" s="185">
        <f>IF(N469="základní",J469,0)</f>
        <v>0</v>
      </c>
      <c r="BF469" s="185">
        <f>IF(N469="snížená",J469,0)</f>
        <v>0</v>
      </c>
      <c r="BG469" s="185">
        <f>IF(N469="zákl. přenesená",J469,0)</f>
        <v>0</v>
      </c>
      <c r="BH469" s="185">
        <f>IF(N469="sníž. přenesená",J469,0)</f>
        <v>0</v>
      </c>
      <c r="BI469" s="185">
        <f>IF(N469="nulová",J469,0)</f>
        <v>0</v>
      </c>
      <c r="BJ469" s="17" t="s">
        <v>81</v>
      </c>
      <c r="BK469" s="185">
        <f>ROUND(I469*H469,2)</f>
        <v>0</v>
      </c>
      <c r="BL469" s="17" t="s">
        <v>153</v>
      </c>
      <c r="BM469" s="184" t="s">
        <v>449</v>
      </c>
    </row>
    <row r="470" spans="2:51" s="13" customFormat="1" ht="12">
      <c r="B470" s="193"/>
      <c r="C470" s="194"/>
      <c r="D470" s="191" t="s">
        <v>159</v>
      </c>
      <c r="E470" s="195" t="s">
        <v>19</v>
      </c>
      <c r="F470" s="196" t="s">
        <v>270</v>
      </c>
      <c r="G470" s="194"/>
      <c r="H470" s="195" t="s">
        <v>19</v>
      </c>
      <c r="I470" s="197"/>
      <c r="J470" s="194"/>
      <c r="K470" s="194"/>
      <c r="L470" s="198"/>
      <c r="M470" s="199"/>
      <c r="N470" s="200"/>
      <c r="O470" s="200"/>
      <c r="P470" s="200"/>
      <c r="Q470" s="200"/>
      <c r="R470" s="200"/>
      <c r="S470" s="200"/>
      <c r="T470" s="201"/>
      <c r="AT470" s="202" t="s">
        <v>159</v>
      </c>
      <c r="AU470" s="202" t="s">
        <v>167</v>
      </c>
      <c r="AV470" s="13" t="s">
        <v>81</v>
      </c>
      <c r="AW470" s="13" t="s">
        <v>34</v>
      </c>
      <c r="AX470" s="13" t="s">
        <v>73</v>
      </c>
      <c r="AY470" s="202" t="s">
        <v>146</v>
      </c>
    </row>
    <row r="471" spans="2:51" s="14" customFormat="1" ht="12">
      <c r="B471" s="203"/>
      <c r="C471" s="204"/>
      <c r="D471" s="191" t="s">
        <v>159</v>
      </c>
      <c r="E471" s="205" t="s">
        <v>19</v>
      </c>
      <c r="F471" s="206" t="s">
        <v>315</v>
      </c>
      <c r="G471" s="204"/>
      <c r="H471" s="207">
        <v>281.28</v>
      </c>
      <c r="I471" s="208"/>
      <c r="J471" s="204"/>
      <c r="K471" s="204"/>
      <c r="L471" s="209"/>
      <c r="M471" s="210"/>
      <c r="N471" s="211"/>
      <c r="O471" s="211"/>
      <c r="P471" s="211"/>
      <c r="Q471" s="211"/>
      <c r="R471" s="211"/>
      <c r="S471" s="211"/>
      <c r="T471" s="212"/>
      <c r="AT471" s="213" t="s">
        <v>159</v>
      </c>
      <c r="AU471" s="213" t="s">
        <v>167</v>
      </c>
      <c r="AV471" s="14" t="s">
        <v>83</v>
      </c>
      <c r="AW471" s="14" t="s">
        <v>34</v>
      </c>
      <c r="AX471" s="14" t="s">
        <v>73</v>
      </c>
      <c r="AY471" s="213" t="s">
        <v>146</v>
      </c>
    </row>
    <row r="472" spans="2:51" s="14" customFormat="1" ht="12">
      <c r="B472" s="203"/>
      <c r="C472" s="204"/>
      <c r="D472" s="191" t="s">
        <v>159</v>
      </c>
      <c r="E472" s="205" t="s">
        <v>19</v>
      </c>
      <c r="F472" s="206" t="s">
        <v>316</v>
      </c>
      <c r="G472" s="204"/>
      <c r="H472" s="207">
        <v>13.5</v>
      </c>
      <c r="I472" s="208"/>
      <c r="J472" s="204"/>
      <c r="K472" s="204"/>
      <c r="L472" s="209"/>
      <c r="M472" s="210"/>
      <c r="N472" s="211"/>
      <c r="O472" s="211"/>
      <c r="P472" s="211"/>
      <c r="Q472" s="211"/>
      <c r="R472" s="211"/>
      <c r="S472" s="211"/>
      <c r="T472" s="212"/>
      <c r="AT472" s="213" t="s">
        <v>159</v>
      </c>
      <c r="AU472" s="213" t="s">
        <v>167</v>
      </c>
      <c r="AV472" s="14" t="s">
        <v>83</v>
      </c>
      <c r="AW472" s="14" t="s">
        <v>34</v>
      </c>
      <c r="AX472" s="14" t="s">
        <v>73</v>
      </c>
      <c r="AY472" s="213" t="s">
        <v>146</v>
      </c>
    </row>
    <row r="473" spans="2:51" s="13" customFormat="1" ht="12">
      <c r="B473" s="193"/>
      <c r="C473" s="194"/>
      <c r="D473" s="191" t="s">
        <v>159</v>
      </c>
      <c r="E473" s="195" t="s">
        <v>19</v>
      </c>
      <c r="F473" s="196" t="s">
        <v>272</v>
      </c>
      <c r="G473" s="194"/>
      <c r="H473" s="195" t="s">
        <v>19</v>
      </c>
      <c r="I473" s="197"/>
      <c r="J473" s="194"/>
      <c r="K473" s="194"/>
      <c r="L473" s="198"/>
      <c r="M473" s="199"/>
      <c r="N473" s="200"/>
      <c r="O473" s="200"/>
      <c r="P473" s="200"/>
      <c r="Q473" s="200"/>
      <c r="R473" s="200"/>
      <c r="S473" s="200"/>
      <c r="T473" s="201"/>
      <c r="AT473" s="202" t="s">
        <v>159</v>
      </c>
      <c r="AU473" s="202" t="s">
        <v>167</v>
      </c>
      <c r="AV473" s="13" t="s">
        <v>81</v>
      </c>
      <c r="AW473" s="13" t="s">
        <v>34</v>
      </c>
      <c r="AX473" s="13" t="s">
        <v>73</v>
      </c>
      <c r="AY473" s="202" t="s">
        <v>146</v>
      </c>
    </row>
    <row r="474" spans="2:51" s="14" customFormat="1" ht="12">
      <c r="B474" s="203"/>
      <c r="C474" s="204"/>
      <c r="D474" s="191" t="s">
        <v>159</v>
      </c>
      <c r="E474" s="205" t="s">
        <v>19</v>
      </c>
      <c r="F474" s="206" t="s">
        <v>317</v>
      </c>
      <c r="G474" s="204"/>
      <c r="H474" s="207">
        <v>34.2</v>
      </c>
      <c r="I474" s="208"/>
      <c r="J474" s="204"/>
      <c r="K474" s="204"/>
      <c r="L474" s="209"/>
      <c r="M474" s="210"/>
      <c r="N474" s="211"/>
      <c r="O474" s="211"/>
      <c r="P474" s="211"/>
      <c r="Q474" s="211"/>
      <c r="R474" s="211"/>
      <c r="S474" s="211"/>
      <c r="T474" s="212"/>
      <c r="AT474" s="213" t="s">
        <v>159</v>
      </c>
      <c r="AU474" s="213" t="s">
        <v>167</v>
      </c>
      <c r="AV474" s="14" t="s">
        <v>83</v>
      </c>
      <c r="AW474" s="14" t="s">
        <v>34</v>
      </c>
      <c r="AX474" s="14" t="s">
        <v>73</v>
      </c>
      <c r="AY474" s="213" t="s">
        <v>146</v>
      </c>
    </row>
    <row r="475" spans="2:51" s="14" customFormat="1" ht="12">
      <c r="B475" s="203"/>
      <c r="C475" s="204"/>
      <c r="D475" s="191" t="s">
        <v>159</v>
      </c>
      <c r="E475" s="205" t="s">
        <v>19</v>
      </c>
      <c r="F475" s="206" t="s">
        <v>318</v>
      </c>
      <c r="G475" s="204"/>
      <c r="H475" s="207">
        <v>187.8</v>
      </c>
      <c r="I475" s="208"/>
      <c r="J475" s="204"/>
      <c r="K475" s="204"/>
      <c r="L475" s="209"/>
      <c r="M475" s="210"/>
      <c r="N475" s="211"/>
      <c r="O475" s="211"/>
      <c r="P475" s="211"/>
      <c r="Q475" s="211"/>
      <c r="R475" s="211"/>
      <c r="S475" s="211"/>
      <c r="T475" s="212"/>
      <c r="AT475" s="213" t="s">
        <v>159</v>
      </c>
      <c r="AU475" s="213" t="s">
        <v>167</v>
      </c>
      <c r="AV475" s="14" t="s">
        <v>83</v>
      </c>
      <c r="AW475" s="14" t="s">
        <v>34</v>
      </c>
      <c r="AX475" s="14" t="s">
        <v>73</v>
      </c>
      <c r="AY475" s="213" t="s">
        <v>146</v>
      </c>
    </row>
    <row r="476" spans="2:51" s="14" customFormat="1" ht="12">
      <c r="B476" s="203"/>
      <c r="C476" s="204"/>
      <c r="D476" s="191" t="s">
        <v>159</v>
      </c>
      <c r="E476" s="205" t="s">
        <v>19</v>
      </c>
      <c r="F476" s="206" t="s">
        <v>319</v>
      </c>
      <c r="G476" s="204"/>
      <c r="H476" s="207">
        <v>9</v>
      </c>
      <c r="I476" s="208"/>
      <c r="J476" s="204"/>
      <c r="K476" s="204"/>
      <c r="L476" s="209"/>
      <c r="M476" s="210"/>
      <c r="N476" s="211"/>
      <c r="O476" s="211"/>
      <c r="P476" s="211"/>
      <c r="Q476" s="211"/>
      <c r="R476" s="211"/>
      <c r="S476" s="211"/>
      <c r="T476" s="212"/>
      <c r="AT476" s="213" t="s">
        <v>159</v>
      </c>
      <c r="AU476" s="213" t="s">
        <v>167</v>
      </c>
      <c r="AV476" s="14" t="s">
        <v>83</v>
      </c>
      <c r="AW476" s="14" t="s">
        <v>34</v>
      </c>
      <c r="AX476" s="14" t="s">
        <v>73</v>
      </c>
      <c r="AY476" s="213" t="s">
        <v>146</v>
      </c>
    </row>
    <row r="477" spans="2:51" s="14" customFormat="1" ht="12">
      <c r="B477" s="203"/>
      <c r="C477" s="204"/>
      <c r="D477" s="191" t="s">
        <v>159</v>
      </c>
      <c r="E477" s="204"/>
      <c r="F477" s="206" t="s">
        <v>450</v>
      </c>
      <c r="G477" s="204"/>
      <c r="H477" s="207">
        <v>552.069</v>
      </c>
      <c r="I477" s="208"/>
      <c r="J477" s="204"/>
      <c r="K477" s="204"/>
      <c r="L477" s="209"/>
      <c r="M477" s="210"/>
      <c r="N477" s="211"/>
      <c r="O477" s="211"/>
      <c r="P477" s="211"/>
      <c r="Q477" s="211"/>
      <c r="R477" s="211"/>
      <c r="S477" s="211"/>
      <c r="T477" s="212"/>
      <c r="AT477" s="213" t="s">
        <v>159</v>
      </c>
      <c r="AU477" s="213" t="s">
        <v>167</v>
      </c>
      <c r="AV477" s="14" t="s">
        <v>83</v>
      </c>
      <c r="AW477" s="14" t="s">
        <v>4</v>
      </c>
      <c r="AX477" s="14" t="s">
        <v>81</v>
      </c>
      <c r="AY477" s="213" t="s">
        <v>146</v>
      </c>
    </row>
    <row r="478" spans="1:65" s="2" customFormat="1" ht="16.5" customHeight="1">
      <c r="A478" s="34"/>
      <c r="B478" s="35"/>
      <c r="C478" s="214" t="s">
        <v>451</v>
      </c>
      <c r="D478" s="214" t="s">
        <v>241</v>
      </c>
      <c r="E478" s="215" t="s">
        <v>452</v>
      </c>
      <c r="F478" s="216" t="s">
        <v>453</v>
      </c>
      <c r="G478" s="217" t="s">
        <v>291</v>
      </c>
      <c r="H478" s="218">
        <v>298.011</v>
      </c>
      <c r="I478" s="219"/>
      <c r="J478" s="220">
        <f>ROUND(I478*H478,2)</f>
        <v>0</v>
      </c>
      <c r="K478" s="216" t="s">
        <v>152</v>
      </c>
      <c r="L478" s="221"/>
      <c r="M478" s="222" t="s">
        <v>19</v>
      </c>
      <c r="N478" s="223" t="s">
        <v>44</v>
      </c>
      <c r="O478" s="64"/>
      <c r="P478" s="182">
        <f>O478*H478</f>
        <v>0</v>
      </c>
      <c r="Q478" s="182">
        <v>0.0001</v>
      </c>
      <c r="R478" s="182">
        <f>Q478*H478</f>
        <v>0.029801100000000004</v>
      </c>
      <c r="S478" s="182">
        <v>0</v>
      </c>
      <c r="T478" s="183">
        <f>S478*H478</f>
        <v>0</v>
      </c>
      <c r="U478" s="34"/>
      <c r="V478" s="34"/>
      <c r="W478" s="34"/>
      <c r="X478" s="34"/>
      <c r="Y478" s="34"/>
      <c r="Z478" s="34"/>
      <c r="AA478" s="34"/>
      <c r="AB478" s="34"/>
      <c r="AC478" s="34"/>
      <c r="AD478" s="34"/>
      <c r="AE478" s="34"/>
      <c r="AR478" s="184" t="s">
        <v>214</v>
      </c>
      <c r="AT478" s="184" t="s">
        <v>241</v>
      </c>
      <c r="AU478" s="184" t="s">
        <v>167</v>
      </c>
      <c r="AY478" s="17" t="s">
        <v>146</v>
      </c>
      <c r="BE478" s="185">
        <f>IF(N478="základní",J478,0)</f>
        <v>0</v>
      </c>
      <c r="BF478" s="185">
        <f>IF(N478="snížená",J478,0)</f>
        <v>0</v>
      </c>
      <c r="BG478" s="185">
        <f>IF(N478="zákl. přenesená",J478,0)</f>
        <v>0</v>
      </c>
      <c r="BH478" s="185">
        <f>IF(N478="sníž. přenesená",J478,0)</f>
        <v>0</v>
      </c>
      <c r="BI478" s="185">
        <f>IF(N478="nulová",J478,0)</f>
        <v>0</v>
      </c>
      <c r="BJ478" s="17" t="s">
        <v>81</v>
      </c>
      <c r="BK478" s="185">
        <f>ROUND(I478*H478,2)</f>
        <v>0</v>
      </c>
      <c r="BL478" s="17" t="s">
        <v>153</v>
      </c>
      <c r="BM478" s="184" t="s">
        <v>454</v>
      </c>
    </row>
    <row r="479" spans="2:51" s="13" customFormat="1" ht="12">
      <c r="B479" s="193"/>
      <c r="C479" s="194"/>
      <c r="D479" s="191" t="s">
        <v>159</v>
      </c>
      <c r="E479" s="195" t="s">
        <v>19</v>
      </c>
      <c r="F479" s="196" t="s">
        <v>455</v>
      </c>
      <c r="G479" s="194"/>
      <c r="H479" s="195" t="s">
        <v>19</v>
      </c>
      <c r="I479" s="197"/>
      <c r="J479" s="194"/>
      <c r="K479" s="194"/>
      <c r="L479" s="198"/>
      <c r="M479" s="199"/>
      <c r="N479" s="200"/>
      <c r="O479" s="200"/>
      <c r="P479" s="200"/>
      <c r="Q479" s="200"/>
      <c r="R479" s="200"/>
      <c r="S479" s="200"/>
      <c r="T479" s="201"/>
      <c r="AT479" s="202" t="s">
        <v>159</v>
      </c>
      <c r="AU479" s="202" t="s">
        <v>167</v>
      </c>
      <c r="AV479" s="13" t="s">
        <v>81</v>
      </c>
      <c r="AW479" s="13" t="s">
        <v>34</v>
      </c>
      <c r="AX479" s="13" t="s">
        <v>73</v>
      </c>
      <c r="AY479" s="202" t="s">
        <v>146</v>
      </c>
    </row>
    <row r="480" spans="2:51" s="14" customFormat="1" ht="12">
      <c r="B480" s="203"/>
      <c r="C480" s="204"/>
      <c r="D480" s="191" t="s">
        <v>159</v>
      </c>
      <c r="E480" s="205" t="s">
        <v>19</v>
      </c>
      <c r="F480" s="206" t="s">
        <v>456</v>
      </c>
      <c r="G480" s="204"/>
      <c r="H480" s="207">
        <v>283.82</v>
      </c>
      <c r="I480" s="208"/>
      <c r="J480" s="204"/>
      <c r="K480" s="204"/>
      <c r="L480" s="209"/>
      <c r="M480" s="210"/>
      <c r="N480" s="211"/>
      <c r="O480" s="211"/>
      <c r="P480" s="211"/>
      <c r="Q480" s="211"/>
      <c r="R480" s="211"/>
      <c r="S480" s="211"/>
      <c r="T480" s="212"/>
      <c r="AT480" s="213" t="s">
        <v>159</v>
      </c>
      <c r="AU480" s="213" t="s">
        <v>167</v>
      </c>
      <c r="AV480" s="14" t="s">
        <v>83</v>
      </c>
      <c r="AW480" s="14" t="s">
        <v>34</v>
      </c>
      <c r="AX480" s="14" t="s">
        <v>73</v>
      </c>
      <c r="AY480" s="213" t="s">
        <v>146</v>
      </c>
    </row>
    <row r="481" spans="2:51" s="14" customFormat="1" ht="12">
      <c r="B481" s="203"/>
      <c r="C481" s="204"/>
      <c r="D481" s="191" t="s">
        <v>159</v>
      </c>
      <c r="E481" s="204"/>
      <c r="F481" s="206" t="s">
        <v>457</v>
      </c>
      <c r="G481" s="204"/>
      <c r="H481" s="207">
        <v>298.011</v>
      </c>
      <c r="I481" s="208"/>
      <c r="J481" s="204"/>
      <c r="K481" s="204"/>
      <c r="L481" s="209"/>
      <c r="M481" s="210"/>
      <c r="N481" s="211"/>
      <c r="O481" s="211"/>
      <c r="P481" s="211"/>
      <c r="Q481" s="211"/>
      <c r="R481" s="211"/>
      <c r="S481" s="211"/>
      <c r="T481" s="212"/>
      <c r="AT481" s="213" t="s">
        <v>159</v>
      </c>
      <c r="AU481" s="213" t="s">
        <v>167</v>
      </c>
      <c r="AV481" s="14" t="s">
        <v>83</v>
      </c>
      <c r="AW481" s="14" t="s">
        <v>4</v>
      </c>
      <c r="AX481" s="14" t="s">
        <v>81</v>
      </c>
      <c r="AY481" s="213" t="s">
        <v>146</v>
      </c>
    </row>
    <row r="482" spans="1:65" s="2" customFormat="1" ht="16.5" customHeight="1">
      <c r="A482" s="34"/>
      <c r="B482" s="35"/>
      <c r="C482" s="214" t="s">
        <v>458</v>
      </c>
      <c r="D482" s="214" t="s">
        <v>241</v>
      </c>
      <c r="E482" s="215" t="s">
        <v>459</v>
      </c>
      <c r="F482" s="216" t="s">
        <v>460</v>
      </c>
      <c r="G482" s="217" t="s">
        <v>291</v>
      </c>
      <c r="H482" s="218">
        <v>22.034</v>
      </c>
      <c r="I482" s="219"/>
      <c r="J482" s="220">
        <f>ROUND(I482*H482,2)</f>
        <v>0</v>
      </c>
      <c r="K482" s="216" t="s">
        <v>152</v>
      </c>
      <c r="L482" s="221"/>
      <c r="M482" s="222" t="s">
        <v>19</v>
      </c>
      <c r="N482" s="223" t="s">
        <v>44</v>
      </c>
      <c r="O482" s="64"/>
      <c r="P482" s="182">
        <f>O482*H482</f>
        <v>0</v>
      </c>
      <c r="Q482" s="182">
        <v>0.0005</v>
      </c>
      <c r="R482" s="182">
        <f>Q482*H482</f>
        <v>0.011016999999999999</v>
      </c>
      <c r="S482" s="182">
        <v>0</v>
      </c>
      <c r="T482" s="183">
        <f>S482*H482</f>
        <v>0</v>
      </c>
      <c r="U482" s="34"/>
      <c r="V482" s="34"/>
      <c r="W482" s="34"/>
      <c r="X482" s="34"/>
      <c r="Y482" s="34"/>
      <c r="Z482" s="34"/>
      <c r="AA482" s="34"/>
      <c r="AB482" s="34"/>
      <c r="AC482" s="34"/>
      <c r="AD482" s="34"/>
      <c r="AE482" s="34"/>
      <c r="AR482" s="184" t="s">
        <v>214</v>
      </c>
      <c r="AT482" s="184" t="s">
        <v>241</v>
      </c>
      <c r="AU482" s="184" t="s">
        <v>167</v>
      </c>
      <c r="AY482" s="17" t="s">
        <v>146</v>
      </c>
      <c r="BE482" s="185">
        <f>IF(N482="základní",J482,0)</f>
        <v>0</v>
      </c>
      <c r="BF482" s="185">
        <f>IF(N482="snížená",J482,0)</f>
        <v>0</v>
      </c>
      <c r="BG482" s="185">
        <f>IF(N482="zákl. přenesená",J482,0)</f>
        <v>0</v>
      </c>
      <c r="BH482" s="185">
        <f>IF(N482="sníž. přenesená",J482,0)</f>
        <v>0</v>
      </c>
      <c r="BI482" s="185">
        <f>IF(N482="nulová",J482,0)</f>
        <v>0</v>
      </c>
      <c r="BJ482" s="17" t="s">
        <v>81</v>
      </c>
      <c r="BK482" s="185">
        <f>ROUND(I482*H482,2)</f>
        <v>0</v>
      </c>
      <c r="BL482" s="17" t="s">
        <v>153</v>
      </c>
      <c r="BM482" s="184" t="s">
        <v>461</v>
      </c>
    </row>
    <row r="483" spans="2:51" s="14" customFormat="1" ht="12">
      <c r="B483" s="203"/>
      <c r="C483" s="204"/>
      <c r="D483" s="191" t="s">
        <v>159</v>
      </c>
      <c r="E483" s="205" t="s">
        <v>19</v>
      </c>
      <c r="F483" s="206" t="s">
        <v>462</v>
      </c>
      <c r="G483" s="204"/>
      <c r="H483" s="207">
        <v>20.985</v>
      </c>
      <c r="I483" s="208"/>
      <c r="J483" s="204"/>
      <c r="K483" s="204"/>
      <c r="L483" s="209"/>
      <c r="M483" s="210"/>
      <c r="N483" s="211"/>
      <c r="O483" s="211"/>
      <c r="P483" s="211"/>
      <c r="Q483" s="211"/>
      <c r="R483" s="211"/>
      <c r="S483" s="211"/>
      <c r="T483" s="212"/>
      <c r="AT483" s="213" t="s">
        <v>159</v>
      </c>
      <c r="AU483" s="213" t="s">
        <v>167</v>
      </c>
      <c r="AV483" s="14" t="s">
        <v>83</v>
      </c>
      <c r="AW483" s="14" t="s">
        <v>34</v>
      </c>
      <c r="AX483" s="14" t="s">
        <v>73</v>
      </c>
      <c r="AY483" s="213" t="s">
        <v>146</v>
      </c>
    </row>
    <row r="484" spans="2:51" s="14" customFormat="1" ht="12">
      <c r="B484" s="203"/>
      <c r="C484" s="204"/>
      <c r="D484" s="191" t="s">
        <v>159</v>
      </c>
      <c r="E484" s="204"/>
      <c r="F484" s="206" t="s">
        <v>463</v>
      </c>
      <c r="G484" s="204"/>
      <c r="H484" s="207">
        <v>22.034</v>
      </c>
      <c r="I484" s="208"/>
      <c r="J484" s="204"/>
      <c r="K484" s="204"/>
      <c r="L484" s="209"/>
      <c r="M484" s="210"/>
      <c r="N484" s="211"/>
      <c r="O484" s="211"/>
      <c r="P484" s="211"/>
      <c r="Q484" s="211"/>
      <c r="R484" s="211"/>
      <c r="S484" s="211"/>
      <c r="T484" s="212"/>
      <c r="AT484" s="213" t="s">
        <v>159</v>
      </c>
      <c r="AU484" s="213" t="s">
        <v>167</v>
      </c>
      <c r="AV484" s="14" t="s">
        <v>83</v>
      </c>
      <c r="AW484" s="14" t="s">
        <v>4</v>
      </c>
      <c r="AX484" s="14" t="s">
        <v>81</v>
      </c>
      <c r="AY484" s="213" t="s">
        <v>146</v>
      </c>
    </row>
    <row r="485" spans="1:65" s="2" customFormat="1" ht="16.5" customHeight="1">
      <c r="A485" s="34"/>
      <c r="B485" s="35"/>
      <c r="C485" s="214" t="s">
        <v>464</v>
      </c>
      <c r="D485" s="214" t="s">
        <v>241</v>
      </c>
      <c r="E485" s="215" t="s">
        <v>465</v>
      </c>
      <c r="F485" s="216" t="s">
        <v>466</v>
      </c>
      <c r="G485" s="217" t="s">
        <v>291</v>
      </c>
      <c r="H485" s="218">
        <v>57.12</v>
      </c>
      <c r="I485" s="219"/>
      <c r="J485" s="220">
        <f>ROUND(I485*H485,2)</f>
        <v>0</v>
      </c>
      <c r="K485" s="216" t="s">
        <v>152</v>
      </c>
      <c r="L485" s="221"/>
      <c r="M485" s="222" t="s">
        <v>19</v>
      </c>
      <c r="N485" s="223" t="s">
        <v>44</v>
      </c>
      <c r="O485" s="64"/>
      <c r="P485" s="182">
        <f>O485*H485</f>
        <v>0</v>
      </c>
      <c r="Q485" s="182">
        <v>0.0005</v>
      </c>
      <c r="R485" s="182">
        <f>Q485*H485</f>
        <v>0.02856</v>
      </c>
      <c r="S485" s="182">
        <v>0</v>
      </c>
      <c r="T485" s="183">
        <f>S485*H485</f>
        <v>0</v>
      </c>
      <c r="U485" s="34"/>
      <c r="V485" s="34"/>
      <c r="W485" s="34"/>
      <c r="X485" s="34"/>
      <c r="Y485" s="34"/>
      <c r="Z485" s="34"/>
      <c r="AA485" s="34"/>
      <c r="AB485" s="34"/>
      <c r="AC485" s="34"/>
      <c r="AD485" s="34"/>
      <c r="AE485" s="34"/>
      <c r="AR485" s="184" t="s">
        <v>214</v>
      </c>
      <c r="AT485" s="184" t="s">
        <v>241</v>
      </c>
      <c r="AU485" s="184" t="s">
        <v>167</v>
      </c>
      <c r="AY485" s="17" t="s">
        <v>146</v>
      </c>
      <c r="BE485" s="185">
        <f>IF(N485="základní",J485,0)</f>
        <v>0</v>
      </c>
      <c r="BF485" s="185">
        <f>IF(N485="snížená",J485,0)</f>
        <v>0</v>
      </c>
      <c r="BG485" s="185">
        <f>IF(N485="zákl. přenesená",J485,0)</f>
        <v>0</v>
      </c>
      <c r="BH485" s="185">
        <f>IF(N485="sníž. přenesená",J485,0)</f>
        <v>0</v>
      </c>
      <c r="BI485" s="185">
        <f>IF(N485="nulová",J485,0)</f>
        <v>0</v>
      </c>
      <c r="BJ485" s="17" t="s">
        <v>81</v>
      </c>
      <c r="BK485" s="185">
        <f>ROUND(I485*H485,2)</f>
        <v>0</v>
      </c>
      <c r="BL485" s="17" t="s">
        <v>153</v>
      </c>
      <c r="BM485" s="184" t="s">
        <v>467</v>
      </c>
    </row>
    <row r="486" spans="2:51" s="13" customFormat="1" ht="12">
      <c r="B486" s="193"/>
      <c r="C486" s="194"/>
      <c r="D486" s="191" t="s">
        <v>159</v>
      </c>
      <c r="E486" s="195" t="s">
        <v>19</v>
      </c>
      <c r="F486" s="196" t="s">
        <v>468</v>
      </c>
      <c r="G486" s="194"/>
      <c r="H486" s="195" t="s">
        <v>19</v>
      </c>
      <c r="I486" s="197"/>
      <c r="J486" s="194"/>
      <c r="K486" s="194"/>
      <c r="L486" s="198"/>
      <c r="M486" s="199"/>
      <c r="N486" s="200"/>
      <c r="O486" s="200"/>
      <c r="P486" s="200"/>
      <c r="Q486" s="200"/>
      <c r="R486" s="200"/>
      <c r="S486" s="200"/>
      <c r="T486" s="201"/>
      <c r="AT486" s="202" t="s">
        <v>159</v>
      </c>
      <c r="AU486" s="202" t="s">
        <v>167</v>
      </c>
      <c r="AV486" s="13" t="s">
        <v>81</v>
      </c>
      <c r="AW486" s="13" t="s">
        <v>34</v>
      </c>
      <c r="AX486" s="13" t="s">
        <v>73</v>
      </c>
      <c r="AY486" s="202" t="s">
        <v>146</v>
      </c>
    </row>
    <row r="487" spans="2:51" s="14" customFormat="1" ht="12">
      <c r="B487" s="203"/>
      <c r="C487" s="204"/>
      <c r="D487" s="191" t="s">
        <v>159</v>
      </c>
      <c r="E487" s="205" t="s">
        <v>19</v>
      </c>
      <c r="F487" s="206" t="s">
        <v>469</v>
      </c>
      <c r="G487" s="204"/>
      <c r="H487" s="207">
        <v>54.4</v>
      </c>
      <c r="I487" s="208"/>
      <c r="J487" s="204"/>
      <c r="K487" s="204"/>
      <c r="L487" s="209"/>
      <c r="M487" s="210"/>
      <c r="N487" s="211"/>
      <c r="O487" s="211"/>
      <c r="P487" s="211"/>
      <c r="Q487" s="211"/>
      <c r="R487" s="211"/>
      <c r="S487" s="211"/>
      <c r="T487" s="212"/>
      <c r="AT487" s="213" t="s">
        <v>159</v>
      </c>
      <c r="AU487" s="213" t="s">
        <v>167</v>
      </c>
      <c r="AV487" s="14" t="s">
        <v>83</v>
      </c>
      <c r="AW487" s="14" t="s">
        <v>34</v>
      </c>
      <c r="AX487" s="14" t="s">
        <v>73</v>
      </c>
      <c r="AY487" s="213" t="s">
        <v>146</v>
      </c>
    </row>
    <row r="488" spans="2:51" s="14" customFormat="1" ht="12">
      <c r="B488" s="203"/>
      <c r="C488" s="204"/>
      <c r="D488" s="191" t="s">
        <v>159</v>
      </c>
      <c r="E488" s="204"/>
      <c r="F488" s="206" t="s">
        <v>470</v>
      </c>
      <c r="G488" s="204"/>
      <c r="H488" s="207">
        <v>57.12</v>
      </c>
      <c r="I488" s="208"/>
      <c r="J488" s="204"/>
      <c r="K488" s="204"/>
      <c r="L488" s="209"/>
      <c r="M488" s="210"/>
      <c r="N488" s="211"/>
      <c r="O488" s="211"/>
      <c r="P488" s="211"/>
      <c r="Q488" s="211"/>
      <c r="R488" s="211"/>
      <c r="S488" s="211"/>
      <c r="T488" s="212"/>
      <c r="AT488" s="213" t="s">
        <v>159</v>
      </c>
      <c r="AU488" s="213" t="s">
        <v>167</v>
      </c>
      <c r="AV488" s="14" t="s">
        <v>83</v>
      </c>
      <c r="AW488" s="14" t="s">
        <v>4</v>
      </c>
      <c r="AX488" s="14" t="s">
        <v>81</v>
      </c>
      <c r="AY488" s="213" t="s">
        <v>146</v>
      </c>
    </row>
    <row r="489" spans="1:65" s="2" customFormat="1" ht="16.5" customHeight="1">
      <c r="A489" s="34"/>
      <c r="B489" s="35"/>
      <c r="C489" s="214" t="s">
        <v>471</v>
      </c>
      <c r="D489" s="214" t="s">
        <v>241</v>
      </c>
      <c r="E489" s="215" t="s">
        <v>472</v>
      </c>
      <c r="F489" s="216" t="s">
        <v>473</v>
      </c>
      <c r="G489" s="217" t="s">
        <v>291</v>
      </c>
      <c r="H489" s="218">
        <v>570.129</v>
      </c>
      <c r="I489" s="219"/>
      <c r="J489" s="220">
        <f>ROUND(I489*H489,2)</f>
        <v>0</v>
      </c>
      <c r="K489" s="216" t="s">
        <v>152</v>
      </c>
      <c r="L489" s="221"/>
      <c r="M489" s="222" t="s">
        <v>19</v>
      </c>
      <c r="N489" s="223" t="s">
        <v>44</v>
      </c>
      <c r="O489" s="64"/>
      <c r="P489" s="182">
        <f>O489*H489</f>
        <v>0</v>
      </c>
      <c r="Q489" s="182">
        <v>0.0003</v>
      </c>
      <c r="R489" s="182">
        <f>Q489*H489</f>
        <v>0.1710387</v>
      </c>
      <c r="S489" s="182">
        <v>0</v>
      </c>
      <c r="T489" s="183">
        <f>S489*H489</f>
        <v>0</v>
      </c>
      <c r="U489" s="34"/>
      <c r="V489" s="34"/>
      <c r="W489" s="34"/>
      <c r="X489" s="34"/>
      <c r="Y489" s="34"/>
      <c r="Z489" s="34"/>
      <c r="AA489" s="34"/>
      <c r="AB489" s="34"/>
      <c r="AC489" s="34"/>
      <c r="AD489" s="34"/>
      <c r="AE489" s="34"/>
      <c r="AR489" s="184" t="s">
        <v>214</v>
      </c>
      <c r="AT489" s="184" t="s">
        <v>241</v>
      </c>
      <c r="AU489" s="184" t="s">
        <v>167</v>
      </c>
      <c r="AY489" s="17" t="s">
        <v>146</v>
      </c>
      <c r="BE489" s="185">
        <f>IF(N489="základní",J489,0)</f>
        <v>0</v>
      </c>
      <c r="BF489" s="185">
        <f>IF(N489="snížená",J489,0)</f>
        <v>0</v>
      </c>
      <c r="BG489" s="185">
        <f>IF(N489="zákl. přenesená",J489,0)</f>
        <v>0</v>
      </c>
      <c r="BH489" s="185">
        <f>IF(N489="sníž. přenesená",J489,0)</f>
        <v>0</v>
      </c>
      <c r="BI489" s="185">
        <f>IF(N489="nulová",J489,0)</f>
        <v>0</v>
      </c>
      <c r="BJ489" s="17" t="s">
        <v>81</v>
      </c>
      <c r="BK489" s="185">
        <f>ROUND(I489*H489,2)</f>
        <v>0</v>
      </c>
      <c r="BL489" s="17" t="s">
        <v>153</v>
      </c>
      <c r="BM489" s="184" t="s">
        <v>474</v>
      </c>
    </row>
    <row r="490" spans="2:51" s="13" customFormat="1" ht="12">
      <c r="B490" s="193"/>
      <c r="C490" s="194"/>
      <c r="D490" s="191" t="s">
        <v>159</v>
      </c>
      <c r="E490" s="195" t="s">
        <v>19</v>
      </c>
      <c r="F490" s="196" t="s">
        <v>270</v>
      </c>
      <c r="G490" s="194"/>
      <c r="H490" s="195" t="s">
        <v>19</v>
      </c>
      <c r="I490" s="197"/>
      <c r="J490" s="194"/>
      <c r="K490" s="194"/>
      <c r="L490" s="198"/>
      <c r="M490" s="199"/>
      <c r="N490" s="200"/>
      <c r="O490" s="200"/>
      <c r="P490" s="200"/>
      <c r="Q490" s="200"/>
      <c r="R490" s="200"/>
      <c r="S490" s="200"/>
      <c r="T490" s="201"/>
      <c r="AT490" s="202" t="s">
        <v>159</v>
      </c>
      <c r="AU490" s="202" t="s">
        <v>167</v>
      </c>
      <c r="AV490" s="13" t="s">
        <v>81</v>
      </c>
      <c r="AW490" s="13" t="s">
        <v>34</v>
      </c>
      <c r="AX490" s="13" t="s">
        <v>73</v>
      </c>
      <c r="AY490" s="202" t="s">
        <v>146</v>
      </c>
    </row>
    <row r="491" spans="2:51" s="14" customFormat="1" ht="12">
      <c r="B491" s="203"/>
      <c r="C491" s="204"/>
      <c r="D491" s="191" t="s">
        <v>159</v>
      </c>
      <c r="E491" s="205" t="s">
        <v>19</v>
      </c>
      <c r="F491" s="206" t="s">
        <v>315</v>
      </c>
      <c r="G491" s="204"/>
      <c r="H491" s="207">
        <v>281.28</v>
      </c>
      <c r="I491" s="208"/>
      <c r="J491" s="204"/>
      <c r="K491" s="204"/>
      <c r="L491" s="209"/>
      <c r="M491" s="210"/>
      <c r="N491" s="211"/>
      <c r="O491" s="211"/>
      <c r="P491" s="211"/>
      <c r="Q491" s="211"/>
      <c r="R491" s="211"/>
      <c r="S491" s="211"/>
      <c r="T491" s="212"/>
      <c r="AT491" s="213" t="s">
        <v>159</v>
      </c>
      <c r="AU491" s="213" t="s">
        <v>167</v>
      </c>
      <c r="AV491" s="14" t="s">
        <v>83</v>
      </c>
      <c r="AW491" s="14" t="s">
        <v>34</v>
      </c>
      <c r="AX491" s="14" t="s">
        <v>73</v>
      </c>
      <c r="AY491" s="213" t="s">
        <v>146</v>
      </c>
    </row>
    <row r="492" spans="2:51" s="14" customFormat="1" ht="12">
      <c r="B492" s="203"/>
      <c r="C492" s="204"/>
      <c r="D492" s="191" t="s">
        <v>159</v>
      </c>
      <c r="E492" s="205" t="s">
        <v>19</v>
      </c>
      <c r="F492" s="206" t="s">
        <v>316</v>
      </c>
      <c r="G492" s="204"/>
      <c r="H492" s="207">
        <v>13.5</v>
      </c>
      <c r="I492" s="208"/>
      <c r="J492" s="204"/>
      <c r="K492" s="204"/>
      <c r="L492" s="209"/>
      <c r="M492" s="210"/>
      <c r="N492" s="211"/>
      <c r="O492" s="211"/>
      <c r="P492" s="211"/>
      <c r="Q492" s="211"/>
      <c r="R492" s="211"/>
      <c r="S492" s="211"/>
      <c r="T492" s="212"/>
      <c r="AT492" s="213" t="s">
        <v>159</v>
      </c>
      <c r="AU492" s="213" t="s">
        <v>167</v>
      </c>
      <c r="AV492" s="14" t="s">
        <v>83</v>
      </c>
      <c r="AW492" s="14" t="s">
        <v>34</v>
      </c>
      <c r="AX492" s="14" t="s">
        <v>73</v>
      </c>
      <c r="AY492" s="213" t="s">
        <v>146</v>
      </c>
    </row>
    <row r="493" spans="2:51" s="14" customFormat="1" ht="12">
      <c r="B493" s="203"/>
      <c r="C493" s="204"/>
      <c r="D493" s="191" t="s">
        <v>159</v>
      </c>
      <c r="E493" s="205" t="s">
        <v>19</v>
      </c>
      <c r="F493" s="206" t="s">
        <v>475</v>
      </c>
      <c r="G493" s="204"/>
      <c r="H493" s="207">
        <v>2.94</v>
      </c>
      <c r="I493" s="208"/>
      <c r="J493" s="204"/>
      <c r="K493" s="204"/>
      <c r="L493" s="209"/>
      <c r="M493" s="210"/>
      <c r="N493" s="211"/>
      <c r="O493" s="211"/>
      <c r="P493" s="211"/>
      <c r="Q493" s="211"/>
      <c r="R493" s="211"/>
      <c r="S493" s="211"/>
      <c r="T493" s="212"/>
      <c r="AT493" s="213" t="s">
        <v>159</v>
      </c>
      <c r="AU493" s="213" t="s">
        <v>167</v>
      </c>
      <c r="AV493" s="14" t="s">
        <v>83</v>
      </c>
      <c r="AW493" s="14" t="s">
        <v>34</v>
      </c>
      <c r="AX493" s="14" t="s">
        <v>73</v>
      </c>
      <c r="AY493" s="213" t="s">
        <v>146</v>
      </c>
    </row>
    <row r="494" spans="2:51" s="13" customFormat="1" ht="12">
      <c r="B494" s="193"/>
      <c r="C494" s="194"/>
      <c r="D494" s="191" t="s">
        <v>159</v>
      </c>
      <c r="E494" s="195" t="s">
        <v>19</v>
      </c>
      <c r="F494" s="196" t="s">
        <v>272</v>
      </c>
      <c r="G494" s="194"/>
      <c r="H494" s="195" t="s">
        <v>19</v>
      </c>
      <c r="I494" s="197"/>
      <c r="J494" s="194"/>
      <c r="K494" s="194"/>
      <c r="L494" s="198"/>
      <c r="M494" s="199"/>
      <c r="N494" s="200"/>
      <c r="O494" s="200"/>
      <c r="P494" s="200"/>
      <c r="Q494" s="200"/>
      <c r="R494" s="200"/>
      <c r="S494" s="200"/>
      <c r="T494" s="201"/>
      <c r="AT494" s="202" t="s">
        <v>159</v>
      </c>
      <c r="AU494" s="202" t="s">
        <v>167</v>
      </c>
      <c r="AV494" s="13" t="s">
        <v>81</v>
      </c>
      <c r="AW494" s="13" t="s">
        <v>34</v>
      </c>
      <c r="AX494" s="13" t="s">
        <v>73</v>
      </c>
      <c r="AY494" s="202" t="s">
        <v>146</v>
      </c>
    </row>
    <row r="495" spans="2:51" s="14" customFormat="1" ht="12">
      <c r="B495" s="203"/>
      <c r="C495" s="204"/>
      <c r="D495" s="191" t="s">
        <v>159</v>
      </c>
      <c r="E495" s="205" t="s">
        <v>19</v>
      </c>
      <c r="F495" s="206" t="s">
        <v>317</v>
      </c>
      <c r="G495" s="204"/>
      <c r="H495" s="207">
        <v>34.2</v>
      </c>
      <c r="I495" s="208"/>
      <c r="J495" s="204"/>
      <c r="K495" s="204"/>
      <c r="L495" s="209"/>
      <c r="M495" s="210"/>
      <c r="N495" s="211"/>
      <c r="O495" s="211"/>
      <c r="P495" s="211"/>
      <c r="Q495" s="211"/>
      <c r="R495" s="211"/>
      <c r="S495" s="211"/>
      <c r="T495" s="212"/>
      <c r="AT495" s="213" t="s">
        <v>159</v>
      </c>
      <c r="AU495" s="213" t="s">
        <v>167</v>
      </c>
      <c r="AV495" s="14" t="s">
        <v>83</v>
      </c>
      <c r="AW495" s="14" t="s">
        <v>34</v>
      </c>
      <c r="AX495" s="14" t="s">
        <v>73</v>
      </c>
      <c r="AY495" s="213" t="s">
        <v>146</v>
      </c>
    </row>
    <row r="496" spans="2:51" s="14" customFormat="1" ht="12">
      <c r="B496" s="203"/>
      <c r="C496" s="204"/>
      <c r="D496" s="191" t="s">
        <v>159</v>
      </c>
      <c r="E496" s="205" t="s">
        <v>19</v>
      </c>
      <c r="F496" s="206" t="s">
        <v>318</v>
      </c>
      <c r="G496" s="204"/>
      <c r="H496" s="207">
        <v>187.8</v>
      </c>
      <c r="I496" s="208"/>
      <c r="J496" s="204"/>
      <c r="K496" s="204"/>
      <c r="L496" s="209"/>
      <c r="M496" s="210"/>
      <c r="N496" s="211"/>
      <c r="O496" s="211"/>
      <c r="P496" s="211"/>
      <c r="Q496" s="211"/>
      <c r="R496" s="211"/>
      <c r="S496" s="211"/>
      <c r="T496" s="212"/>
      <c r="AT496" s="213" t="s">
        <v>159</v>
      </c>
      <c r="AU496" s="213" t="s">
        <v>167</v>
      </c>
      <c r="AV496" s="14" t="s">
        <v>83</v>
      </c>
      <c r="AW496" s="14" t="s">
        <v>34</v>
      </c>
      <c r="AX496" s="14" t="s">
        <v>73</v>
      </c>
      <c r="AY496" s="213" t="s">
        <v>146</v>
      </c>
    </row>
    <row r="497" spans="2:51" s="14" customFormat="1" ht="12">
      <c r="B497" s="203"/>
      <c r="C497" s="204"/>
      <c r="D497" s="191" t="s">
        <v>159</v>
      </c>
      <c r="E497" s="205" t="s">
        <v>19</v>
      </c>
      <c r="F497" s="206" t="s">
        <v>476</v>
      </c>
      <c r="G497" s="204"/>
      <c r="H497" s="207">
        <v>20.32</v>
      </c>
      <c r="I497" s="208"/>
      <c r="J497" s="204"/>
      <c r="K497" s="204"/>
      <c r="L497" s="209"/>
      <c r="M497" s="210"/>
      <c r="N497" s="211"/>
      <c r="O497" s="211"/>
      <c r="P497" s="211"/>
      <c r="Q497" s="211"/>
      <c r="R497" s="211"/>
      <c r="S497" s="211"/>
      <c r="T497" s="212"/>
      <c r="AT497" s="213" t="s">
        <v>159</v>
      </c>
      <c r="AU497" s="213" t="s">
        <v>167</v>
      </c>
      <c r="AV497" s="14" t="s">
        <v>83</v>
      </c>
      <c r="AW497" s="14" t="s">
        <v>34</v>
      </c>
      <c r="AX497" s="14" t="s">
        <v>73</v>
      </c>
      <c r="AY497" s="213" t="s">
        <v>146</v>
      </c>
    </row>
    <row r="498" spans="2:51" s="13" customFormat="1" ht="12">
      <c r="B498" s="193"/>
      <c r="C498" s="194"/>
      <c r="D498" s="191" t="s">
        <v>159</v>
      </c>
      <c r="E498" s="195" t="s">
        <v>19</v>
      </c>
      <c r="F498" s="196" t="s">
        <v>300</v>
      </c>
      <c r="G498" s="194"/>
      <c r="H498" s="195" t="s">
        <v>19</v>
      </c>
      <c r="I498" s="197"/>
      <c r="J498" s="194"/>
      <c r="K498" s="194"/>
      <c r="L498" s="198"/>
      <c r="M498" s="199"/>
      <c r="N498" s="200"/>
      <c r="O498" s="200"/>
      <c r="P498" s="200"/>
      <c r="Q498" s="200"/>
      <c r="R498" s="200"/>
      <c r="S498" s="200"/>
      <c r="T498" s="201"/>
      <c r="AT498" s="202" t="s">
        <v>159</v>
      </c>
      <c r="AU498" s="202" t="s">
        <v>167</v>
      </c>
      <c r="AV498" s="13" t="s">
        <v>81</v>
      </c>
      <c r="AW498" s="13" t="s">
        <v>34</v>
      </c>
      <c r="AX498" s="13" t="s">
        <v>73</v>
      </c>
      <c r="AY498" s="202" t="s">
        <v>146</v>
      </c>
    </row>
    <row r="499" spans="2:51" s="14" customFormat="1" ht="12">
      <c r="B499" s="203"/>
      <c r="C499" s="204"/>
      <c r="D499" s="191" t="s">
        <v>159</v>
      </c>
      <c r="E499" s="205" t="s">
        <v>19</v>
      </c>
      <c r="F499" s="206" t="s">
        <v>475</v>
      </c>
      <c r="G499" s="204"/>
      <c r="H499" s="207">
        <v>2.94</v>
      </c>
      <c r="I499" s="208"/>
      <c r="J499" s="204"/>
      <c r="K499" s="204"/>
      <c r="L499" s="209"/>
      <c r="M499" s="210"/>
      <c r="N499" s="211"/>
      <c r="O499" s="211"/>
      <c r="P499" s="211"/>
      <c r="Q499" s="211"/>
      <c r="R499" s="211"/>
      <c r="S499" s="211"/>
      <c r="T499" s="212"/>
      <c r="AT499" s="213" t="s">
        <v>159</v>
      </c>
      <c r="AU499" s="213" t="s">
        <v>167</v>
      </c>
      <c r="AV499" s="14" t="s">
        <v>83</v>
      </c>
      <c r="AW499" s="14" t="s">
        <v>34</v>
      </c>
      <c r="AX499" s="14" t="s">
        <v>73</v>
      </c>
      <c r="AY499" s="213" t="s">
        <v>146</v>
      </c>
    </row>
    <row r="500" spans="2:51" s="14" customFormat="1" ht="12">
      <c r="B500" s="203"/>
      <c r="C500" s="204"/>
      <c r="D500" s="191" t="s">
        <v>159</v>
      </c>
      <c r="E500" s="204"/>
      <c r="F500" s="206" t="s">
        <v>477</v>
      </c>
      <c r="G500" s="204"/>
      <c r="H500" s="207">
        <v>570.129</v>
      </c>
      <c r="I500" s="208"/>
      <c r="J500" s="204"/>
      <c r="K500" s="204"/>
      <c r="L500" s="209"/>
      <c r="M500" s="210"/>
      <c r="N500" s="211"/>
      <c r="O500" s="211"/>
      <c r="P500" s="211"/>
      <c r="Q500" s="211"/>
      <c r="R500" s="211"/>
      <c r="S500" s="211"/>
      <c r="T500" s="212"/>
      <c r="AT500" s="213" t="s">
        <v>159</v>
      </c>
      <c r="AU500" s="213" t="s">
        <v>167</v>
      </c>
      <c r="AV500" s="14" t="s">
        <v>83</v>
      </c>
      <c r="AW500" s="14" t="s">
        <v>4</v>
      </c>
      <c r="AX500" s="14" t="s">
        <v>81</v>
      </c>
      <c r="AY500" s="213" t="s">
        <v>146</v>
      </c>
    </row>
    <row r="501" spans="1:65" s="2" customFormat="1" ht="37.9" customHeight="1">
      <c r="A501" s="34"/>
      <c r="B501" s="35"/>
      <c r="C501" s="173" t="s">
        <v>478</v>
      </c>
      <c r="D501" s="173" t="s">
        <v>148</v>
      </c>
      <c r="E501" s="174" t="s">
        <v>479</v>
      </c>
      <c r="F501" s="175" t="s">
        <v>480</v>
      </c>
      <c r="G501" s="176" t="s">
        <v>201</v>
      </c>
      <c r="H501" s="177">
        <v>104.434</v>
      </c>
      <c r="I501" s="178"/>
      <c r="J501" s="179">
        <f>ROUND(I501*H501,2)</f>
        <v>0</v>
      </c>
      <c r="K501" s="175" t="s">
        <v>152</v>
      </c>
      <c r="L501" s="39"/>
      <c r="M501" s="180" t="s">
        <v>19</v>
      </c>
      <c r="N501" s="181" t="s">
        <v>44</v>
      </c>
      <c r="O501" s="64"/>
      <c r="P501" s="182">
        <f>O501*H501</f>
        <v>0</v>
      </c>
      <c r="Q501" s="182">
        <v>0.0086</v>
      </c>
      <c r="R501" s="182">
        <f>Q501*H501</f>
        <v>0.8981323999999999</v>
      </c>
      <c r="S501" s="182">
        <v>0</v>
      </c>
      <c r="T501" s="183">
        <f>S501*H501</f>
        <v>0</v>
      </c>
      <c r="U501" s="34"/>
      <c r="V501" s="34"/>
      <c r="W501" s="34"/>
      <c r="X501" s="34"/>
      <c r="Y501" s="34"/>
      <c r="Z501" s="34"/>
      <c r="AA501" s="34"/>
      <c r="AB501" s="34"/>
      <c r="AC501" s="34"/>
      <c r="AD501" s="34"/>
      <c r="AE501" s="34"/>
      <c r="AR501" s="184" t="s">
        <v>153</v>
      </c>
      <c r="AT501" s="184" t="s">
        <v>148</v>
      </c>
      <c r="AU501" s="184" t="s">
        <v>167</v>
      </c>
      <c r="AY501" s="17" t="s">
        <v>146</v>
      </c>
      <c r="BE501" s="185">
        <f>IF(N501="základní",J501,0)</f>
        <v>0</v>
      </c>
      <c r="BF501" s="185">
        <f>IF(N501="snížená",J501,0)</f>
        <v>0</v>
      </c>
      <c r="BG501" s="185">
        <f>IF(N501="zákl. přenesená",J501,0)</f>
        <v>0</v>
      </c>
      <c r="BH501" s="185">
        <f>IF(N501="sníž. přenesená",J501,0)</f>
        <v>0</v>
      </c>
      <c r="BI501" s="185">
        <f>IF(N501="nulová",J501,0)</f>
        <v>0</v>
      </c>
      <c r="BJ501" s="17" t="s">
        <v>81</v>
      </c>
      <c r="BK501" s="185">
        <f>ROUND(I501*H501,2)</f>
        <v>0</v>
      </c>
      <c r="BL501" s="17" t="s">
        <v>153</v>
      </c>
      <c r="BM501" s="184" t="s">
        <v>481</v>
      </c>
    </row>
    <row r="502" spans="1:47" s="2" customFormat="1" ht="12">
      <c r="A502" s="34"/>
      <c r="B502" s="35"/>
      <c r="C502" s="36"/>
      <c r="D502" s="186" t="s">
        <v>155</v>
      </c>
      <c r="E502" s="36"/>
      <c r="F502" s="187" t="s">
        <v>482</v>
      </c>
      <c r="G502" s="36"/>
      <c r="H502" s="36"/>
      <c r="I502" s="188"/>
      <c r="J502" s="36"/>
      <c r="K502" s="36"/>
      <c r="L502" s="39"/>
      <c r="M502" s="189"/>
      <c r="N502" s="190"/>
      <c r="O502" s="64"/>
      <c r="P502" s="64"/>
      <c r="Q502" s="64"/>
      <c r="R502" s="64"/>
      <c r="S502" s="64"/>
      <c r="T502" s="65"/>
      <c r="U502" s="34"/>
      <c r="V502" s="34"/>
      <c r="W502" s="34"/>
      <c r="X502" s="34"/>
      <c r="Y502" s="34"/>
      <c r="Z502" s="34"/>
      <c r="AA502" s="34"/>
      <c r="AB502" s="34"/>
      <c r="AC502" s="34"/>
      <c r="AD502" s="34"/>
      <c r="AE502" s="34"/>
      <c r="AT502" s="17" t="s">
        <v>155</v>
      </c>
      <c r="AU502" s="17" t="s">
        <v>167</v>
      </c>
    </row>
    <row r="503" spans="1:47" s="2" customFormat="1" ht="175.5">
      <c r="A503" s="34"/>
      <c r="B503" s="35"/>
      <c r="C503" s="36"/>
      <c r="D503" s="191" t="s">
        <v>157</v>
      </c>
      <c r="E503" s="36"/>
      <c r="F503" s="192" t="s">
        <v>228</v>
      </c>
      <c r="G503" s="36"/>
      <c r="H503" s="36"/>
      <c r="I503" s="188"/>
      <c r="J503" s="36"/>
      <c r="K503" s="36"/>
      <c r="L503" s="39"/>
      <c r="M503" s="189"/>
      <c r="N503" s="190"/>
      <c r="O503" s="64"/>
      <c r="P503" s="64"/>
      <c r="Q503" s="64"/>
      <c r="R503" s="64"/>
      <c r="S503" s="64"/>
      <c r="T503" s="65"/>
      <c r="U503" s="34"/>
      <c r="V503" s="34"/>
      <c r="W503" s="34"/>
      <c r="X503" s="34"/>
      <c r="Y503" s="34"/>
      <c r="Z503" s="34"/>
      <c r="AA503" s="34"/>
      <c r="AB503" s="34"/>
      <c r="AC503" s="34"/>
      <c r="AD503" s="34"/>
      <c r="AE503" s="34"/>
      <c r="AT503" s="17" t="s">
        <v>157</v>
      </c>
      <c r="AU503" s="17" t="s">
        <v>167</v>
      </c>
    </row>
    <row r="504" spans="2:51" s="13" customFormat="1" ht="12">
      <c r="B504" s="193"/>
      <c r="C504" s="194"/>
      <c r="D504" s="191" t="s">
        <v>159</v>
      </c>
      <c r="E504" s="195" t="s">
        <v>19</v>
      </c>
      <c r="F504" s="196" t="s">
        <v>483</v>
      </c>
      <c r="G504" s="194"/>
      <c r="H504" s="195" t="s">
        <v>19</v>
      </c>
      <c r="I504" s="197"/>
      <c r="J504" s="194"/>
      <c r="K504" s="194"/>
      <c r="L504" s="198"/>
      <c r="M504" s="199"/>
      <c r="N504" s="200"/>
      <c r="O504" s="200"/>
      <c r="P504" s="200"/>
      <c r="Q504" s="200"/>
      <c r="R504" s="200"/>
      <c r="S504" s="200"/>
      <c r="T504" s="201"/>
      <c r="AT504" s="202" t="s">
        <v>159</v>
      </c>
      <c r="AU504" s="202" t="s">
        <v>167</v>
      </c>
      <c r="AV504" s="13" t="s">
        <v>81</v>
      </c>
      <c r="AW504" s="13" t="s">
        <v>34</v>
      </c>
      <c r="AX504" s="13" t="s">
        <v>73</v>
      </c>
      <c r="AY504" s="202" t="s">
        <v>146</v>
      </c>
    </row>
    <row r="505" spans="2:51" s="14" customFormat="1" ht="12">
      <c r="B505" s="203"/>
      <c r="C505" s="204"/>
      <c r="D505" s="191" t="s">
        <v>159</v>
      </c>
      <c r="E505" s="205" t="s">
        <v>19</v>
      </c>
      <c r="F505" s="206" t="s">
        <v>484</v>
      </c>
      <c r="G505" s="204"/>
      <c r="H505" s="207">
        <v>104.434</v>
      </c>
      <c r="I505" s="208"/>
      <c r="J505" s="204"/>
      <c r="K505" s="204"/>
      <c r="L505" s="209"/>
      <c r="M505" s="210"/>
      <c r="N505" s="211"/>
      <c r="O505" s="211"/>
      <c r="P505" s="211"/>
      <c r="Q505" s="211"/>
      <c r="R505" s="211"/>
      <c r="S505" s="211"/>
      <c r="T505" s="212"/>
      <c r="AT505" s="213" t="s">
        <v>159</v>
      </c>
      <c r="AU505" s="213" t="s">
        <v>167</v>
      </c>
      <c r="AV505" s="14" t="s">
        <v>83</v>
      </c>
      <c r="AW505" s="14" t="s">
        <v>34</v>
      </c>
      <c r="AX505" s="14" t="s">
        <v>73</v>
      </c>
      <c r="AY505" s="213" t="s">
        <v>146</v>
      </c>
    </row>
    <row r="506" spans="1:65" s="2" customFormat="1" ht="16.5" customHeight="1">
      <c r="A506" s="34"/>
      <c r="B506" s="35"/>
      <c r="C506" s="214" t="s">
        <v>485</v>
      </c>
      <c r="D506" s="214" t="s">
        <v>241</v>
      </c>
      <c r="E506" s="215" t="s">
        <v>486</v>
      </c>
      <c r="F506" s="216" t="s">
        <v>487</v>
      </c>
      <c r="G506" s="217" t="s">
        <v>201</v>
      </c>
      <c r="H506" s="218">
        <v>106.523</v>
      </c>
      <c r="I506" s="219"/>
      <c r="J506" s="220">
        <f>ROUND(I506*H506,2)</f>
        <v>0</v>
      </c>
      <c r="K506" s="216" t="s">
        <v>152</v>
      </c>
      <c r="L506" s="221"/>
      <c r="M506" s="222" t="s">
        <v>19</v>
      </c>
      <c r="N506" s="223" t="s">
        <v>44</v>
      </c>
      <c r="O506" s="64"/>
      <c r="P506" s="182">
        <f>O506*H506</f>
        <v>0</v>
      </c>
      <c r="Q506" s="182">
        <v>0.0041</v>
      </c>
      <c r="R506" s="182">
        <f>Q506*H506</f>
        <v>0.43674430000000003</v>
      </c>
      <c r="S506" s="182">
        <v>0</v>
      </c>
      <c r="T506" s="183">
        <f>S506*H506</f>
        <v>0</v>
      </c>
      <c r="U506" s="34"/>
      <c r="V506" s="34"/>
      <c r="W506" s="34"/>
      <c r="X506" s="34"/>
      <c r="Y506" s="34"/>
      <c r="Z506" s="34"/>
      <c r="AA506" s="34"/>
      <c r="AB506" s="34"/>
      <c r="AC506" s="34"/>
      <c r="AD506" s="34"/>
      <c r="AE506" s="34"/>
      <c r="AR506" s="184" t="s">
        <v>214</v>
      </c>
      <c r="AT506" s="184" t="s">
        <v>241</v>
      </c>
      <c r="AU506" s="184" t="s">
        <v>167</v>
      </c>
      <c r="AY506" s="17" t="s">
        <v>146</v>
      </c>
      <c r="BE506" s="185">
        <f>IF(N506="základní",J506,0)</f>
        <v>0</v>
      </c>
      <c r="BF506" s="185">
        <f>IF(N506="snížená",J506,0)</f>
        <v>0</v>
      </c>
      <c r="BG506" s="185">
        <f>IF(N506="zákl. přenesená",J506,0)</f>
        <v>0</v>
      </c>
      <c r="BH506" s="185">
        <f>IF(N506="sníž. přenesená",J506,0)</f>
        <v>0</v>
      </c>
      <c r="BI506" s="185">
        <f>IF(N506="nulová",J506,0)</f>
        <v>0</v>
      </c>
      <c r="BJ506" s="17" t="s">
        <v>81</v>
      </c>
      <c r="BK506" s="185">
        <f>ROUND(I506*H506,2)</f>
        <v>0</v>
      </c>
      <c r="BL506" s="17" t="s">
        <v>153</v>
      </c>
      <c r="BM506" s="184" t="s">
        <v>488</v>
      </c>
    </row>
    <row r="507" spans="2:51" s="14" customFormat="1" ht="12">
      <c r="B507" s="203"/>
      <c r="C507" s="204"/>
      <c r="D507" s="191" t="s">
        <v>159</v>
      </c>
      <c r="E507" s="204"/>
      <c r="F507" s="206" t="s">
        <v>489</v>
      </c>
      <c r="G507" s="204"/>
      <c r="H507" s="207">
        <v>106.523</v>
      </c>
      <c r="I507" s="208"/>
      <c r="J507" s="204"/>
      <c r="K507" s="204"/>
      <c r="L507" s="209"/>
      <c r="M507" s="210"/>
      <c r="N507" s="211"/>
      <c r="O507" s="211"/>
      <c r="P507" s="211"/>
      <c r="Q507" s="211"/>
      <c r="R507" s="211"/>
      <c r="S507" s="211"/>
      <c r="T507" s="212"/>
      <c r="AT507" s="213" t="s">
        <v>159</v>
      </c>
      <c r="AU507" s="213" t="s">
        <v>167</v>
      </c>
      <c r="AV507" s="14" t="s">
        <v>83</v>
      </c>
      <c r="AW507" s="14" t="s">
        <v>4</v>
      </c>
      <c r="AX507" s="14" t="s">
        <v>81</v>
      </c>
      <c r="AY507" s="213" t="s">
        <v>146</v>
      </c>
    </row>
    <row r="508" spans="1:65" s="2" customFormat="1" ht="24.2" customHeight="1">
      <c r="A508" s="34"/>
      <c r="B508" s="35"/>
      <c r="C508" s="173" t="s">
        <v>490</v>
      </c>
      <c r="D508" s="173" t="s">
        <v>148</v>
      </c>
      <c r="E508" s="174" t="s">
        <v>491</v>
      </c>
      <c r="F508" s="175" t="s">
        <v>492</v>
      </c>
      <c r="G508" s="176" t="s">
        <v>201</v>
      </c>
      <c r="H508" s="177">
        <v>771.824</v>
      </c>
      <c r="I508" s="178"/>
      <c r="J508" s="179">
        <f>ROUND(I508*H508,2)</f>
        <v>0</v>
      </c>
      <c r="K508" s="175" t="s">
        <v>152</v>
      </c>
      <c r="L508" s="39"/>
      <c r="M508" s="180" t="s">
        <v>19</v>
      </c>
      <c r="N508" s="181" t="s">
        <v>44</v>
      </c>
      <c r="O508" s="64"/>
      <c r="P508" s="182">
        <f>O508*H508</f>
        <v>0</v>
      </c>
      <c r="Q508" s="182">
        <v>0</v>
      </c>
      <c r="R508" s="182">
        <f>Q508*H508</f>
        <v>0</v>
      </c>
      <c r="S508" s="182">
        <v>0</v>
      </c>
      <c r="T508" s="183">
        <f>S508*H508</f>
        <v>0</v>
      </c>
      <c r="U508" s="34"/>
      <c r="V508" s="34"/>
      <c r="W508" s="34"/>
      <c r="X508" s="34"/>
      <c r="Y508" s="34"/>
      <c r="Z508" s="34"/>
      <c r="AA508" s="34"/>
      <c r="AB508" s="34"/>
      <c r="AC508" s="34"/>
      <c r="AD508" s="34"/>
      <c r="AE508" s="34"/>
      <c r="AR508" s="184" t="s">
        <v>153</v>
      </c>
      <c r="AT508" s="184" t="s">
        <v>148</v>
      </c>
      <c r="AU508" s="184" t="s">
        <v>167</v>
      </c>
      <c r="AY508" s="17" t="s">
        <v>146</v>
      </c>
      <c r="BE508" s="185">
        <f>IF(N508="základní",J508,0)</f>
        <v>0</v>
      </c>
      <c r="BF508" s="185">
        <f>IF(N508="snížená",J508,0)</f>
        <v>0</v>
      </c>
      <c r="BG508" s="185">
        <f>IF(N508="zákl. přenesená",J508,0)</f>
        <v>0</v>
      </c>
      <c r="BH508" s="185">
        <f>IF(N508="sníž. přenesená",J508,0)</f>
        <v>0</v>
      </c>
      <c r="BI508" s="185">
        <f>IF(N508="nulová",J508,0)</f>
        <v>0</v>
      </c>
      <c r="BJ508" s="17" t="s">
        <v>81</v>
      </c>
      <c r="BK508" s="185">
        <f>ROUND(I508*H508,2)</f>
        <v>0</v>
      </c>
      <c r="BL508" s="17" t="s">
        <v>153</v>
      </c>
      <c r="BM508" s="184" t="s">
        <v>493</v>
      </c>
    </row>
    <row r="509" spans="1:47" s="2" customFormat="1" ht="12">
      <c r="A509" s="34"/>
      <c r="B509" s="35"/>
      <c r="C509" s="36"/>
      <c r="D509" s="186" t="s">
        <v>155</v>
      </c>
      <c r="E509" s="36"/>
      <c r="F509" s="187" t="s">
        <v>494</v>
      </c>
      <c r="G509" s="36"/>
      <c r="H509" s="36"/>
      <c r="I509" s="188"/>
      <c r="J509" s="36"/>
      <c r="K509" s="36"/>
      <c r="L509" s="39"/>
      <c r="M509" s="189"/>
      <c r="N509" s="190"/>
      <c r="O509" s="64"/>
      <c r="P509" s="64"/>
      <c r="Q509" s="64"/>
      <c r="R509" s="64"/>
      <c r="S509" s="64"/>
      <c r="T509" s="65"/>
      <c r="U509" s="34"/>
      <c r="V509" s="34"/>
      <c r="W509" s="34"/>
      <c r="X509" s="34"/>
      <c r="Y509" s="34"/>
      <c r="Z509" s="34"/>
      <c r="AA509" s="34"/>
      <c r="AB509" s="34"/>
      <c r="AC509" s="34"/>
      <c r="AD509" s="34"/>
      <c r="AE509" s="34"/>
      <c r="AT509" s="17" t="s">
        <v>155</v>
      </c>
      <c r="AU509" s="17" t="s">
        <v>167</v>
      </c>
    </row>
    <row r="510" spans="1:47" s="2" customFormat="1" ht="39">
      <c r="A510" s="34"/>
      <c r="B510" s="35"/>
      <c r="C510" s="36"/>
      <c r="D510" s="191" t="s">
        <v>157</v>
      </c>
      <c r="E510" s="36"/>
      <c r="F510" s="192" t="s">
        <v>495</v>
      </c>
      <c r="G510" s="36"/>
      <c r="H510" s="36"/>
      <c r="I510" s="188"/>
      <c r="J510" s="36"/>
      <c r="K510" s="36"/>
      <c r="L510" s="39"/>
      <c r="M510" s="189"/>
      <c r="N510" s="190"/>
      <c r="O510" s="64"/>
      <c r="P510" s="64"/>
      <c r="Q510" s="64"/>
      <c r="R510" s="64"/>
      <c r="S510" s="64"/>
      <c r="T510" s="65"/>
      <c r="U510" s="34"/>
      <c r="V510" s="34"/>
      <c r="W510" s="34"/>
      <c r="X510" s="34"/>
      <c r="Y510" s="34"/>
      <c r="Z510" s="34"/>
      <c r="AA510" s="34"/>
      <c r="AB510" s="34"/>
      <c r="AC510" s="34"/>
      <c r="AD510" s="34"/>
      <c r="AE510" s="34"/>
      <c r="AT510" s="17" t="s">
        <v>157</v>
      </c>
      <c r="AU510" s="17" t="s">
        <v>167</v>
      </c>
    </row>
    <row r="511" spans="2:51" s="13" customFormat="1" ht="12">
      <c r="B511" s="193"/>
      <c r="C511" s="194"/>
      <c r="D511" s="191" t="s">
        <v>159</v>
      </c>
      <c r="E511" s="195" t="s">
        <v>19</v>
      </c>
      <c r="F511" s="196" t="s">
        <v>270</v>
      </c>
      <c r="G511" s="194"/>
      <c r="H511" s="195" t="s">
        <v>19</v>
      </c>
      <c r="I511" s="197"/>
      <c r="J511" s="194"/>
      <c r="K511" s="194"/>
      <c r="L511" s="198"/>
      <c r="M511" s="199"/>
      <c r="N511" s="200"/>
      <c r="O511" s="200"/>
      <c r="P511" s="200"/>
      <c r="Q511" s="200"/>
      <c r="R511" s="200"/>
      <c r="S511" s="200"/>
      <c r="T511" s="201"/>
      <c r="AT511" s="202" t="s">
        <v>159</v>
      </c>
      <c r="AU511" s="202" t="s">
        <v>167</v>
      </c>
      <c r="AV511" s="13" t="s">
        <v>81</v>
      </c>
      <c r="AW511" s="13" t="s">
        <v>34</v>
      </c>
      <c r="AX511" s="13" t="s">
        <v>73</v>
      </c>
      <c r="AY511" s="202" t="s">
        <v>146</v>
      </c>
    </row>
    <row r="512" spans="2:51" s="14" customFormat="1" ht="12">
      <c r="B512" s="203"/>
      <c r="C512" s="204"/>
      <c r="D512" s="191" t="s">
        <v>159</v>
      </c>
      <c r="E512" s="205" t="s">
        <v>19</v>
      </c>
      <c r="F512" s="206" t="s">
        <v>496</v>
      </c>
      <c r="G512" s="204"/>
      <c r="H512" s="207">
        <v>421.92</v>
      </c>
      <c r="I512" s="208"/>
      <c r="J512" s="204"/>
      <c r="K512" s="204"/>
      <c r="L512" s="209"/>
      <c r="M512" s="210"/>
      <c r="N512" s="211"/>
      <c r="O512" s="211"/>
      <c r="P512" s="211"/>
      <c r="Q512" s="211"/>
      <c r="R512" s="211"/>
      <c r="S512" s="211"/>
      <c r="T512" s="212"/>
      <c r="AT512" s="213" t="s">
        <v>159</v>
      </c>
      <c r="AU512" s="213" t="s">
        <v>167</v>
      </c>
      <c r="AV512" s="14" t="s">
        <v>83</v>
      </c>
      <c r="AW512" s="14" t="s">
        <v>34</v>
      </c>
      <c r="AX512" s="14" t="s">
        <v>73</v>
      </c>
      <c r="AY512" s="213" t="s">
        <v>146</v>
      </c>
    </row>
    <row r="513" spans="2:51" s="14" customFormat="1" ht="12">
      <c r="B513" s="203"/>
      <c r="C513" s="204"/>
      <c r="D513" s="191" t="s">
        <v>159</v>
      </c>
      <c r="E513" s="205" t="s">
        <v>19</v>
      </c>
      <c r="F513" s="206" t="s">
        <v>497</v>
      </c>
      <c r="G513" s="204"/>
      <c r="H513" s="207">
        <v>12.15</v>
      </c>
      <c r="I513" s="208"/>
      <c r="J513" s="204"/>
      <c r="K513" s="204"/>
      <c r="L513" s="209"/>
      <c r="M513" s="210"/>
      <c r="N513" s="211"/>
      <c r="O513" s="211"/>
      <c r="P513" s="211"/>
      <c r="Q513" s="211"/>
      <c r="R513" s="211"/>
      <c r="S513" s="211"/>
      <c r="T513" s="212"/>
      <c r="AT513" s="213" t="s">
        <v>159</v>
      </c>
      <c r="AU513" s="213" t="s">
        <v>167</v>
      </c>
      <c r="AV513" s="14" t="s">
        <v>83</v>
      </c>
      <c r="AW513" s="14" t="s">
        <v>34</v>
      </c>
      <c r="AX513" s="14" t="s">
        <v>73</v>
      </c>
      <c r="AY513" s="213" t="s">
        <v>146</v>
      </c>
    </row>
    <row r="514" spans="2:51" s="14" customFormat="1" ht="12">
      <c r="B514" s="203"/>
      <c r="C514" s="204"/>
      <c r="D514" s="191" t="s">
        <v>159</v>
      </c>
      <c r="E514" s="205" t="s">
        <v>19</v>
      </c>
      <c r="F514" s="206" t="s">
        <v>498</v>
      </c>
      <c r="G514" s="204"/>
      <c r="H514" s="207">
        <v>7.056</v>
      </c>
      <c r="I514" s="208"/>
      <c r="J514" s="204"/>
      <c r="K514" s="204"/>
      <c r="L514" s="209"/>
      <c r="M514" s="210"/>
      <c r="N514" s="211"/>
      <c r="O514" s="211"/>
      <c r="P514" s="211"/>
      <c r="Q514" s="211"/>
      <c r="R514" s="211"/>
      <c r="S514" s="211"/>
      <c r="T514" s="212"/>
      <c r="AT514" s="213" t="s">
        <v>159</v>
      </c>
      <c r="AU514" s="213" t="s">
        <v>167</v>
      </c>
      <c r="AV514" s="14" t="s">
        <v>83</v>
      </c>
      <c r="AW514" s="14" t="s">
        <v>34</v>
      </c>
      <c r="AX514" s="14" t="s">
        <v>73</v>
      </c>
      <c r="AY514" s="213" t="s">
        <v>146</v>
      </c>
    </row>
    <row r="515" spans="2:51" s="13" customFormat="1" ht="12">
      <c r="B515" s="193"/>
      <c r="C515" s="194"/>
      <c r="D515" s="191" t="s">
        <v>159</v>
      </c>
      <c r="E515" s="195" t="s">
        <v>19</v>
      </c>
      <c r="F515" s="196" t="s">
        <v>272</v>
      </c>
      <c r="G515" s="194"/>
      <c r="H515" s="195" t="s">
        <v>19</v>
      </c>
      <c r="I515" s="197"/>
      <c r="J515" s="194"/>
      <c r="K515" s="194"/>
      <c r="L515" s="198"/>
      <c r="M515" s="199"/>
      <c r="N515" s="200"/>
      <c r="O515" s="200"/>
      <c r="P515" s="200"/>
      <c r="Q515" s="200"/>
      <c r="R515" s="200"/>
      <c r="S515" s="200"/>
      <c r="T515" s="201"/>
      <c r="AT515" s="202" t="s">
        <v>159</v>
      </c>
      <c r="AU515" s="202" t="s">
        <v>167</v>
      </c>
      <c r="AV515" s="13" t="s">
        <v>81</v>
      </c>
      <c r="AW515" s="13" t="s">
        <v>34</v>
      </c>
      <c r="AX515" s="13" t="s">
        <v>73</v>
      </c>
      <c r="AY515" s="202" t="s">
        <v>146</v>
      </c>
    </row>
    <row r="516" spans="2:51" s="14" customFormat="1" ht="12">
      <c r="B516" s="203"/>
      <c r="C516" s="204"/>
      <c r="D516" s="191" t="s">
        <v>159</v>
      </c>
      <c r="E516" s="205" t="s">
        <v>19</v>
      </c>
      <c r="F516" s="206" t="s">
        <v>499</v>
      </c>
      <c r="G516" s="204"/>
      <c r="H516" s="207">
        <v>30.51</v>
      </c>
      <c r="I516" s="208"/>
      <c r="J516" s="204"/>
      <c r="K516" s="204"/>
      <c r="L516" s="209"/>
      <c r="M516" s="210"/>
      <c r="N516" s="211"/>
      <c r="O516" s="211"/>
      <c r="P516" s="211"/>
      <c r="Q516" s="211"/>
      <c r="R516" s="211"/>
      <c r="S516" s="211"/>
      <c r="T516" s="212"/>
      <c r="AT516" s="213" t="s">
        <v>159</v>
      </c>
      <c r="AU516" s="213" t="s">
        <v>167</v>
      </c>
      <c r="AV516" s="14" t="s">
        <v>83</v>
      </c>
      <c r="AW516" s="14" t="s">
        <v>34</v>
      </c>
      <c r="AX516" s="14" t="s">
        <v>73</v>
      </c>
      <c r="AY516" s="213" t="s">
        <v>146</v>
      </c>
    </row>
    <row r="517" spans="2:51" s="14" customFormat="1" ht="12">
      <c r="B517" s="203"/>
      <c r="C517" s="204"/>
      <c r="D517" s="191" t="s">
        <v>159</v>
      </c>
      <c r="E517" s="205" t="s">
        <v>19</v>
      </c>
      <c r="F517" s="206" t="s">
        <v>500</v>
      </c>
      <c r="G517" s="204"/>
      <c r="H517" s="207">
        <v>254.16</v>
      </c>
      <c r="I517" s="208"/>
      <c r="J517" s="204"/>
      <c r="K517" s="204"/>
      <c r="L517" s="209"/>
      <c r="M517" s="210"/>
      <c r="N517" s="211"/>
      <c r="O517" s="211"/>
      <c r="P517" s="211"/>
      <c r="Q517" s="211"/>
      <c r="R517" s="211"/>
      <c r="S517" s="211"/>
      <c r="T517" s="212"/>
      <c r="AT517" s="213" t="s">
        <v>159</v>
      </c>
      <c r="AU517" s="213" t="s">
        <v>167</v>
      </c>
      <c r="AV517" s="14" t="s">
        <v>83</v>
      </c>
      <c r="AW517" s="14" t="s">
        <v>34</v>
      </c>
      <c r="AX517" s="14" t="s">
        <v>73</v>
      </c>
      <c r="AY517" s="213" t="s">
        <v>146</v>
      </c>
    </row>
    <row r="518" spans="2:51" s="14" customFormat="1" ht="12">
      <c r="B518" s="203"/>
      <c r="C518" s="204"/>
      <c r="D518" s="191" t="s">
        <v>159</v>
      </c>
      <c r="E518" s="205" t="s">
        <v>19</v>
      </c>
      <c r="F518" s="206" t="s">
        <v>501</v>
      </c>
      <c r="G518" s="204"/>
      <c r="H518" s="207">
        <v>42.392</v>
      </c>
      <c r="I518" s="208"/>
      <c r="J518" s="204"/>
      <c r="K518" s="204"/>
      <c r="L518" s="209"/>
      <c r="M518" s="210"/>
      <c r="N518" s="211"/>
      <c r="O518" s="211"/>
      <c r="P518" s="211"/>
      <c r="Q518" s="211"/>
      <c r="R518" s="211"/>
      <c r="S518" s="211"/>
      <c r="T518" s="212"/>
      <c r="AT518" s="213" t="s">
        <v>159</v>
      </c>
      <c r="AU518" s="213" t="s">
        <v>167</v>
      </c>
      <c r="AV518" s="14" t="s">
        <v>83</v>
      </c>
      <c r="AW518" s="14" t="s">
        <v>34</v>
      </c>
      <c r="AX518" s="14" t="s">
        <v>73</v>
      </c>
      <c r="AY518" s="213" t="s">
        <v>146</v>
      </c>
    </row>
    <row r="519" spans="2:51" s="13" customFormat="1" ht="12">
      <c r="B519" s="193"/>
      <c r="C519" s="194"/>
      <c r="D519" s="191" t="s">
        <v>159</v>
      </c>
      <c r="E519" s="195" t="s">
        <v>19</v>
      </c>
      <c r="F519" s="196" t="s">
        <v>362</v>
      </c>
      <c r="G519" s="194"/>
      <c r="H519" s="195" t="s">
        <v>19</v>
      </c>
      <c r="I519" s="197"/>
      <c r="J519" s="194"/>
      <c r="K519" s="194"/>
      <c r="L519" s="198"/>
      <c r="M519" s="199"/>
      <c r="N519" s="200"/>
      <c r="O519" s="200"/>
      <c r="P519" s="200"/>
      <c r="Q519" s="200"/>
      <c r="R519" s="200"/>
      <c r="S519" s="200"/>
      <c r="T519" s="201"/>
      <c r="AT519" s="202" t="s">
        <v>159</v>
      </c>
      <c r="AU519" s="202" t="s">
        <v>167</v>
      </c>
      <c r="AV519" s="13" t="s">
        <v>81</v>
      </c>
      <c r="AW519" s="13" t="s">
        <v>34</v>
      </c>
      <c r="AX519" s="13" t="s">
        <v>73</v>
      </c>
      <c r="AY519" s="202" t="s">
        <v>146</v>
      </c>
    </row>
    <row r="520" spans="2:51" s="14" customFormat="1" ht="12">
      <c r="B520" s="203"/>
      <c r="C520" s="204"/>
      <c r="D520" s="191" t="s">
        <v>159</v>
      </c>
      <c r="E520" s="205" t="s">
        <v>19</v>
      </c>
      <c r="F520" s="206" t="s">
        <v>502</v>
      </c>
      <c r="G520" s="204"/>
      <c r="H520" s="207">
        <v>3.636</v>
      </c>
      <c r="I520" s="208"/>
      <c r="J520" s="204"/>
      <c r="K520" s="204"/>
      <c r="L520" s="209"/>
      <c r="M520" s="210"/>
      <c r="N520" s="211"/>
      <c r="O520" s="211"/>
      <c r="P520" s="211"/>
      <c r="Q520" s="211"/>
      <c r="R520" s="211"/>
      <c r="S520" s="211"/>
      <c r="T520" s="212"/>
      <c r="AT520" s="213" t="s">
        <v>159</v>
      </c>
      <c r="AU520" s="213" t="s">
        <v>167</v>
      </c>
      <c r="AV520" s="14" t="s">
        <v>83</v>
      </c>
      <c r="AW520" s="14" t="s">
        <v>34</v>
      </c>
      <c r="AX520" s="14" t="s">
        <v>73</v>
      </c>
      <c r="AY520" s="213" t="s">
        <v>146</v>
      </c>
    </row>
    <row r="521" spans="1:65" s="2" customFormat="1" ht="16.5" customHeight="1">
      <c r="A521" s="34"/>
      <c r="B521" s="35"/>
      <c r="C521" s="173" t="s">
        <v>503</v>
      </c>
      <c r="D521" s="173" t="s">
        <v>148</v>
      </c>
      <c r="E521" s="174" t="s">
        <v>504</v>
      </c>
      <c r="F521" s="175" t="s">
        <v>505</v>
      </c>
      <c r="G521" s="176" t="s">
        <v>201</v>
      </c>
      <c r="H521" s="177">
        <v>1815.008</v>
      </c>
      <c r="I521" s="178"/>
      <c r="J521" s="179">
        <f>ROUND(I521*H521,2)</f>
        <v>0</v>
      </c>
      <c r="K521" s="175" t="s">
        <v>152</v>
      </c>
      <c r="L521" s="39"/>
      <c r="M521" s="180" t="s">
        <v>19</v>
      </c>
      <c r="N521" s="181" t="s">
        <v>44</v>
      </c>
      <c r="O521" s="64"/>
      <c r="P521" s="182">
        <f>O521*H521</f>
        <v>0</v>
      </c>
      <c r="Q521" s="182">
        <v>0</v>
      </c>
      <c r="R521" s="182">
        <f>Q521*H521</f>
        <v>0</v>
      </c>
      <c r="S521" s="182">
        <v>0</v>
      </c>
      <c r="T521" s="183">
        <f>S521*H521</f>
        <v>0</v>
      </c>
      <c r="U521" s="34"/>
      <c r="V521" s="34"/>
      <c r="W521" s="34"/>
      <c r="X521" s="34"/>
      <c r="Y521" s="34"/>
      <c r="Z521" s="34"/>
      <c r="AA521" s="34"/>
      <c r="AB521" s="34"/>
      <c r="AC521" s="34"/>
      <c r="AD521" s="34"/>
      <c r="AE521" s="34"/>
      <c r="AR521" s="184" t="s">
        <v>153</v>
      </c>
      <c r="AT521" s="184" t="s">
        <v>148</v>
      </c>
      <c r="AU521" s="184" t="s">
        <v>167</v>
      </c>
      <c r="AY521" s="17" t="s">
        <v>146</v>
      </c>
      <c r="BE521" s="185">
        <f>IF(N521="základní",J521,0)</f>
        <v>0</v>
      </c>
      <c r="BF521" s="185">
        <f>IF(N521="snížená",J521,0)</f>
        <v>0</v>
      </c>
      <c r="BG521" s="185">
        <f>IF(N521="zákl. přenesená",J521,0)</f>
        <v>0</v>
      </c>
      <c r="BH521" s="185">
        <f>IF(N521="sníž. přenesená",J521,0)</f>
        <v>0</v>
      </c>
      <c r="BI521" s="185">
        <f>IF(N521="nulová",J521,0)</f>
        <v>0</v>
      </c>
      <c r="BJ521" s="17" t="s">
        <v>81</v>
      </c>
      <c r="BK521" s="185">
        <f>ROUND(I521*H521,2)</f>
        <v>0</v>
      </c>
      <c r="BL521" s="17" t="s">
        <v>153</v>
      </c>
      <c r="BM521" s="184" t="s">
        <v>506</v>
      </c>
    </row>
    <row r="522" spans="1:47" s="2" customFormat="1" ht="12">
      <c r="A522" s="34"/>
      <c r="B522" s="35"/>
      <c r="C522" s="36"/>
      <c r="D522" s="186" t="s">
        <v>155</v>
      </c>
      <c r="E522" s="36"/>
      <c r="F522" s="187" t="s">
        <v>507</v>
      </c>
      <c r="G522" s="36"/>
      <c r="H522" s="36"/>
      <c r="I522" s="188"/>
      <c r="J522" s="36"/>
      <c r="K522" s="36"/>
      <c r="L522" s="39"/>
      <c r="M522" s="189"/>
      <c r="N522" s="190"/>
      <c r="O522" s="64"/>
      <c r="P522" s="64"/>
      <c r="Q522" s="64"/>
      <c r="R522" s="64"/>
      <c r="S522" s="64"/>
      <c r="T522" s="65"/>
      <c r="U522" s="34"/>
      <c r="V522" s="34"/>
      <c r="W522" s="34"/>
      <c r="X522" s="34"/>
      <c r="Y522" s="34"/>
      <c r="Z522" s="34"/>
      <c r="AA522" s="34"/>
      <c r="AB522" s="34"/>
      <c r="AC522" s="34"/>
      <c r="AD522" s="34"/>
      <c r="AE522" s="34"/>
      <c r="AT522" s="17" t="s">
        <v>155</v>
      </c>
      <c r="AU522" s="17" t="s">
        <v>167</v>
      </c>
    </row>
    <row r="523" spans="2:51" s="13" customFormat="1" ht="12">
      <c r="B523" s="193"/>
      <c r="C523" s="194"/>
      <c r="D523" s="191" t="s">
        <v>159</v>
      </c>
      <c r="E523" s="195" t="s">
        <v>19</v>
      </c>
      <c r="F523" s="196" t="s">
        <v>350</v>
      </c>
      <c r="G523" s="194"/>
      <c r="H523" s="195" t="s">
        <v>19</v>
      </c>
      <c r="I523" s="197"/>
      <c r="J523" s="194"/>
      <c r="K523" s="194"/>
      <c r="L523" s="198"/>
      <c r="M523" s="199"/>
      <c r="N523" s="200"/>
      <c r="O523" s="200"/>
      <c r="P523" s="200"/>
      <c r="Q523" s="200"/>
      <c r="R523" s="200"/>
      <c r="S523" s="200"/>
      <c r="T523" s="201"/>
      <c r="AT523" s="202" t="s">
        <v>159</v>
      </c>
      <c r="AU523" s="202" t="s">
        <v>167</v>
      </c>
      <c r="AV523" s="13" t="s">
        <v>81</v>
      </c>
      <c r="AW523" s="13" t="s">
        <v>34</v>
      </c>
      <c r="AX523" s="13" t="s">
        <v>73</v>
      </c>
      <c r="AY523" s="202" t="s">
        <v>146</v>
      </c>
    </row>
    <row r="524" spans="2:51" s="13" customFormat="1" ht="12">
      <c r="B524" s="193"/>
      <c r="C524" s="194"/>
      <c r="D524" s="191" t="s">
        <v>159</v>
      </c>
      <c r="E524" s="195" t="s">
        <v>19</v>
      </c>
      <c r="F524" s="196" t="s">
        <v>270</v>
      </c>
      <c r="G524" s="194"/>
      <c r="H524" s="195" t="s">
        <v>19</v>
      </c>
      <c r="I524" s="197"/>
      <c r="J524" s="194"/>
      <c r="K524" s="194"/>
      <c r="L524" s="198"/>
      <c r="M524" s="199"/>
      <c r="N524" s="200"/>
      <c r="O524" s="200"/>
      <c r="P524" s="200"/>
      <c r="Q524" s="200"/>
      <c r="R524" s="200"/>
      <c r="S524" s="200"/>
      <c r="T524" s="201"/>
      <c r="AT524" s="202" t="s">
        <v>159</v>
      </c>
      <c r="AU524" s="202" t="s">
        <v>167</v>
      </c>
      <c r="AV524" s="13" t="s">
        <v>81</v>
      </c>
      <c r="AW524" s="13" t="s">
        <v>34</v>
      </c>
      <c r="AX524" s="13" t="s">
        <v>73</v>
      </c>
      <c r="AY524" s="202" t="s">
        <v>146</v>
      </c>
    </row>
    <row r="525" spans="2:51" s="14" customFormat="1" ht="12">
      <c r="B525" s="203"/>
      <c r="C525" s="204"/>
      <c r="D525" s="191" t="s">
        <v>159</v>
      </c>
      <c r="E525" s="205" t="s">
        <v>19</v>
      </c>
      <c r="F525" s="206" t="s">
        <v>351</v>
      </c>
      <c r="G525" s="204"/>
      <c r="H525" s="207">
        <v>927.99</v>
      </c>
      <c r="I525" s="208"/>
      <c r="J525" s="204"/>
      <c r="K525" s="204"/>
      <c r="L525" s="209"/>
      <c r="M525" s="210"/>
      <c r="N525" s="211"/>
      <c r="O525" s="211"/>
      <c r="P525" s="211"/>
      <c r="Q525" s="211"/>
      <c r="R525" s="211"/>
      <c r="S525" s="211"/>
      <c r="T525" s="212"/>
      <c r="AT525" s="213" t="s">
        <v>159</v>
      </c>
      <c r="AU525" s="213" t="s">
        <v>167</v>
      </c>
      <c r="AV525" s="14" t="s">
        <v>83</v>
      </c>
      <c r="AW525" s="14" t="s">
        <v>34</v>
      </c>
      <c r="AX525" s="14" t="s">
        <v>73</v>
      </c>
      <c r="AY525" s="213" t="s">
        <v>146</v>
      </c>
    </row>
    <row r="526" spans="2:51" s="13" customFormat="1" ht="12">
      <c r="B526" s="193"/>
      <c r="C526" s="194"/>
      <c r="D526" s="191" t="s">
        <v>159</v>
      </c>
      <c r="E526" s="195" t="s">
        <v>19</v>
      </c>
      <c r="F526" s="196" t="s">
        <v>352</v>
      </c>
      <c r="G526" s="194"/>
      <c r="H526" s="195" t="s">
        <v>19</v>
      </c>
      <c r="I526" s="197"/>
      <c r="J526" s="194"/>
      <c r="K526" s="194"/>
      <c r="L526" s="198"/>
      <c r="M526" s="199"/>
      <c r="N526" s="200"/>
      <c r="O526" s="200"/>
      <c r="P526" s="200"/>
      <c r="Q526" s="200"/>
      <c r="R526" s="200"/>
      <c r="S526" s="200"/>
      <c r="T526" s="201"/>
      <c r="AT526" s="202" t="s">
        <v>159</v>
      </c>
      <c r="AU526" s="202" t="s">
        <v>167</v>
      </c>
      <c r="AV526" s="13" t="s">
        <v>81</v>
      </c>
      <c r="AW526" s="13" t="s">
        <v>34</v>
      </c>
      <c r="AX526" s="13" t="s">
        <v>73</v>
      </c>
      <c r="AY526" s="202" t="s">
        <v>146</v>
      </c>
    </row>
    <row r="527" spans="2:51" s="14" customFormat="1" ht="12">
      <c r="B527" s="203"/>
      <c r="C527" s="204"/>
      <c r="D527" s="191" t="s">
        <v>159</v>
      </c>
      <c r="E527" s="205" t="s">
        <v>19</v>
      </c>
      <c r="F527" s="206" t="s">
        <v>353</v>
      </c>
      <c r="G527" s="204"/>
      <c r="H527" s="207">
        <v>-421.92</v>
      </c>
      <c r="I527" s="208"/>
      <c r="J527" s="204"/>
      <c r="K527" s="204"/>
      <c r="L527" s="209"/>
      <c r="M527" s="210"/>
      <c r="N527" s="211"/>
      <c r="O527" s="211"/>
      <c r="P527" s="211"/>
      <c r="Q527" s="211"/>
      <c r="R527" s="211"/>
      <c r="S527" s="211"/>
      <c r="T527" s="212"/>
      <c r="AT527" s="213" t="s">
        <v>159</v>
      </c>
      <c r="AU527" s="213" t="s">
        <v>167</v>
      </c>
      <c r="AV527" s="14" t="s">
        <v>83</v>
      </c>
      <c r="AW527" s="14" t="s">
        <v>34</v>
      </c>
      <c r="AX527" s="14" t="s">
        <v>73</v>
      </c>
      <c r="AY527" s="213" t="s">
        <v>146</v>
      </c>
    </row>
    <row r="528" spans="2:51" s="14" customFormat="1" ht="12">
      <c r="B528" s="203"/>
      <c r="C528" s="204"/>
      <c r="D528" s="191" t="s">
        <v>159</v>
      </c>
      <c r="E528" s="205" t="s">
        <v>19</v>
      </c>
      <c r="F528" s="206" t="s">
        <v>354</v>
      </c>
      <c r="G528" s="204"/>
      <c r="H528" s="207">
        <v>-12.15</v>
      </c>
      <c r="I528" s="208"/>
      <c r="J528" s="204"/>
      <c r="K528" s="204"/>
      <c r="L528" s="209"/>
      <c r="M528" s="210"/>
      <c r="N528" s="211"/>
      <c r="O528" s="211"/>
      <c r="P528" s="211"/>
      <c r="Q528" s="211"/>
      <c r="R528" s="211"/>
      <c r="S528" s="211"/>
      <c r="T528" s="212"/>
      <c r="AT528" s="213" t="s">
        <v>159</v>
      </c>
      <c r="AU528" s="213" t="s">
        <v>167</v>
      </c>
      <c r="AV528" s="14" t="s">
        <v>83</v>
      </c>
      <c r="AW528" s="14" t="s">
        <v>34</v>
      </c>
      <c r="AX528" s="14" t="s">
        <v>73</v>
      </c>
      <c r="AY528" s="213" t="s">
        <v>146</v>
      </c>
    </row>
    <row r="529" spans="2:51" s="14" customFormat="1" ht="12">
      <c r="B529" s="203"/>
      <c r="C529" s="204"/>
      <c r="D529" s="191" t="s">
        <v>159</v>
      </c>
      <c r="E529" s="205" t="s">
        <v>19</v>
      </c>
      <c r="F529" s="206" t="s">
        <v>355</v>
      </c>
      <c r="G529" s="204"/>
      <c r="H529" s="207">
        <v>-7.056</v>
      </c>
      <c r="I529" s="208"/>
      <c r="J529" s="204"/>
      <c r="K529" s="204"/>
      <c r="L529" s="209"/>
      <c r="M529" s="210"/>
      <c r="N529" s="211"/>
      <c r="O529" s="211"/>
      <c r="P529" s="211"/>
      <c r="Q529" s="211"/>
      <c r="R529" s="211"/>
      <c r="S529" s="211"/>
      <c r="T529" s="212"/>
      <c r="AT529" s="213" t="s">
        <v>159</v>
      </c>
      <c r="AU529" s="213" t="s">
        <v>167</v>
      </c>
      <c r="AV529" s="14" t="s">
        <v>83</v>
      </c>
      <c r="AW529" s="14" t="s">
        <v>34</v>
      </c>
      <c r="AX529" s="14" t="s">
        <v>73</v>
      </c>
      <c r="AY529" s="213" t="s">
        <v>146</v>
      </c>
    </row>
    <row r="530" spans="2:51" s="13" customFormat="1" ht="12">
      <c r="B530" s="193"/>
      <c r="C530" s="194"/>
      <c r="D530" s="191" t="s">
        <v>159</v>
      </c>
      <c r="E530" s="195" t="s">
        <v>19</v>
      </c>
      <c r="F530" s="196" t="s">
        <v>272</v>
      </c>
      <c r="G530" s="194"/>
      <c r="H530" s="195" t="s">
        <v>19</v>
      </c>
      <c r="I530" s="197"/>
      <c r="J530" s="194"/>
      <c r="K530" s="194"/>
      <c r="L530" s="198"/>
      <c r="M530" s="199"/>
      <c r="N530" s="200"/>
      <c r="O530" s="200"/>
      <c r="P530" s="200"/>
      <c r="Q530" s="200"/>
      <c r="R530" s="200"/>
      <c r="S530" s="200"/>
      <c r="T530" s="201"/>
      <c r="AT530" s="202" t="s">
        <v>159</v>
      </c>
      <c r="AU530" s="202" t="s">
        <v>167</v>
      </c>
      <c r="AV530" s="13" t="s">
        <v>81</v>
      </c>
      <c r="AW530" s="13" t="s">
        <v>34</v>
      </c>
      <c r="AX530" s="13" t="s">
        <v>73</v>
      </c>
      <c r="AY530" s="202" t="s">
        <v>146</v>
      </c>
    </row>
    <row r="531" spans="2:51" s="14" customFormat="1" ht="12">
      <c r="B531" s="203"/>
      <c r="C531" s="204"/>
      <c r="D531" s="191" t="s">
        <v>159</v>
      </c>
      <c r="E531" s="205" t="s">
        <v>19</v>
      </c>
      <c r="F531" s="206" t="s">
        <v>356</v>
      </c>
      <c r="G531" s="204"/>
      <c r="H531" s="207">
        <v>988.821</v>
      </c>
      <c r="I531" s="208"/>
      <c r="J531" s="204"/>
      <c r="K531" s="204"/>
      <c r="L531" s="209"/>
      <c r="M531" s="210"/>
      <c r="N531" s="211"/>
      <c r="O531" s="211"/>
      <c r="P531" s="211"/>
      <c r="Q531" s="211"/>
      <c r="R531" s="211"/>
      <c r="S531" s="211"/>
      <c r="T531" s="212"/>
      <c r="AT531" s="213" t="s">
        <v>159</v>
      </c>
      <c r="AU531" s="213" t="s">
        <v>167</v>
      </c>
      <c r="AV531" s="14" t="s">
        <v>83</v>
      </c>
      <c r="AW531" s="14" t="s">
        <v>34</v>
      </c>
      <c r="AX531" s="14" t="s">
        <v>73</v>
      </c>
      <c r="AY531" s="213" t="s">
        <v>146</v>
      </c>
    </row>
    <row r="532" spans="2:51" s="13" customFormat="1" ht="12">
      <c r="B532" s="193"/>
      <c r="C532" s="194"/>
      <c r="D532" s="191" t="s">
        <v>159</v>
      </c>
      <c r="E532" s="195" t="s">
        <v>19</v>
      </c>
      <c r="F532" s="196" t="s">
        <v>352</v>
      </c>
      <c r="G532" s="194"/>
      <c r="H532" s="195" t="s">
        <v>19</v>
      </c>
      <c r="I532" s="197"/>
      <c r="J532" s="194"/>
      <c r="K532" s="194"/>
      <c r="L532" s="198"/>
      <c r="M532" s="199"/>
      <c r="N532" s="200"/>
      <c r="O532" s="200"/>
      <c r="P532" s="200"/>
      <c r="Q532" s="200"/>
      <c r="R532" s="200"/>
      <c r="S532" s="200"/>
      <c r="T532" s="201"/>
      <c r="AT532" s="202" t="s">
        <v>159</v>
      </c>
      <c r="AU532" s="202" t="s">
        <v>167</v>
      </c>
      <c r="AV532" s="13" t="s">
        <v>81</v>
      </c>
      <c r="AW532" s="13" t="s">
        <v>34</v>
      </c>
      <c r="AX532" s="13" t="s">
        <v>73</v>
      </c>
      <c r="AY532" s="202" t="s">
        <v>146</v>
      </c>
    </row>
    <row r="533" spans="2:51" s="14" customFormat="1" ht="12">
      <c r="B533" s="203"/>
      <c r="C533" s="204"/>
      <c r="D533" s="191" t="s">
        <v>159</v>
      </c>
      <c r="E533" s="205" t="s">
        <v>19</v>
      </c>
      <c r="F533" s="206" t="s">
        <v>357</v>
      </c>
      <c r="G533" s="204"/>
      <c r="H533" s="207">
        <v>-30.51</v>
      </c>
      <c r="I533" s="208"/>
      <c r="J533" s="204"/>
      <c r="K533" s="204"/>
      <c r="L533" s="209"/>
      <c r="M533" s="210"/>
      <c r="N533" s="211"/>
      <c r="O533" s="211"/>
      <c r="P533" s="211"/>
      <c r="Q533" s="211"/>
      <c r="R533" s="211"/>
      <c r="S533" s="211"/>
      <c r="T533" s="212"/>
      <c r="AT533" s="213" t="s">
        <v>159</v>
      </c>
      <c r="AU533" s="213" t="s">
        <v>167</v>
      </c>
      <c r="AV533" s="14" t="s">
        <v>83</v>
      </c>
      <c r="AW533" s="14" t="s">
        <v>34</v>
      </c>
      <c r="AX533" s="14" t="s">
        <v>73</v>
      </c>
      <c r="AY533" s="213" t="s">
        <v>146</v>
      </c>
    </row>
    <row r="534" spans="2:51" s="14" customFormat="1" ht="12">
      <c r="B534" s="203"/>
      <c r="C534" s="204"/>
      <c r="D534" s="191" t="s">
        <v>159</v>
      </c>
      <c r="E534" s="205" t="s">
        <v>19</v>
      </c>
      <c r="F534" s="206" t="s">
        <v>358</v>
      </c>
      <c r="G534" s="204"/>
      <c r="H534" s="207">
        <v>-254.16</v>
      </c>
      <c r="I534" s="208"/>
      <c r="J534" s="204"/>
      <c r="K534" s="204"/>
      <c r="L534" s="209"/>
      <c r="M534" s="210"/>
      <c r="N534" s="211"/>
      <c r="O534" s="211"/>
      <c r="P534" s="211"/>
      <c r="Q534" s="211"/>
      <c r="R534" s="211"/>
      <c r="S534" s="211"/>
      <c r="T534" s="212"/>
      <c r="AT534" s="213" t="s">
        <v>159</v>
      </c>
      <c r="AU534" s="213" t="s">
        <v>167</v>
      </c>
      <c r="AV534" s="14" t="s">
        <v>83</v>
      </c>
      <c r="AW534" s="14" t="s">
        <v>34</v>
      </c>
      <c r="AX534" s="14" t="s">
        <v>73</v>
      </c>
      <c r="AY534" s="213" t="s">
        <v>146</v>
      </c>
    </row>
    <row r="535" spans="2:51" s="14" customFormat="1" ht="12">
      <c r="B535" s="203"/>
      <c r="C535" s="204"/>
      <c r="D535" s="191" t="s">
        <v>159</v>
      </c>
      <c r="E535" s="205" t="s">
        <v>19</v>
      </c>
      <c r="F535" s="206" t="s">
        <v>359</v>
      </c>
      <c r="G535" s="204"/>
      <c r="H535" s="207">
        <v>-42.392</v>
      </c>
      <c r="I535" s="208"/>
      <c r="J535" s="204"/>
      <c r="K535" s="204"/>
      <c r="L535" s="209"/>
      <c r="M535" s="210"/>
      <c r="N535" s="211"/>
      <c r="O535" s="211"/>
      <c r="P535" s="211"/>
      <c r="Q535" s="211"/>
      <c r="R535" s="211"/>
      <c r="S535" s="211"/>
      <c r="T535" s="212"/>
      <c r="AT535" s="213" t="s">
        <v>159</v>
      </c>
      <c r="AU535" s="213" t="s">
        <v>167</v>
      </c>
      <c r="AV535" s="14" t="s">
        <v>83</v>
      </c>
      <c r="AW535" s="14" t="s">
        <v>34</v>
      </c>
      <c r="AX535" s="14" t="s">
        <v>73</v>
      </c>
      <c r="AY535" s="213" t="s">
        <v>146</v>
      </c>
    </row>
    <row r="536" spans="2:51" s="14" customFormat="1" ht="12">
      <c r="B536" s="203"/>
      <c r="C536" s="204"/>
      <c r="D536" s="191" t="s">
        <v>159</v>
      </c>
      <c r="E536" s="205" t="s">
        <v>19</v>
      </c>
      <c r="F536" s="206" t="s">
        <v>355</v>
      </c>
      <c r="G536" s="204"/>
      <c r="H536" s="207">
        <v>-7.056</v>
      </c>
      <c r="I536" s="208"/>
      <c r="J536" s="204"/>
      <c r="K536" s="204"/>
      <c r="L536" s="209"/>
      <c r="M536" s="210"/>
      <c r="N536" s="211"/>
      <c r="O536" s="211"/>
      <c r="P536" s="211"/>
      <c r="Q536" s="211"/>
      <c r="R536" s="211"/>
      <c r="S536" s="211"/>
      <c r="T536" s="212"/>
      <c r="AT536" s="213" t="s">
        <v>159</v>
      </c>
      <c r="AU536" s="213" t="s">
        <v>167</v>
      </c>
      <c r="AV536" s="14" t="s">
        <v>83</v>
      </c>
      <c r="AW536" s="14" t="s">
        <v>34</v>
      </c>
      <c r="AX536" s="14" t="s">
        <v>73</v>
      </c>
      <c r="AY536" s="213" t="s">
        <v>146</v>
      </c>
    </row>
    <row r="537" spans="2:51" s="13" customFormat="1" ht="12">
      <c r="B537" s="193"/>
      <c r="C537" s="194"/>
      <c r="D537" s="191" t="s">
        <v>159</v>
      </c>
      <c r="E537" s="195" t="s">
        <v>19</v>
      </c>
      <c r="F537" s="196" t="s">
        <v>274</v>
      </c>
      <c r="G537" s="194"/>
      <c r="H537" s="195" t="s">
        <v>19</v>
      </c>
      <c r="I537" s="197"/>
      <c r="J537" s="194"/>
      <c r="K537" s="194"/>
      <c r="L537" s="198"/>
      <c r="M537" s="199"/>
      <c r="N537" s="200"/>
      <c r="O537" s="200"/>
      <c r="P537" s="200"/>
      <c r="Q537" s="200"/>
      <c r="R537" s="200"/>
      <c r="S537" s="200"/>
      <c r="T537" s="201"/>
      <c r="AT537" s="202" t="s">
        <v>159</v>
      </c>
      <c r="AU537" s="202" t="s">
        <v>167</v>
      </c>
      <c r="AV537" s="13" t="s">
        <v>81</v>
      </c>
      <c r="AW537" s="13" t="s">
        <v>34</v>
      </c>
      <c r="AX537" s="13" t="s">
        <v>73</v>
      </c>
      <c r="AY537" s="202" t="s">
        <v>146</v>
      </c>
    </row>
    <row r="538" spans="2:51" s="14" customFormat="1" ht="12">
      <c r="B538" s="203"/>
      <c r="C538" s="204"/>
      <c r="D538" s="191" t="s">
        <v>159</v>
      </c>
      <c r="E538" s="205" t="s">
        <v>19</v>
      </c>
      <c r="F538" s="206" t="s">
        <v>209</v>
      </c>
      <c r="G538" s="204"/>
      <c r="H538" s="207">
        <v>198.102</v>
      </c>
      <c r="I538" s="208"/>
      <c r="J538" s="204"/>
      <c r="K538" s="204"/>
      <c r="L538" s="209"/>
      <c r="M538" s="210"/>
      <c r="N538" s="211"/>
      <c r="O538" s="211"/>
      <c r="P538" s="211"/>
      <c r="Q538" s="211"/>
      <c r="R538" s="211"/>
      <c r="S538" s="211"/>
      <c r="T538" s="212"/>
      <c r="AT538" s="213" t="s">
        <v>159</v>
      </c>
      <c r="AU538" s="213" t="s">
        <v>167</v>
      </c>
      <c r="AV538" s="14" t="s">
        <v>83</v>
      </c>
      <c r="AW538" s="14" t="s">
        <v>34</v>
      </c>
      <c r="AX538" s="14" t="s">
        <v>73</v>
      </c>
      <c r="AY538" s="213" t="s">
        <v>146</v>
      </c>
    </row>
    <row r="539" spans="2:51" s="14" customFormat="1" ht="12">
      <c r="B539" s="203"/>
      <c r="C539" s="204"/>
      <c r="D539" s="191" t="s">
        <v>159</v>
      </c>
      <c r="E539" s="205" t="s">
        <v>19</v>
      </c>
      <c r="F539" s="206" t="s">
        <v>210</v>
      </c>
      <c r="G539" s="204"/>
      <c r="H539" s="207">
        <v>208.504</v>
      </c>
      <c r="I539" s="208"/>
      <c r="J539" s="204"/>
      <c r="K539" s="204"/>
      <c r="L539" s="209"/>
      <c r="M539" s="210"/>
      <c r="N539" s="211"/>
      <c r="O539" s="211"/>
      <c r="P539" s="211"/>
      <c r="Q539" s="211"/>
      <c r="R539" s="211"/>
      <c r="S539" s="211"/>
      <c r="T539" s="212"/>
      <c r="AT539" s="213" t="s">
        <v>159</v>
      </c>
      <c r="AU539" s="213" t="s">
        <v>167</v>
      </c>
      <c r="AV539" s="14" t="s">
        <v>83</v>
      </c>
      <c r="AW539" s="14" t="s">
        <v>34</v>
      </c>
      <c r="AX539" s="14" t="s">
        <v>73</v>
      </c>
      <c r="AY539" s="213" t="s">
        <v>146</v>
      </c>
    </row>
    <row r="540" spans="2:51" s="13" customFormat="1" ht="12">
      <c r="B540" s="193"/>
      <c r="C540" s="194"/>
      <c r="D540" s="191" t="s">
        <v>159</v>
      </c>
      <c r="E540" s="195" t="s">
        <v>19</v>
      </c>
      <c r="F540" s="196" t="s">
        <v>360</v>
      </c>
      <c r="G540" s="194"/>
      <c r="H540" s="195" t="s">
        <v>19</v>
      </c>
      <c r="I540" s="197"/>
      <c r="J540" s="194"/>
      <c r="K540" s="194"/>
      <c r="L540" s="198"/>
      <c r="M540" s="199"/>
      <c r="N540" s="200"/>
      <c r="O540" s="200"/>
      <c r="P540" s="200"/>
      <c r="Q540" s="200"/>
      <c r="R540" s="200"/>
      <c r="S540" s="200"/>
      <c r="T540" s="201"/>
      <c r="AT540" s="202" t="s">
        <v>159</v>
      </c>
      <c r="AU540" s="202" t="s">
        <v>167</v>
      </c>
      <c r="AV540" s="13" t="s">
        <v>81</v>
      </c>
      <c r="AW540" s="13" t="s">
        <v>34</v>
      </c>
      <c r="AX540" s="13" t="s">
        <v>73</v>
      </c>
      <c r="AY540" s="202" t="s">
        <v>146</v>
      </c>
    </row>
    <row r="541" spans="2:51" s="14" customFormat="1" ht="12">
      <c r="B541" s="203"/>
      <c r="C541" s="204"/>
      <c r="D541" s="191" t="s">
        <v>159</v>
      </c>
      <c r="E541" s="205" t="s">
        <v>19</v>
      </c>
      <c r="F541" s="206" t="s">
        <v>361</v>
      </c>
      <c r="G541" s="204"/>
      <c r="H541" s="207">
        <v>48.548</v>
      </c>
      <c r="I541" s="208"/>
      <c r="J541" s="204"/>
      <c r="K541" s="204"/>
      <c r="L541" s="209"/>
      <c r="M541" s="210"/>
      <c r="N541" s="211"/>
      <c r="O541" s="211"/>
      <c r="P541" s="211"/>
      <c r="Q541" s="211"/>
      <c r="R541" s="211"/>
      <c r="S541" s="211"/>
      <c r="T541" s="212"/>
      <c r="AT541" s="213" t="s">
        <v>159</v>
      </c>
      <c r="AU541" s="213" t="s">
        <v>167</v>
      </c>
      <c r="AV541" s="14" t="s">
        <v>83</v>
      </c>
      <c r="AW541" s="14" t="s">
        <v>34</v>
      </c>
      <c r="AX541" s="14" t="s">
        <v>73</v>
      </c>
      <c r="AY541" s="213" t="s">
        <v>146</v>
      </c>
    </row>
    <row r="542" spans="2:51" s="13" customFormat="1" ht="12">
      <c r="B542" s="193"/>
      <c r="C542" s="194"/>
      <c r="D542" s="191" t="s">
        <v>159</v>
      </c>
      <c r="E542" s="195" t="s">
        <v>19</v>
      </c>
      <c r="F542" s="196" t="s">
        <v>362</v>
      </c>
      <c r="G542" s="194"/>
      <c r="H542" s="195" t="s">
        <v>19</v>
      </c>
      <c r="I542" s="197"/>
      <c r="J542" s="194"/>
      <c r="K542" s="194"/>
      <c r="L542" s="198"/>
      <c r="M542" s="199"/>
      <c r="N542" s="200"/>
      <c r="O542" s="200"/>
      <c r="P542" s="200"/>
      <c r="Q542" s="200"/>
      <c r="R542" s="200"/>
      <c r="S542" s="200"/>
      <c r="T542" s="201"/>
      <c r="AT542" s="202" t="s">
        <v>159</v>
      </c>
      <c r="AU542" s="202" t="s">
        <v>167</v>
      </c>
      <c r="AV542" s="13" t="s">
        <v>81</v>
      </c>
      <c r="AW542" s="13" t="s">
        <v>34</v>
      </c>
      <c r="AX542" s="13" t="s">
        <v>73</v>
      </c>
      <c r="AY542" s="202" t="s">
        <v>146</v>
      </c>
    </row>
    <row r="543" spans="2:51" s="14" customFormat="1" ht="12">
      <c r="B543" s="203"/>
      <c r="C543" s="204"/>
      <c r="D543" s="191" t="s">
        <v>159</v>
      </c>
      <c r="E543" s="205" t="s">
        <v>19</v>
      </c>
      <c r="F543" s="206" t="s">
        <v>363</v>
      </c>
      <c r="G543" s="204"/>
      <c r="H543" s="207">
        <v>14.973</v>
      </c>
      <c r="I543" s="208"/>
      <c r="J543" s="204"/>
      <c r="K543" s="204"/>
      <c r="L543" s="209"/>
      <c r="M543" s="210"/>
      <c r="N543" s="211"/>
      <c r="O543" s="211"/>
      <c r="P543" s="211"/>
      <c r="Q543" s="211"/>
      <c r="R543" s="211"/>
      <c r="S543" s="211"/>
      <c r="T543" s="212"/>
      <c r="AT543" s="213" t="s">
        <v>159</v>
      </c>
      <c r="AU543" s="213" t="s">
        <v>167</v>
      </c>
      <c r="AV543" s="14" t="s">
        <v>83</v>
      </c>
      <c r="AW543" s="14" t="s">
        <v>34</v>
      </c>
      <c r="AX543" s="14" t="s">
        <v>73</v>
      </c>
      <c r="AY543" s="213" t="s">
        <v>146</v>
      </c>
    </row>
    <row r="544" spans="2:51" s="14" customFormat="1" ht="12">
      <c r="B544" s="203"/>
      <c r="C544" s="204"/>
      <c r="D544" s="191" t="s">
        <v>159</v>
      </c>
      <c r="E544" s="205" t="s">
        <v>19</v>
      </c>
      <c r="F544" s="206" t="s">
        <v>364</v>
      </c>
      <c r="G544" s="204"/>
      <c r="H544" s="207">
        <v>-3.636</v>
      </c>
      <c r="I544" s="208"/>
      <c r="J544" s="204"/>
      <c r="K544" s="204"/>
      <c r="L544" s="209"/>
      <c r="M544" s="210"/>
      <c r="N544" s="211"/>
      <c r="O544" s="211"/>
      <c r="P544" s="211"/>
      <c r="Q544" s="211"/>
      <c r="R544" s="211"/>
      <c r="S544" s="211"/>
      <c r="T544" s="212"/>
      <c r="AT544" s="213" t="s">
        <v>159</v>
      </c>
      <c r="AU544" s="213" t="s">
        <v>167</v>
      </c>
      <c r="AV544" s="14" t="s">
        <v>83</v>
      </c>
      <c r="AW544" s="14" t="s">
        <v>34</v>
      </c>
      <c r="AX544" s="14" t="s">
        <v>73</v>
      </c>
      <c r="AY544" s="213" t="s">
        <v>146</v>
      </c>
    </row>
    <row r="545" spans="2:51" s="13" customFormat="1" ht="12">
      <c r="B545" s="193"/>
      <c r="C545" s="194"/>
      <c r="D545" s="191" t="s">
        <v>159</v>
      </c>
      <c r="E545" s="195" t="s">
        <v>19</v>
      </c>
      <c r="F545" s="196" t="s">
        <v>365</v>
      </c>
      <c r="G545" s="194"/>
      <c r="H545" s="195" t="s">
        <v>19</v>
      </c>
      <c r="I545" s="197"/>
      <c r="J545" s="194"/>
      <c r="K545" s="194"/>
      <c r="L545" s="198"/>
      <c r="M545" s="199"/>
      <c r="N545" s="200"/>
      <c r="O545" s="200"/>
      <c r="P545" s="200"/>
      <c r="Q545" s="200"/>
      <c r="R545" s="200"/>
      <c r="S545" s="200"/>
      <c r="T545" s="201"/>
      <c r="AT545" s="202" t="s">
        <v>159</v>
      </c>
      <c r="AU545" s="202" t="s">
        <v>167</v>
      </c>
      <c r="AV545" s="13" t="s">
        <v>81</v>
      </c>
      <c r="AW545" s="13" t="s">
        <v>34</v>
      </c>
      <c r="AX545" s="13" t="s">
        <v>73</v>
      </c>
      <c r="AY545" s="202" t="s">
        <v>146</v>
      </c>
    </row>
    <row r="546" spans="2:51" s="14" customFormat="1" ht="12">
      <c r="B546" s="203"/>
      <c r="C546" s="204"/>
      <c r="D546" s="191" t="s">
        <v>159</v>
      </c>
      <c r="E546" s="205" t="s">
        <v>19</v>
      </c>
      <c r="F546" s="206" t="s">
        <v>366</v>
      </c>
      <c r="G546" s="204"/>
      <c r="H546" s="207">
        <v>7.023</v>
      </c>
      <c r="I546" s="208"/>
      <c r="J546" s="204"/>
      <c r="K546" s="204"/>
      <c r="L546" s="209"/>
      <c r="M546" s="210"/>
      <c r="N546" s="211"/>
      <c r="O546" s="211"/>
      <c r="P546" s="211"/>
      <c r="Q546" s="211"/>
      <c r="R546" s="211"/>
      <c r="S546" s="211"/>
      <c r="T546" s="212"/>
      <c r="AT546" s="213" t="s">
        <v>159</v>
      </c>
      <c r="AU546" s="213" t="s">
        <v>167</v>
      </c>
      <c r="AV546" s="14" t="s">
        <v>83</v>
      </c>
      <c r="AW546" s="14" t="s">
        <v>34</v>
      </c>
      <c r="AX546" s="14" t="s">
        <v>73</v>
      </c>
      <c r="AY546" s="213" t="s">
        <v>146</v>
      </c>
    </row>
    <row r="547" spans="2:51" s="13" customFormat="1" ht="12">
      <c r="B547" s="193"/>
      <c r="C547" s="194"/>
      <c r="D547" s="191" t="s">
        <v>159</v>
      </c>
      <c r="E547" s="195" t="s">
        <v>19</v>
      </c>
      <c r="F547" s="196" t="s">
        <v>388</v>
      </c>
      <c r="G547" s="194"/>
      <c r="H547" s="195" t="s">
        <v>19</v>
      </c>
      <c r="I547" s="197"/>
      <c r="J547" s="194"/>
      <c r="K547" s="194"/>
      <c r="L547" s="198"/>
      <c r="M547" s="199"/>
      <c r="N547" s="200"/>
      <c r="O547" s="200"/>
      <c r="P547" s="200"/>
      <c r="Q547" s="200"/>
      <c r="R547" s="200"/>
      <c r="S547" s="200"/>
      <c r="T547" s="201"/>
      <c r="AT547" s="202" t="s">
        <v>159</v>
      </c>
      <c r="AU547" s="202" t="s">
        <v>167</v>
      </c>
      <c r="AV547" s="13" t="s">
        <v>81</v>
      </c>
      <c r="AW547" s="13" t="s">
        <v>34</v>
      </c>
      <c r="AX547" s="13" t="s">
        <v>73</v>
      </c>
      <c r="AY547" s="202" t="s">
        <v>146</v>
      </c>
    </row>
    <row r="548" spans="2:51" s="13" customFormat="1" ht="12">
      <c r="B548" s="193"/>
      <c r="C548" s="194"/>
      <c r="D548" s="191" t="s">
        <v>159</v>
      </c>
      <c r="E548" s="195" t="s">
        <v>19</v>
      </c>
      <c r="F548" s="196" t="s">
        <v>270</v>
      </c>
      <c r="G548" s="194"/>
      <c r="H548" s="195" t="s">
        <v>19</v>
      </c>
      <c r="I548" s="197"/>
      <c r="J548" s="194"/>
      <c r="K548" s="194"/>
      <c r="L548" s="198"/>
      <c r="M548" s="199"/>
      <c r="N548" s="200"/>
      <c r="O548" s="200"/>
      <c r="P548" s="200"/>
      <c r="Q548" s="200"/>
      <c r="R548" s="200"/>
      <c r="S548" s="200"/>
      <c r="T548" s="201"/>
      <c r="AT548" s="202" t="s">
        <v>159</v>
      </c>
      <c r="AU548" s="202" t="s">
        <v>167</v>
      </c>
      <c r="AV548" s="13" t="s">
        <v>81</v>
      </c>
      <c r="AW548" s="13" t="s">
        <v>34</v>
      </c>
      <c r="AX548" s="13" t="s">
        <v>73</v>
      </c>
      <c r="AY548" s="202" t="s">
        <v>146</v>
      </c>
    </row>
    <row r="549" spans="2:51" s="14" customFormat="1" ht="12">
      <c r="B549" s="203"/>
      <c r="C549" s="204"/>
      <c r="D549" s="191" t="s">
        <v>159</v>
      </c>
      <c r="E549" s="205" t="s">
        <v>19</v>
      </c>
      <c r="F549" s="206" t="s">
        <v>339</v>
      </c>
      <c r="G549" s="204"/>
      <c r="H549" s="207">
        <v>44.892</v>
      </c>
      <c r="I549" s="208"/>
      <c r="J549" s="204"/>
      <c r="K549" s="204"/>
      <c r="L549" s="209"/>
      <c r="M549" s="210"/>
      <c r="N549" s="211"/>
      <c r="O549" s="211"/>
      <c r="P549" s="211"/>
      <c r="Q549" s="211"/>
      <c r="R549" s="211"/>
      <c r="S549" s="211"/>
      <c r="T549" s="212"/>
      <c r="AT549" s="213" t="s">
        <v>159</v>
      </c>
      <c r="AU549" s="213" t="s">
        <v>167</v>
      </c>
      <c r="AV549" s="14" t="s">
        <v>83</v>
      </c>
      <c r="AW549" s="14" t="s">
        <v>34</v>
      </c>
      <c r="AX549" s="14" t="s">
        <v>73</v>
      </c>
      <c r="AY549" s="213" t="s">
        <v>146</v>
      </c>
    </row>
    <row r="550" spans="2:51" s="14" customFormat="1" ht="12">
      <c r="B550" s="203"/>
      <c r="C550" s="204"/>
      <c r="D550" s="191" t="s">
        <v>159</v>
      </c>
      <c r="E550" s="205" t="s">
        <v>19</v>
      </c>
      <c r="F550" s="206" t="s">
        <v>340</v>
      </c>
      <c r="G550" s="204"/>
      <c r="H550" s="207">
        <v>3.375</v>
      </c>
      <c r="I550" s="208"/>
      <c r="J550" s="204"/>
      <c r="K550" s="204"/>
      <c r="L550" s="209"/>
      <c r="M550" s="210"/>
      <c r="N550" s="211"/>
      <c r="O550" s="211"/>
      <c r="P550" s="211"/>
      <c r="Q550" s="211"/>
      <c r="R550" s="211"/>
      <c r="S550" s="211"/>
      <c r="T550" s="212"/>
      <c r="AT550" s="213" t="s">
        <v>159</v>
      </c>
      <c r="AU550" s="213" t="s">
        <v>167</v>
      </c>
      <c r="AV550" s="14" t="s">
        <v>83</v>
      </c>
      <c r="AW550" s="14" t="s">
        <v>34</v>
      </c>
      <c r="AX550" s="14" t="s">
        <v>73</v>
      </c>
      <c r="AY550" s="213" t="s">
        <v>146</v>
      </c>
    </row>
    <row r="551" spans="2:51" s="13" customFormat="1" ht="12">
      <c r="B551" s="193"/>
      <c r="C551" s="194"/>
      <c r="D551" s="191" t="s">
        <v>159</v>
      </c>
      <c r="E551" s="195" t="s">
        <v>19</v>
      </c>
      <c r="F551" s="196" t="s">
        <v>272</v>
      </c>
      <c r="G551" s="194"/>
      <c r="H551" s="195" t="s">
        <v>19</v>
      </c>
      <c r="I551" s="197"/>
      <c r="J551" s="194"/>
      <c r="K551" s="194"/>
      <c r="L551" s="198"/>
      <c r="M551" s="199"/>
      <c r="N551" s="200"/>
      <c r="O551" s="200"/>
      <c r="P551" s="200"/>
      <c r="Q551" s="200"/>
      <c r="R551" s="200"/>
      <c r="S551" s="200"/>
      <c r="T551" s="201"/>
      <c r="AT551" s="202" t="s">
        <v>159</v>
      </c>
      <c r="AU551" s="202" t="s">
        <v>167</v>
      </c>
      <c r="AV551" s="13" t="s">
        <v>81</v>
      </c>
      <c r="AW551" s="13" t="s">
        <v>34</v>
      </c>
      <c r="AX551" s="13" t="s">
        <v>73</v>
      </c>
      <c r="AY551" s="202" t="s">
        <v>146</v>
      </c>
    </row>
    <row r="552" spans="2:51" s="14" customFormat="1" ht="12">
      <c r="B552" s="203"/>
      <c r="C552" s="204"/>
      <c r="D552" s="191" t="s">
        <v>159</v>
      </c>
      <c r="E552" s="205" t="s">
        <v>19</v>
      </c>
      <c r="F552" s="206" t="s">
        <v>341</v>
      </c>
      <c r="G552" s="204"/>
      <c r="H552" s="207">
        <v>10.44</v>
      </c>
      <c r="I552" s="208"/>
      <c r="J552" s="204"/>
      <c r="K552" s="204"/>
      <c r="L552" s="209"/>
      <c r="M552" s="210"/>
      <c r="N552" s="211"/>
      <c r="O552" s="211"/>
      <c r="P552" s="211"/>
      <c r="Q552" s="211"/>
      <c r="R552" s="211"/>
      <c r="S552" s="211"/>
      <c r="T552" s="212"/>
      <c r="AT552" s="213" t="s">
        <v>159</v>
      </c>
      <c r="AU552" s="213" t="s">
        <v>167</v>
      </c>
      <c r="AV552" s="14" t="s">
        <v>83</v>
      </c>
      <c r="AW552" s="14" t="s">
        <v>34</v>
      </c>
      <c r="AX552" s="14" t="s">
        <v>73</v>
      </c>
      <c r="AY552" s="213" t="s">
        <v>146</v>
      </c>
    </row>
    <row r="553" spans="2:51" s="14" customFormat="1" ht="12">
      <c r="B553" s="203"/>
      <c r="C553" s="204"/>
      <c r="D553" s="191" t="s">
        <v>159</v>
      </c>
      <c r="E553" s="205" t="s">
        <v>19</v>
      </c>
      <c r="F553" s="206" t="s">
        <v>342</v>
      </c>
      <c r="G553" s="204"/>
      <c r="H553" s="207">
        <v>54.27</v>
      </c>
      <c r="I553" s="208"/>
      <c r="J553" s="204"/>
      <c r="K553" s="204"/>
      <c r="L553" s="209"/>
      <c r="M553" s="210"/>
      <c r="N553" s="211"/>
      <c r="O553" s="211"/>
      <c r="P553" s="211"/>
      <c r="Q553" s="211"/>
      <c r="R553" s="211"/>
      <c r="S553" s="211"/>
      <c r="T553" s="212"/>
      <c r="AT553" s="213" t="s">
        <v>159</v>
      </c>
      <c r="AU553" s="213" t="s">
        <v>167</v>
      </c>
      <c r="AV553" s="14" t="s">
        <v>83</v>
      </c>
      <c r="AW553" s="14" t="s">
        <v>34</v>
      </c>
      <c r="AX553" s="14" t="s">
        <v>73</v>
      </c>
      <c r="AY553" s="213" t="s">
        <v>146</v>
      </c>
    </row>
    <row r="554" spans="2:51" s="14" customFormat="1" ht="12">
      <c r="B554" s="203"/>
      <c r="C554" s="204"/>
      <c r="D554" s="191" t="s">
        <v>159</v>
      </c>
      <c r="E554" s="205" t="s">
        <v>19</v>
      </c>
      <c r="F554" s="206" t="s">
        <v>343</v>
      </c>
      <c r="G554" s="204"/>
      <c r="H554" s="207">
        <v>7.884</v>
      </c>
      <c r="I554" s="208"/>
      <c r="J554" s="204"/>
      <c r="K554" s="204"/>
      <c r="L554" s="209"/>
      <c r="M554" s="210"/>
      <c r="N554" s="211"/>
      <c r="O554" s="211"/>
      <c r="P554" s="211"/>
      <c r="Q554" s="211"/>
      <c r="R554" s="211"/>
      <c r="S554" s="211"/>
      <c r="T554" s="212"/>
      <c r="AT554" s="213" t="s">
        <v>159</v>
      </c>
      <c r="AU554" s="213" t="s">
        <v>167</v>
      </c>
      <c r="AV554" s="14" t="s">
        <v>83</v>
      </c>
      <c r="AW554" s="14" t="s">
        <v>34</v>
      </c>
      <c r="AX554" s="14" t="s">
        <v>73</v>
      </c>
      <c r="AY554" s="213" t="s">
        <v>146</v>
      </c>
    </row>
    <row r="555" spans="2:51" s="13" customFormat="1" ht="12">
      <c r="B555" s="193"/>
      <c r="C555" s="194"/>
      <c r="D555" s="191" t="s">
        <v>159</v>
      </c>
      <c r="E555" s="195" t="s">
        <v>19</v>
      </c>
      <c r="F555" s="196" t="s">
        <v>300</v>
      </c>
      <c r="G555" s="194"/>
      <c r="H555" s="195" t="s">
        <v>19</v>
      </c>
      <c r="I555" s="197"/>
      <c r="J555" s="194"/>
      <c r="K555" s="194"/>
      <c r="L555" s="198"/>
      <c r="M555" s="199"/>
      <c r="N555" s="200"/>
      <c r="O555" s="200"/>
      <c r="P555" s="200"/>
      <c r="Q555" s="200"/>
      <c r="R555" s="200"/>
      <c r="S555" s="200"/>
      <c r="T555" s="201"/>
      <c r="AT555" s="202" t="s">
        <v>159</v>
      </c>
      <c r="AU555" s="202" t="s">
        <v>167</v>
      </c>
      <c r="AV555" s="13" t="s">
        <v>81</v>
      </c>
      <c r="AW555" s="13" t="s">
        <v>34</v>
      </c>
      <c r="AX555" s="13" t="s">
        <v>73</v>
      </c>
      <c r="AY555" s="202" t="s">
        <v>146</v>
      </c>
    </row>
    <row r="556" spans="2:51" s="14" customFormat="1" ht="12">
      <c r="B556" s="203"/>
      <c r="C556" s="204"/>
      <c r="D556" s="191" t="s">
        <v>159</v>
      </c>
      <c r="E556" s="205" t="s">
        <v>19</v>
      </c>
      <c r="F556" s="206" t="s">
        <v>344</v>
      </c>
      <c r="G556" s="204"/>
      <c r="H556" s="207">
        <v>1.482</v>
      </c>
      <c r="I556" s="208"/>
      <c r="J556" s="204"/>
      <c r="K556" s="204"/>
      <c r="L556" s="209"/>
      <c r="M556" s="210"/>
      <c r="N556" s="211"/>
      <c r="O556" s="211"/>
      <c r="P556" s="211"/>
      <c r="Q556" s="211"/>
      <c r="R556" s="211"/>
      <c r="S556" s="211"/>
      <c r="T556" s="212"/>
      <c r="AT556" s="213" t="s">
        <v>159</v>
      </c>
      <c r="AU556" s="213" t="s">
        <v>167</v>
      </c>
      <c r="AV556" s="14" t="s">
        <v>83</v>
      </c>
      <c r="AW556" s="14" t="s">
        <v>34</v>
      </c>
      <c r="AX556" s="14" t="s">
        <v>73</v>
      </c>
      <c r="AY556" s="213" t="s">
        <v>146</v>
      </c>
    </row>
    <row r="557" spans="2:51" s="13" customFormat="1" ht="12">
      <c r="B557" s="193"/>
      <c r="C557" s="194"/>
      <c r="D557" s="191" t="s">
        <v>159</v>
      </c>
      <c r="E557" s="195" t="s">
        <v>19</v>
      </c>
      <c r="F557" s="196" t="s">
        <v>508</v>
      </c>
      <c r="G557" s="194"/>
      <c r="H557" s="195" t="s">
        <v>19</v>
      </c>
      <c r="I557" s="197"/>
      <c r="J557" s="194"/>
      <c r="K557" s="194"/>
      <c r="L557" s="198"/>
      <c r="M557" s="199"/>
      <c r="N557" s="200"/>
      <c r="O557" s="200"/>
      <c r="P557" s="200"/>
      <c r="Q557" s="200"/>
      <c r="R557" s="200"/>
      <c r="S557" s="200"/>
      <c r="T557" s="201"/>
      <c r="AT557" s="202" t="s">
        <v>159</v>
      </c>
      <c r="AU557" s="202" t="s">
        <v>167</v>
      </c>
      <c r="AV557" s="13" t="s">
        <v>81</v>
      </c>
      <c r="AW557" s="13" t="s">
        <v>34</v>
      </c>
      <c r="AX557" s="13" t="s">
        <v>73</v>
      </c>
      <c r="AY557" s="202" t="s">
        <v>146</v>
      </c>
    </row>
    <row r="558" spans="2:51" s="14" customFormat="1" ht="12">
      <c r="B558" s="203"/>
      <c r="C558" s="204"/>
      <c r="D558" s="191" t="s">
        <v>159</v>
      </c>
      <c r="E558" s="205" t="s">
        <v>19</v>
      </c>
      <c r="F558" s="206" t="s">
        <v>509</v>
      </c>
      <c r="G558" s="204"/>
      <c r="H558" s="207">
        <v>18.766</v>
      </c>
      <c r="I558" s="208"/>
      <c r="J558" s="204"/>
      <c r="K558" s="204"/>
      <c r="L558" s="209"/>
      <c r="M558" s="210"/>
      <c r="N558" s="211"/>
      <c r="O558" s="211"/>
      <c r="P558" s="211"/>
      <c r="Q558" s="211"/>
      <c r="R558" s="211"/>
      <c r="S558" s="211"/>
      <c r="T558" s="212"/>
      <c r="AT558" s="213" t="s">
        <v>159</v>
      </c>
      <c r="AU558" s="213" t="s">
        <v>167</v>
      </c>
      <c r="AV558" s="14" t="s">
        <v>83</v>
      </c>
      <c r="AW558" s="14" t="s">
        <v>34</v>
      </c>
      <c r="AX558" s="14" t="s">
        <v>73</v>
      </c>
      <c r="AY558" s="213" t="s">
        <v>146</v>
      </c>
    </row>
    <row r="559" spans="2:51" s="13" customFormat="1" ht="12">
      <c r="B559" s="193"/>
      <c r="C559" s="194"/>
      <c r="D559" s="191" t="s">
        <v>159</v>
      </c>
      <c r="E559" s="195" t="s">
        <v>19</v>
      </c>
      <c r="F559" s="196" t="s">
        <v>510</v>
      </c>
      <c r="G559" s="194"/>
      <c r="H559" s="195" t="s">
        <v>19</v>
      </c>
      <c r="I559" s="197"/>
      <c r="J559" s="194"/>
      <c r="K559" s="194"/>
      <c r="L559" s="198"/>
      <c r="M559" s="199"/>
      <c r="N559" s="200"/>
      <c r="O559" s="200"/>
      <c r="P559" s="200"/>
      <c r="Q559" s="200"/>
      <c r="R559" s="200"/>
      <c r="S559" s="200"/>
      <c r="T559" s="201"/>
      <c r="AT559" s="202" t="s">
        <v>159</v>
      </c>
      <c r="AU559" s="202" t="s">
        <v>167</v>
      </c>
      <c r="AV559" s="13" t="s">
        <v>81</v>
      </c>
      <c r="AW559" s="13" t="s">
        <v>34</v>
      </c>
      <c r="AX559" s="13" t="s">
        <v>73</v>
      </c>
      <c r="AY559" s="202" t="s">
        <v>146</v>
      </c>
    </row>
    <row r="560" spans="2:51" s="14" customFormat="1" ht="12">
      <c r="B560" s="203"/>
      <c r="C560" s="204"/>
      <c r="D560" s="191" t="s">
        <v>159</v>
      </c>
      <c r="E560" s="205" t="s">
        <v>19</v>
      </c>
      <c r="F560" s="206" t="s">
        <v>511</v>
      </c>
      <c r="G560" s="204"/>
      <c r="H560" s="207">
        <v>50.868</v>
      </c>
      <c r="I560" s="208"/>
      <c r="J560" s="204"/>
      <c r="K560" s="204"/>
      <c r="L560" s="209"/>
      <c r="M560" s="210"/>
      <c r="N560" s="211"/>
      <c r="O560" s="211"/>
      <c r="P560" s="211"/>
      <c r="Q560" s="211"/>
      <c r="R560" s="211"/>
      <c r="S560" s="211"/>
      <c r="T560" s="212"/>
      <c r="AT560" s="213" t="s">
        <v>159</v>
      </c>
      <c r="AU560" s="213" t="s">
        <v>167</v>
      </c>
      <c r="AV560" s="14" t="s">
        <v>83</v>
      </c>
      <c r="AW560" s="14" t="s">
        <v>34</v>
      </c>
      <c r="AX560" s="14" t="s">
        <v>73</v>
      </c>
      <c r="AY560" s="213" t="s">
        <v>146</v>
      </c>
    </row>
    <row r="561" spans="2:51" s="13" customFormat="1" ht="12">
      <c r="B561" s="193"/>
      <c r="C561" s="194"/>
      <c r="D561" s="191" t="s">
        <v>159</v>
      </c>
      <c r="E561" s="195" t="s">
        <v>19</v>
      </c>
      <c r="F561" s="196" t="s">
        <v>512</v>
      </c>
      <c r="G561" s="194"/>
      <c r="H561" s="195" t="s">
        <v>19</v>
      </c>
      <c r="I561" s="197"/>
      <c r="J561" s="194"/>
      <c r="K561" s="194"/>
      <c r="L561" s="198"/>
      <c r="M561" s="199"/>
      <c r="N561" s="200"/>
      <c r="O561" s="200"/>
      <c r="P561" s="200"/>
      <c r="Q561" s="200"/>
      <c r="R561" s="200"/>
      <c r="S561" s="200"/>
      <c r="T561" s="201"/>
      <c r="AT561" s="202" t="s">
        <v>159</v>
      </c>
      <c r="AU561" s="202" t="s">
        <v>167</v>
      </c>
      <c r="AV561" s="13" t="s">
        <v>81</v>
      </c>
      <c r="AW561" s="13" t="s">
        <v>34</v>
      </c>
      <c r="AX561" s="13" t="s">
        <v>73</v>
      </c>
      <c r="AY561" s="202" t="s">
        <v>146</v>
      </c>
    </row>
    <row r="562" spans="2:51" s="14" customFormat="1" ht="12">
      <c r="B562" s="203"/>
      <c r="C562" s="204"/>
      <c r="D562" s="191" t="s">
        <v>159</v>
      </c>
      <c r="E562" s="205" t="s">
        <v>19</v>
      </c>
      <c r="F562" s="206" t="s">
        <v>233</v>
      </c>
      <c r="G562" s="204"/>
      <c r="H562" s="207">
        <v>3.975</v>
      </c>
      <c r="I562" s="208"/>
      <c r="J562" s="204"/>
      <c r="K562" s="204"/>
      <c r="L562" s="209"/>
      <c r="M562" s="210"/>
      <c r="N562" s="211"/>
      <c r="O562" s="211"/>
      <c r="P562" s="211"/>
      <c r="Q562" s="211"/>
      <c r="R562" s="211"/>
      <c r="S562" s="211"/>
      <c r="T562" s="212"/>
      <c r="AT562" s="213" t="s">
        <v>159</v>
      </c>
      <c r="AU562" s="213" t="s">
        <v>167</v>
      </c>
      <c r="AV562" s="14" t="s">
        <v>83</v>
      </c>
      <c r="AW562" s="14" t="s">
        <v>34</v>
      </c>
      <c r="AX562" s="14" t="s">
        <v>73</v>
      </c>
      <c r="AY562" s="213" t="s">
        <v>146</v>
      </c>
    </row>
    <row r="563" spans="2:51" s="13" customFormat="1" ht="12">
      <c r="B563" s="193"/>
      <c r="C563" s="194"/>
      <c r="D563" s="191" t="s">
        <v>159</v>
      </c>
      <c r="E563" s="195" t="s">
        <v>19</v>
      </c>
      <c r="F563" s="196" t="s">
        <v>513</v>
      </c>
      <c r="G563" s="194"/>
      <c r="H563" s="195" t="s">
        <v>19</v>
      </c>
      <c r="I563" s="197"/>
      <c r="J563" s="194"/>
      <c r="K563" s="194"/>
      <c r="L563" s="198"/>
      <c r="M563" s="199"/>
      <c r="N563" s="200"/>
      <c r="O563" s="200"/>
      <c r="P563" s="200"/>
      <c r="Q563" s="200"/>
      <c r="R563" s="200"/>
      <c r="S563" s="200"/>
      <c r="T563" s="201"/>
      <c r="AT563" s="202" t="s">
        <v>159</v>
      </c>
      <c r="AU563" s="202" t="s">
        <v>167</v>
      </c>
      <c r="AV563" s="13" t="s">
        <v>81</v>
      </c>
      <c r="AW563" s="13" t="s">
        <v>34</v>
      </c>
      <c r="AX563" s="13" t="s">
        <v>73</v>
      </c>
      <c r="AY563" s="202" t="s">
        <v>146</v>
      </c>
    </row>
    <row r="564" spans="2:51" s="14" customFormat="1" ht="12">
      <c r="B564" s="203"/>
      <c r="C564" s="204"/>
      <c r="D564" s="191" t="s">
        <v>159</v>
      </c>
      <c r="E564" s="205" t="s">
        <v>19</v>
      </c>
      <c r="F564" s="206" t="s">
        <v>233</v>
      </c>
      <c r="G564" s="204"/>
      <c r="H564" s="207">
        <v>3.975</v>
      </c>
      <c r="I564" s="208"/>
      <c r="J564" s="204"/>
      <c r="K564" s="204"/>
      <c r="L564" s="209"/>
      <c r="M564" s="210"/>
      <c r="N564" s="211"/>
      <c r="O564" s="211"/>
      <c r="P564" s="211"/>
      <c r="Q564" s="211"/>
      <c r="R564" s="211"/>
      <c r="S564" s="211"/>
      <c r="T564" s="212"/>
      <c r="AT564" s="213" t="s">
        <v>159</v>
      </c>
      <c r="AU564" s="213" t="s">
        <v>167</v>
      </c>
      <c r="AV564" s="14" t="s">
        <v>83</v>
      </c>
      <c r="AW564" s="14" t="s">
        <v>34</v>
      </c>
      <c r="AX564" s="14" t="s">
        <v>73</v>
      </c>
      <c r="AY564" s="213" t="s">
        <v>146</v>
      </c>
    </row>
    <row r="565" spans="2:63" s="12" customFormat="1" ht="20.85" customHeight="1">
      <c r="B565" s="157"/>
      <c r="C565" s="158"/>
      <c r="D565" s="159" t="s">
        <v>72</v>
      </c>
      <c r="E565" s="171" t="s">
        <v>514</v>
      </c>
      <c r="F565" s="171" t="s">
        <v>515</v>
      </c>
      <c r="G565" s="158"/>
      <c r="H565" s="158"/>
      <c r="I565" s="161"/>
      <c r="J565" s="172">
        <f>BK565</f>
        <v>0</v>
      </c>
      <c r="K565" s="158"/>
      <c r="L565" s="163"/>
      <c r="M565" s="164"/>
      <c r="N565" s="165"/>
      <c r="O565" s="165"/>
      <c r="P565" s="166">
        <f>SUM(P566:P570)</f>
        <v>0</v>
      </c>
      <c r="Q565" s="165"/>
      <c r="R565" s="166">
        <f>SUM(R566:R570)</f>
        <v>1.3236943</v>
      </c>
      <c r="S565" s="165"/>
      <c r="T565" s="167">
        <f>SUM(T566:T570)</f>
        <v>0</v>
      </c>
      <c r="AR565" s="168" t="s">
        <v>81</v>
      </c>
      <c r="AT565" s="169" t="s">
        <v>72</v>
      </c>
      <c r="AU565" s="169" t="s">
        <v>83</v>
      </c>
      <c r="AY565" s="168" t="s">
        <v>146</v>
      </c>
      <c r="BK565" s="170">
        <f>SUM(BK566:BK570)</f>
        <v>0</v>
      </c>
    </row>
    <row r="566" spans="1:65" s="2" customFormat="1" ht="21.75" customHeight="1">
      <c r="A566" s="34"/>
      <c r="B566" s="35"/>
      <c r="C566" s="173" t="s">
        <v>516</v>
      </c>
      <c r="D566" s="173" t="s">
        <v>148</v>
      </c>
      <c r="E566" s="174" t="s">
        <v>517</v>
      </c>
      <c r="F566" s="175" t="s">
        <v>518</v>
      </c>
      <c r="G566" s="176" t="s">
        <v>201</v>
      </c>
      <c r="H566" s="177">
        <v>10.753</v>
      </c>
      <c r="I566" s="178"/>
      <c r="J566" s="179">
        <f>ROUND(I566*H566,2)</f>
        <v>0</v>
      </c>
      <c r="K566" s="175" t="s">
        <v>152</v>
      </c>
      <c r="L566" s="39"/>
      <c r="M566" s="180" t="s">
        <v>19</v>
      </c>
      <c r="N566" s="181" t="s">
        <v>44</v>
      </c>
      <c r="O566" s="64"/>
      <c r="P566" s="182">
        <f>O566*H566</f>
        <v>0</v>
      </c>
      <c r="Q566" s="182">
        <v>0.1231</v>
      </c>
      <c r="R566" s="182">
        <f>Q566*H566</f>
        <v>1.3236943</v>
      </c>
      <c r="S566" s="182">
        <v>0</v>
      </c>
      <c r="T566" s="183">
        <f>S566*H566</f>
        <v>0</v>
      </c>
      <c r="U566" s="34"/>
      <c r="V566" s="34"/>
      <c r="W566" s="34"/>
      <c r="X566" s="34"/>
      <c r="Y566" s="34"/>
      <c r="Z566" s="34"/>
      <c r="AA566" s="34"/>
      <c r="AB566" s="34"/>
      <c r="AC566" s="34"/>
      <c r="AD566" s="34"/>
      <c r="AE566" s="34"/>
      <c r="AR566" s="184" t="s">
        <v>153</v>
      </c>
      <c r="AT566" s="184" t="s">
        <v>148</v>
      </c>
      <c r="AU566" s="184" t="s">
        <v>167</v>
      </c>
      <c r="AY566" s="17" t="s">
        <v>146</v>
      </c>
      <c r="BE566" s="185">
        <f>IF(N566="základní",J566,0)</f>
        <v>0</v>
      </c>
      <c r="BF566" s="185">
        <f>IF(N566="snížená",J566,0)</f>
        <v>0</v>
      </c>
      <c r="BG566" s="185">
        <f>IF(N566="zákl. přenesená",J566,0)</f>
        <v>0</v>
      </c>
      <c r="BH566" s="185">
        <f>IF(N566="sníž. přenesená",J566,0)</f>
        <v>0</v>
      </c>
      <c r="BI566" s="185">
        <f>IF(N566="nulová",J566,0)</f>
        <v>0</v>
      </c>
      <c r="BJ566" s="17" t="s">
        <v>81</v>
      </c>
      <c r="BK566" s="185">
        <f>ROUND(I566*H566,2)</f>
        <v>0</v>
      </c>
      <c r="BL566" s="17" t="s">
        <v>153</v>
      </c>
      <c r="BM566" s="184" t="s">
        <v>519</v>
      </c>
    </row>
    <row r="567" spans="1:47" s="2" customFormat="1" ht="12">
      <c r="A567" s="34"/>
      <c r="B567" s="35"/>
      <c r="C567" s="36"/>
      <c r="D567" s="186" t="s">
        <v>155</v>
      </c>
      <c r="E567" s="36"/>
      <c r="F567" s="187" t="s">
        <v>520</v>
      </c>
      <c r="G567" s="36"/>
      <c r="H567" s="36"/>
      <c r="I567" s="188"/>
      <c r="J567" s="36"/>
      <c r="K567" s="36"/>
      <c r="L567" s="39"/>
      <c r="M567" s="189"/>
      <c r="N567" s="190"/>
      <c r="O567" s="64"/>
      <c r="P567" s="64"/>
      <c r="Q567" s="64"/>
      <c r="R567" s="64"/>
      <c r="S567" s="64"/>
      <c r="T567" s="65"/>
      <c r="U567" s="34"/>
      <c r="V567" s="34"/>
      <c r="W567" s="34"/>
      <c r="X567" s="34"/>
      <c r="Y567" s="34"/>
      <c r="Z567" s="34"/>
      <c r="AA567" s="34"/>
      <c r="AB567" s="34"/>
      <c r="AC567" s="34"/>
      <c r="AD567" s="34"/>
      <c r="AE567" s="34"/>
      <c r="AT567" s="17" t="s">
        <v>155</v>
      </c>
      <c r="AU567" s="17" t="s">
        <v>167</v>
      </c>
    </row>
    <row r="568" spans="1:47" s="2" customFormat="1" ht="48.75">
      <c r="A568" s="34"/>
      <c r="B568" s="35"/>
      <c r="C568" s="36"/>
      <c r="D568" s="191" t="s">
        <v>157</v>
      </c>
      <c r="E568" s="36"/>
      <c r="F568" s="192" t="s">
        <v>521</v>
      </c>
      <c r="G568" s="36"/>
      <c r="H568" s="36"/>
      <c r="I568" s="188"/>
      <c r="J568" s="36"/>
      <c r="K568" s="36"/>
      <c r="L568" s="39"/>
      <c r="M568" s="189"/>
      <c r="N568" s="190"/>
      <c r="O568" s="64"/>
      <c r="P568" s="64"/>
      <c r="Q568" s="64"/>
      <c r="R568" s="64"/>
      <c r="S568" s="64"/>
      <c r="T568" s="65"/>
      <c r="U568" s="34"/>
      <c r="V568" s="34"/>
      <c r="W568" s="34"/>
      <c r="X568" s="34"/>
      <c r="Y568" s="34"/>
      <c r="Z568" s="34"/>
      <c r="AA568" s="34"/>
      <c r="AB568" s="34"/>
      <c r="AC568" s="34"/>
      <c r="AD568" s="34"/>
      <c r="AE568" s="34"/>
      <c r="AT568" s="17" t="s">
        <v>157</v>
      </c>
      <c r="AU568" s="17" t="s">
        <v>167</v>
      </c>
    </row>
    <row r="569" spans="2:51" s="13" customFormat="1" ht="12">
      <c r="B569" s="193"/>
      <c r="C569" s="194"/>
      <c r="D569" s="191" t="s">
        <v>159</v>
      </c>
      <c r="E569" s="195" t="s">
        <v>19</v>
      </c>
      <c r="F569" s="196" t="s">
        <v>232</v>
      </c>
      <c r="G569" s="194"/>
      <c r="H569" s="195" t="s">
        <v>19</v>
      </c>
      <c r="I569" s="197"/>
      <c r="J569" s="194"/>
      <c r="K569" s="194"/>
      <c r="L569" s="198"/>
      <c r="M569" s="199"/>
      <c r="N569" s="200"/>
      <c r="O569" s="200"/>
      <c r="P569" s="200"/>
      <c r="Q569" s="200"/>
      <c r="R569" s="200"/>
      <c r="S569" s="200"/>
      <c r="T569" s="201"/>
      <c r="AT569" s="202" t="s">
        <v>159</v>
      </c>
      <c r="AU569" s="202" t="s">
        <v>167</v>
      </c>
      <c r="AV569" s="13" t="s">
        <v>81</v>
      </c>
      <c r="AW569" s="13" t="s">
        <v>34</v>
      </c>
      <c r="AX569" s="13" t="s">
        <v>73</v>
      </c>
      <c r="AY569" s="202" t="s">
        <v>146</v>
      </c>
    </row>
    <row r="570" spans="2:51" s="14" customFormat="1" ht="12">
      <c r="B570" s="203"/>
      <c r="C570" s="204"/>
      <c r="D570" s="191" t="s">
        <v>159</v>
      </c>
      <c r="E570" s="205" t="s">
        <v>19</v>
      </c>
      <c r="F570" s="206" t="s">
        <v>522</v>
      </c>
      <c r="G570" s="204"/>
      <c r="H570" s="207">
        <v>10.753</v>
      </c>
      <c r="I570" s="208"/>
      <c r="J570" s="204"/>
      <c r="K570" s="204"/>
      <c r="L570" s="209"/>
      <c r="M570" s="210"/>
      <c r="N570" s="211"/>
      <c r="O570" s="211"/>
      <c r="P570" s="211"/>
      <c r="Q570" s="211"/>
      <c r="R570" s="211"/>
      <c r="S570" s="211"/>
      <c r="T570" s="212"/>
      <c r="AT570" s="213" t="s">
        <v>159</v>
      </c>
      <c r="AU570" s="213" t="s">
        <v>167</v>
      </c>
      <c r="AV570" s="14" t="s">
        <v>83</v>
      </c>
      <c r="AW570" s="14" t="s">
        <v>34</v>
      </c>
      <c r="AX570" s="14" t="s">
        <v>73</v>
      </c>
      <c r="AY570" s="213" t="s">
        <v>146</v>
      </c>
    </row>
    <row r="571" spans="2:63" s="12" customFormat="1" ht="20.85" customHeight="1">
      <c r="B571" s="157"/>
      <c r="C571" s="158"/>
      <c r="D571" s="159" t="s">
        <v>72</v>
      </c>
      <c r="E571" s="171" t="s">
        <v>523</v>
      </c>
      <c r="F571" s="171" t="s">
        <v>524</v>
      </c>
      <c r="G571" s="158"/>
      <c r="H571" s="158"/>
      <c r="I571" s="161"/>
      <c r="J571" s="172">
        <f>BK571</f>
        <v>0</v>
      </c>
      <c r="K571" s="158"/>
      <c r="L571" s="163"/>
      <c r="M571" s="164"/>
      <c r="N571" s="165"/>
      <c r="O571" s="165"/>
      <c r="P571" s="166">
        <f>SUM(P572:P578)</f>
        <v>0</v>
      </c>
      <c r="Q571" s="165"/>
      <c r="R571" s="166">
        <f>SUM(R572:R578)</f>
        <v>0.0465</v>
      </c>
      <c r="S571" s="165"/>
      <c r="T571" s="167">
        <f>SUM(T572:T578)</f>
        <v>0</v>
      </c>
      <c r="AR571" s="168" t="s">
        <v>81</v>
      </c>
      <c r="AT571" s="169" t="s">
        <v>72</v>
      </c>
      <c r="AU571" s="169" t="s">
        <v>83</v>
      </c>
      <c r="AY571" s="168" t="s">
        <v>146</v>
      </c>
      <c r="BK571" s="170">
        <f>SUM(BK572:BK578)</f>
        <v>0</v>
      </c>
    </row>
    <row r="572" spans="1:65" s="2" customFormat="1" ht="16.5" customHeight="1">
      <c r="A572" s="34"/>
      <c r="B572" s="35"/>
      <c r="C572" s="173" t="s">
        <v>525</v>
      </c>
      <c r="D572" s="173" t="s">
        <v>148</v>
      </c>
      <c r="E572" s="174" t="s">
        <v>526</v>
      </c>
      <c r="F572" s="175" t="s">
        <v>527</v>
      </c>
      <c r="G572" s="176" t="s">
        <v>528</v>
      </c>
      <c r="H572" s="177">
        <v>120</v>
      </c>
      <c r="I572" s="178"/>
      <c r="J572" s="179">
        <f>ROUND(I572*H572,2)</f>
        <v>0</v>
      </c>
      <c r="K572" s="175" t="s">
        <v>152</v>
      </c>
      <c r="L572" s="39"/>
      <c r="M572" s="180" t="s">
        <v>19</v>
      </c>
      <c r="N572" s="181" t="s">
        <v>44</v>
      </c>
      <c r="O572" s="64"/>
      <c r="P572" s="182">
        <f>O572*H572</f>
        <v>0</v>
      </c>
      <c r="Q572" s="182">
        <v>0</v>
      </c>
      <c r="R572" s="182">
        <f>Q572*H572</f>
        <v>0</v>
      </c>
      <c r="S572" s="182">
        <v>0</v>
      </c>
      <c r="T572" s="183">
        <f>S572*H572</f>
        <v>0</v>
      </c>
      <c r="U572" s="34"/>
      <c r="V572" s="34"/>
      <c r="W572" s="34"/>
      <c r="X572" s="34"/>
      <c r="Y572" s="34"/>
      <c r="Z572" s="34"/>
      <c r="AA572" s="34"/>
      <c r="AB572" s="34"/>
      <c r="AC572" s="34"/>
      <c r="AD572" s="34"/>
      <c r="AE572" s="34"/>
      <c r="AR572" s="184" t="s">
        <v>153</v>
      </c>
      <c r="AT572" s="184" t="s">
        <v>148</v>
      </c>
      <c r="AU572" s="184" t="s">
        <v>167</v>
      </c>
      <c r="AY572" s="17" t="s">
        <v>146</v>
      </c>
      <c r="BE572" s="185">
        <f>IF(N572="základní",J572,0)</f>
        <v>0</v>
      </c>
      <c r="BF572" s="185">
        <f>IF(N572="snížená",J572,0)</f>
        <v>0</v>
      </c>
      <c r="BG572" s="185">
        <f>IF(N572="zákl. přenesená",J572,0)</f>
        <v>0</v>
      </c>
      <c r="BH572" s="185">
        <f>IF(N572="sníž. přenesená",J572,0)</f>
        <v>0</v>
      </c>
      <c r="BI572" s="185">
        <f>IF(N572="nulová",J572,0)</f>
        <v>0</v>
      </c>
      <c r="BJ572" s="17" t="s">
        <v>81</v>
      </c>
      <c r="BK572" s="185">
        <f>ROUND(I572*H572,2)</f>
        <v>0</v>
      </c>
      <c r="BL572" s="17" t="s">
        <v>153</v>
      </c>
      <c r="BM572" s="184" t="s">
        <v>529</v>
      </c>
    </row>
    <row r="573" spans="1:47" s="2" customFormat="1" ht="12">
      <c r="A573" s="34"/>
      <c r="B573" s="35"/>
      <c r="C573" s="36"/>
      <c r="D573" s="186" t="s">
        <v>155</v>
      </c>
      <c r="E573" s="36"/>
      <c r="F573" s="187" t="s">
        <v>530</v>
      </c>
      <c r="G573" s="36"/>
      <c r="H573" s="36"/>
      <c r="I573" s="188"/>
      <c r="J573" s="36"/>
      <c r="K573" s="36"/>
      <c r="L573" s="39"/>
      <c r="M573" s="189"/>
      <c r="N573" s="190"/>
      <c r="O573" s="64"/>
      <c r="P573" s="64"/>
      <c r="Q573" s="64"/>
      <c r="R573" s="64"/>
      <c r="S573" s="64"/>
      <c r="T573" s="65"/>
      <c r="U573" s="34"/>
      <c r="V573" s="34"/>
      <c r="W573" s="34"/>
      <c r="X573" s="34"/>
      <c r="Y573" s="34"/>
      <c r="Z573" s="34"/>
      <c r="AA573" s="34"/>
      <c r="AB573" s="34"/>
      <c r="AC573" s="34"/>
      <c r="AD573" s="34"/>
      <c r="AE573" s="34"/>
      <c r="AT573" s="17" t="s">
        <v>155</v>
      </c>
      <c r="AU573" s="17" t="s">
        <v>167</v>
      </c>
    </row>
    <row r="574" spans="1:47" s="2" customFormat="1" ht="29.25">
      <c r="A574" s="34"/>
      <c r="B574" s="35"/>
      <c r="C574" s="36"/>
      <c r="D574" s="191" t="s">
        <v>157</v>
      </c>
      <c r="E574" s="36"/>
      <c r="F574" s="192" t="s">
        <v>531</v>
      </c>
      <c r="G574" s="36"/>
      <c r="H574" s="36"/>
      <c r="I574" s="188"/>
      <c r="J574" s="36"/>
      <c r="K574" s="36"/>
      <c r="L574" s="39"/>
      <c r="M574" s="189"/>
      <c r="N574" s="190"/>
      <c r="O574" s="64"/>
      <c r="P574" s="64"/>
      <c r="Q574" s="64"/>
      <c r="R574" s="64"/>
      <c r="S574" s="64"/>
      <c r="T574" s="65"/>
      <c r="U574" s="34"/>
      <c r="V574" s="34"/>
      <c r="W574" s="34"/>
      <c r="X574" s="34"/>
      <c r="Y574" s="34"/>
      <c r="Z574" s="34"/>
      <c r="AA574" s="34"/>
      <c r="AB574" s="34"/>
      <c r="AC574" s="34"/>
      <c r="AD574" s="34"/>
      <c r="AE574" s="34"/>
      <c r="AT574" s="17" t="s">
        <v>157</v>
      </c>
      <c r="AU574" s="17" t="s">
        <v>167</v>
      </c>
    </row>
    <row r="575" spans="2:51" s="14" customFormat="1" ht="12">
      <c r="B575" s="203"/>
      <c r="C575" s="204"/>
      <c r="D575" s="191" t="s">
        <v>159</v>
      </c>
      <c r="E575" s="205" t="s">
        <v>19</v>
      </c>
      <c r="F575" s="206" t="s">
        <v>532</v>
      </c>
      <c r="G575" s="204"/>
      <c r="H575" s="207">
        <v>118</v>
      </c>
      <c r="I575" s="208"/>
      <c r="J575" s="204"/>
      <c r="K575" s="204"/>
      <c r="L575" s="209"/>
      <c r="M575" s="210"/>
      <c r="N575" s="211"/>
      <c r="O575" s="211"/>
      <c r="P575" s="211"/>
      <c r="Q575" s="211"/>
      <c r="R575" s="211"/>
      <c r="S575" s="211"/>
      <c r="T575" s="212"/>
      <c r="AT575" s="213" t="s">
        <v>159</v>
      </c>
      <c r="AU575" s="213" t="s">
        <v>167</v>
      </c>
      <c r="AV575" s="14" t="s">
        <v>83</v>
      </c>
      <c r="AW575" s="14" t="s">
        <v>34</v>
      </c>
      <c r="AX575" s="14" t="s">
        <v>73</v>
      </c>
      <c r="AY575" s="213" t="s">
        <v>146</v>
      </c>
    </row>
    <row r="576" spans="2:51" s="14" customFormat="1" ht="12">
      <c r="B576" s="203"/>
      <c r="C576" s="204"/>
      <c r="D576" s="191" t="s">
        <v>159</v>
      </c>
      <c r="E576" s="205" t="s">
        <v>19</v>
      </c>
      <c r="F576" s="206" t="s">
        <v>533</v>
      </c>
      <c r="G576" s="204"/>
      <c r="H576" s="207">
        <v>2</v>
      </c>
      <c r="I576" s="208"/>
      <c r="J576" s="204"/>
      <c r="K576" s="204"/>
      <c r="L576" s="209"/>
      <c r="M576" s="210"/>
      <c r="N576" s="211"/>
      <c r="O576" s="211"/>
      <c r="P576" s="211"/>
      <c r="Q576" s="211"/>
      <c r="R576" s="211"/>
      <c r="S576" s="211"/>
      <c r="T576" s="212"/>
      <c r="AT576" s="213" t="s">
        <v>159</v>
      </c>
      <c r="AU576" s="213" t="s">
        <v>167</v>
      </c>
      <c r="AV576" s="14" t="s">
        <v>83</v>
      </c>
      <c r="AW576" s="14" t="s">
        <v>34</v>
      </c>
      <c r="AX576" s="14" t="s">
        <v>73</v>
      </c>
      <c r="AY576" s="213" t="s">
        <v>146</v>
      </c>
    </row>
    <row r="577" spans="1:65" s="2" customFormat="1" ht="16.5" customHeight="1">
      <c r="A577" s="34"/>
      <c r="B577" s="35"/>
      <c r="C577" s="214" t="s">
        <v>534</v>
      </c>
      <c r="D577" s="214" t="s">
        <v>241</v>
      </c>
      <c r="E577" s="215" t="s">
        <v>535</v>
      </c>
      <c r="F577" s="216" t="s">
        <v>536</v>
      </c>
      <c r="G577" s="217" t="s">
        <v>528</v>
      </c>
      <c r="H577" s="218">
        <v>118</v>
      </c>
      <c r="I577" s="219"/>
      <c r="J577" s="220">
        <f>ROUND(I577*H577,2)</f>
        <v>0</v>
      </c>
      <c r="K577" s="216" t="s">
        <v>152</v>
      </c>
      <c r="L577" s="221"/>
      <c r="M577" s="222" t="s">
        <v>19</v>
      </c>
      <c r="N577" s="223" t="s">
        <v>44</v>
      </c>
      <c r="O577" s="64"/>
      <c r="P577" s="182">
        <f>O577*H577</f>
        <v>0</v>
      </c>
      <c r="Q577" s="182">
        <v>0.00035</v>
      </c>
      <c r="R577" s="182">
        <f>Q577*H577</f>
        <v>0.041299999999999996</v>
      </c>
      <c r="S577" s="182">
        <v>0</v>
      </c>
      <c r="T577" s="183">
        <f>S577*H577</f>
        <v>0</v>
      </c>
      <c r="U577" s="34"/>
      <c r="V577" s="34"/>
      <c r="W577" s="34"/>
      <c r="X577" s="34"/>
      <c r="Y577" s="34"/>
      <c r="Z577" s="34"/>
      <c r="AA577" s="34"/>
      <c r="AB577" s="34"/>
      <c r="AC577" s="34"/>
      <c r="AD577" s="34"/>
      <c r="AE577" s="34"/>
      <c r="AR577" s="184" t="s">
        <v>214</v>
      </c>
      <c r="AT577" s="184" t="s">
        <v>241</v>
      </c>
      <c r="AU577" s="184" t="s">
        <v>167</v>
      </c>
      <c r="AY577" s="17" t="s">
        <v>146</v>
      </c>
      <c r="BE577" s="185">
        <f>IF(N577="základní",J577,0)</f>
        <v>0</v>
      </c>
      <c r="BF577" s="185">
        <f>IF(N577="snížená",J577,0)</f>
        <v>0</v>
      </c>
      <c r="BG577" s="185">
        <f>IF(N577="zákl. přenesená",J577,0)</f>
        <v>0</v>
      </c>
      <c r="BH577" s="185">
        <f>IF(N577="sníž. přenesená",J577,0)</f>
        <v>0</v>
      </c>
      <c r="BI577" s="185">
        <f>IF(N577="nulová",J577,0)</f>
        <v>0</v>
      </c>
      <c r="BJ577" s="17" t="s">
        <v>81</v>
      </c>
      <c r="BK577" s="185">
        <f>ROUND(I577*H577,2)</f>
        <v>0</v>
      </c>
      <c r="BL577" s="17" t="s">
        <v>153</v>
      </c>
      <c r="BM577" s="184" t="s">
        <v>537</v>
      </c>
    </row>
    <row r="578" spans="1:65" s="2" customFormat="1" ht="16.5" customHeight="1">
      <c r="A578" s="34"/>
      <c r="B578" s="35"/>
      <c r="C578" s="214" t="s">
        <v>538</v>
      </c>
      <c r="D578" s="214" t="s">
        <v>241</v>
      </c>
      <c r="E578" s="215" t="s">
        <v>539</v>
      </c>
      <c r="F578" s="216" t="s">
        <v>540</v>
      </c>
      <c r="G578" s="217" t="s">
        <v>528</v>
      </c>
      <c r="H578" s="218">
        <v>2</v>
      </c>
      <c r="I578" s="219"/>
      <c r="J578" s="220">
        <f>ROUND(I578*H578,2)</f>
        <v>0</v>
      </c>
      <c r="K578" s="216" t="s">
        <v>152</v>
      </c>
      <c r="L578" s="221"/>
      <c r="M578" s="222" t="s">
        <v>19</v>
      </c>
      <c r="N578" s="223" t="s">
        <v>44</v>
      </c>
      <c r="O578" s="64"/>
      <c r="P578" s="182">
        <f>O578*H578</f>
        <v>0</v>
      </c>
      <c r="Q578" s="182">
        <v>0.0026</v>
      </c>
      <c r="R578" s="182">
        <f>Q578*H578</f>
        <v>0.0052</v>
      </c>
      <c r="S578" s="182">
        <v>0</v>
      </c>
      <c r="T578" s="183">
        <f>S578*H578</f>
        <v>0</v>
      </c>
      <c r="U578" s="34"/>
      <c r="V578" s="34"/>
      <c r="W578" s="34"/>
      <c r="X578" s="34"/>
      <c r="Y578" s="34"/>
      <c r="Z578" s="34"/>
      <c r="AA578" s="34"/>
      <c r="AB578" s="34"/>
      <c r="AC578" s="34"/>
      <c r="AD578" s="34"/>
      <c r="AE578" s="34"/>
      <c r="AR578" s="184" t="s">
        <v>214</v>
      </c>
      <c r="AT578" s="184" t="s">
        <v>241</v>
      </c>
      <c r="AU578" s="184" t="s">
        <v>167</v>
      </c>
      <c r="AY578" s="17" t="s">
        <v>146</v>
      </c>
      <c r="BE578" s="185">
        <f>IF(N578="základní",J578,0)</f>
        <v>0</v>
      </c>
      <c r="BF578" s="185">
        <f>IF(N578="snížená",J578,0)</f>
        <v>0</v>
      </c>
      <c r="BG578" s="185">
        <f>IF(N578="zákl. přenesená",J578,0)</f>
        <v>0</v>
      </c>
      <c r="BH578" s="185">
        <f>IF(N578="sníž. přenesená",J578,0)</f>
        <v>0</v>
      </c>
      <c r="BI578" s="185">
        <f>IF(N578="nulová",J578,0)</f>
        <v>0</v>
      </c>
      <c r="BJ578" s="17" t="s">
        <v>81</v>
      </c>
      <c r="BK578" s="185">
        <f>ROUND(I578*H578,2)</f>
        <v>0</v>
      </c>
      <c r="BL578" s="17" t="s">
        <v>153</v>
      </c>
      <c r="BM578" s="184" t="s">
        <v>541</v>
      </c>
    </row>
    <row r="579" spans="2:63" s="12" customFormat="1" ht="22.9" customHeight="1">
      <c r="B579" s="157"/>
      <c r="C579" s="158"/>
      <c r="D579" s="159" t="s">
        <v>72</v>
      </c>
      <c r="E579" s="171" t="s">
        <v>223</v>
      </c>
      <c r="F579" s="171" t="s">
        <v>542</v>
      </c>
      <c r="G579" s="158"/>
      <c r="H579" s="158"/>
      <c r="I579" s="161"/>
      <c r="J579" s="172">
        <f>BK579</f>
        <v>0</v>
      </c>
      <c r="K579" s="158"/>
      <c r="L579" s="163"/>
      <c r="M579" s="164"/>
      <c r="N579" s="165"/>
      <c r="O579" s="165"/>
      <c r="P579" s="166">
        <f>P580+P606+P662+P689+P702</f>
        <v>0</v>
      </c>
      <c r="Q579" s="165"/>
      <c r="R579" s="166">
        <f>R580+R606+R662+R689+R702</f>
        <v>1.6300541000000002</v>
      </c>
      <c r="S579" s="165"/>
      <c r="T579" s="167">
        <f>T580+T606+T662+T689+T702</f>
        <v>9.790022</v>
      </c>
      <c r="AR579" s="168" t="s">
        <v>81</v>
      </c>
      <c r="AT579" s="169" t="s">
        <v>72</v>
      </c>
      <c r="AU579" s="169" t="s">
        <v>81</v>
      </c>
      <c r="AY579" s="168" t="s">
        <v>146</v>
      </c>
      <c r="BK579" s="170">
        <f>BK580+BK606+BK662+BK689+BK702</f>
        <v>0</v>
      </c>
    </row>
    <row r="580" spans="2:63" s="12" customFormat="1" ht="20.85" customHeight="1">
      <c r="B580" s="157"/>
      <c r="C580" s="158"/>
      <c r="D580" s="159" t="s">
        <v>72</v>
      </c>
      <c r="E580" s="171" t="s">
        <v>543</v>
      </c>
      <c r="F580" s="171" t="s">
        <v>544</v>
      </c>
      <c r="G580" s="158"/>
      <c r="H580" s="158"/>
      <c r="I580" s="161"/>
      <c r="J580" s="172">
        <f>BK580</f>
        <v>0</v>
      </c>
      <c r="K580" s="158"/>
      <c r="L580" s="163"/>
      <c r="M580" s="164"/>
      <c r="N580" s="165"/>
      <c r="O580" s="165"/>
      <c r="P580" s="166">
        <f>SUM(P581:P605)</f>
        <v>0</v>
      </c>
      <c r="Q580" s="165"/>
      <c r="R580" s="166">
        <f>SUM(R581:R605)</f>
        <v>0</v>
      </c>
      <c r="S580" s="165"/>
      <c r="T580" s="167">
        <f>SUM(T581:T605)</f>
        <v>0</v>
      </c>
      <c r="AR580" s="168" t="s">
        <v>81</v>
      </c>
      <c r="AT580" s="169" t="s">
        <v>72</v>
      </c>
      <c r="AU580" s="169" t="s">
        <v>83</v>
      </c>
      <c r="AY580" s="168" t="s">
        <v>146</v>
      </c>
      <c r="BK580" s="170">
        <f>SUM(BK581:BK605)</f>
        <v>0</v>
      </c>
    </row>
    <row r="581" spans="1:65" s="2" customFormat="1" ht="24.2" customHeight="1">
      <c r="A581" s="34"/>
      <c r="B581" s="35"/>
      <c r="C581" s="173" t="s">
        <v>545</v>
      </c>
      <c r="D581" s="173" t="s">
        <v>148</v>
      </c>
      <c r="E581" s="174" t="s">
        <v>546</v>
      </c>
      <c r="F581" s="175" t="s">
        <v>547</v>
      </c>
      <c r="G581" s="176" t="s">
        <v>201</v>
      </c>
      <c r="H581" s="177">
        <v>2393.7</v>
      </c>
      <c r="I581" s="178"/>
      <c r="J581" s="179">
        <f>ROUND(I581*H581,2)</f>
        <v>0</v>
      </c>
      <c r="K581" s="175" t="s">
        <v>152</v>
      </c>
      <c r="L581" s="39"/>
      <c r="M581" s="180" t="s">
        <v>19</v>
      </c>
      <c r="N581" s="181" t="s">
        <v>44</v>
      </c>
      <c r="O581" s="64"/>
      <c r="P581" s="182">
        <f>O581*H581</f>
        <v>0</v>
      </c>
      <c r="Q581" s="182">
        <v>0</v>
      </c>
      <c r="R581" s="182">
        <f>Q581*H581</f>
        <v>0</v>
      </c>
      <c r="S581" s="182">
        <v>0</v>
      </c>
      <c r="T581" s="183">
        <f>S581*H581</f>
        <v>0</v>
      </c>
      <c r="U581" s="34"/>
      <c r="V581" s="34"/>
      <c r="W581" s="34"/>
      <c r="X581" s="34"/>
      <c r="Y581" s="34"/>
      <c r="Z581" s="34"/>
      <c r="AA581" s="34"/>
      <c r="AB581" s="34"/>
      <c r="AC581" s="34"/>
      <c r="AD581" s="34"/>
      <c r="AE581" s="34"/>
      <c r="AR581" s="184" t="s">
        <v>153</v>
      </c>
      <c r="AT581" s="184" t="s">
        <v>148</v>
      </c>
      <c r="AU581" s="184" t="s">
        <v>167</v>
      </c>
      <c r="AY581" s="17" t="s">
        <v>146</v>
      </c>
      <c r="BE581" s="185">
        <f>IF(N581="základní",J581,0)</f>
        <v>0</v>
      </c>
      <c r="BF581" s="185">
        <f>IF(N581="snížená",J581,0)</f>
        <v>0</v>
      </c>
      <c r="BG581" s="185">
        <f>IF(N581="zákl. přenesená",J581,0)</f>
        <v>0</v>
      </c>
      <c r="BH581" s="185">
        <f>IF(N581="sníž. přenesená",J581,0)</f>
        <v>0</v>
      </c>
      <c r="BI581" s="185">
        <f>IF(N581="nulová",J581,0)</f>
        <v>0</v>
      </c>
      <c r="BJ581" s="17" t="s">
        <v>81</v>
      </c>
      <c r="BK581" s="185">
        <f>ROUND(I581*H581,2)</f>
        <v>0</v>
      </c>
      <c r="BL581" s="17" t="s">
        <v>153</v>
      </c>
      <c r="BM581" s="184" t="s">
        <v>548</v>
      </c>
    </row>
    <row r="582" spans="1:47" s="2" customFormat="1" ht="12">
      <c r="A582" s="34"/>
      <c r="B582" s="35"/>
      <c r="C582" s="36"/>
      <c r="D582" s="186" t="s">
        <v>155</v>
      </c>
      <c r="E582" s="36"/>
      <c r="F582" s="187" t="s">
        <v>549</v>
      </c>
      <c r="G582" s="36"/>
      <c r="H582" s="36"/>
      <c r="I582" s="188"/>
      <c r="J582" s="36"/>
      <c r="K582" s="36"/>
      <c r="L582" s="39"/>
      <c r="M582" s="189"/>
      <c r="N582" s="190"/>
      <c r="O582" s="64"/>
      <c r="P582" s="64"/>
      <c r="Q582" s="64"/>
      <c r="R582" s="64"/>
      <c r="S582" s="64"/>
      <c r="T582" s="65"/>
      <c r="U582" s="34"/>
      <c r="V582" s="34"/>
      <c r="W582" s="34"/>
      <c r="X582" s="34"/>
      <c r="Y582" s="34"/>
      <c r="Z582" s="34"/>
      <c r="AA582" s="34"/>
      <c r="AB582" s="34"/>
      <c r="AC582" s="34"/>
      <c r="AD582" s="34"/>
      <c r="AE582" s="34"/>
      <c r="AT582" s="17" t="s">
        <v>155</v>
      </c>
      <c r="AU582" s="17" t="s">
        <v>167</v>
      </c>
    </row>
    <row r="583" spans="1:47" s="2" customFormat="1" ht="58.5">
      <c r="A583" s="34"/>
      <c r="B583" s="35"/>
      <c r="C583" s="36"/>
      <c r="D583" s="191" t="s">
        <v>157</v>
      </c>
      <c r="E583" s="36"/>
      <c r="F583" s="192" t="s">
        <v>550</v>
      </c>
      <c r="G583" s="36"/>
      <c r="H583" s="36"/>
      <c r="I583" s="188"/>
      <c r="J583" s="36"/>
      <c r="K583" s="36"/>
      <c r="L583" s="39"/>
      <c r="M583" s="189"/>
      <c r="N583" s="190"/>
      <c r="O583" s="64"/>
      <c r="P583" s="64"/>
      <c r="Q583" s="64"/>
      <c r="R583" s="64"/>
      <c r="S583" s="64"/>
      <c r="T583" s="65"/>
      <c r="U583" s="34"/>
      <c r="V583" s="34"/>
      <c r="W583" s="34"/>
      <c r="X583" s="34"/>
      <c r="Y583" s="34"/>
      <c r="Z583" s="34"/>
      <c r="AA583" s="34"/>
      <c r="AB583" s="34"/>
      <c r="AC583" s="34"/>
      <c r="AD583" s="34"/>
      <c r="AE583" s="34"/>
      <c r="AT583" s="17" t="s">
        <v>157</v>
      </c>
      <c r="AU583" s="17" t="s">
        <v>167</v>
      </c>
    </row>
    <row r="584" spans="2:51" s="14" customFormat="1" ht="12">
      <c r="B584" s="203"/>
      <c r="C584" s="204"/>
      <c r="D584" s="191" t="s">
        <v>159</v>
      </c>
      <c r="E584" s="205" t="s">
        <v>19</v>
      </c>
      <c r="F584" s="206" t="s">
        <v>551</v>
      </c>
      <c r="G584" s="204"/>
      <c r="H584" s="207">
        <v>914.88</v>
      </c>
      <c r="I584" s="208"/>
      <c r="J584" s="204"/>
      <c r="K584" s="204"/>
      <c r="L584" s="209"/>
      <c r="M584" s="210"/>
      <c r="N584" s="211"/>
      <c r="O584" s="211"/>
      <c r="P584" s="211"/>
      <c r="Q584" s="211"/>
      <c r="R584" s="211"/>
      <c r="S584" s="211"/>
      <c r="T584" s="212"/>
      <c r="AT584" s="213" t="s">
        <v>159</v>
      </c>
      <c r="AU584" s="213" t="s">
        <v>167</v>
      </c>
      <c r="AV584" s="14" t="s">
        <v>83</v>
      </c>
      <c r="AW584" s="14" t="s">
        <v>34</v>
      </c>
      <c r="AX584" s="14" t="s">
        <v>73</v>
      </c>
      <c r="AY584" s="213" t="s">
        <v>146</v>
      </c>
    </row>
    <row r="585" spans="2:51" s="14" customFormat="1" ht="12">
      <c r="B585" s="203"/>
      <c r="C585" s="204"/>
      <c r="D585" s="191" t="s">
        <v>159</v>
      </c>
      <c r="E585" s="205" t="s">
        <v>19</v>
      </c>
      <c r="F585" s="206" t="s">
        <v>552</v>
      </c>
      <c r="G585" s="204"/>
      <c r="H585" s="207">
        <v>1010.18</v>
      </c>
      <c r="I585" s="208"/>
      <c r="J585" s="204"/>
      <c r="K585" s="204"/>
      <c r="L585" s="209"/>
      <c r="M585" s="210"/>
      <c r="N585" s="211"/>
      <c r="O585" s="211"/>
      <c r="P585" s="211"/>
      <c r="Q585" s="211"/>
      <c r="R585" s="211"/>
      <c r="S585" s="211"/>
      <c r="T585" s="212"/>
      <c r="AT585" s="213" t="s">
        <v>159</v>
      </c>
      <c r="AU585" s="213" t="s">
        <v>167</v>
      </c>
      <c r="AV585" s="14" t="s">
        <v>83</v>
      </c>
      <c r="AW585" s="14" t="s">
        <v>34</v>
      </c>
      <c r="AX585" s="14" t="s">
        <v>73</v>
      </c>
      <c r="AY585" s="213" t="s">
        <v>146</v>
      </c>
    </row>
    <row r="586" spans="2:51" s="14" customFormat="1" ht="12">
      <c r="B586" s="203"/>
      <c r="C586" s="204"/>
      <c r="D586" s="191" t="s">
        <v>159</v>
      </c>
      <c r="E586" s="205" t="s">
        <v>19</v>
      </c>
      <c r="F586" s="206" t="s">
        <v>553</v>
      </c>
      <c r="G586" s="204"/>
      <c r="H586" s="207">
        <v>227.36</v>
      </c>
      <c r="I586" s="208"/>
      <c r="J586" s="204"/>
      <c r="K586" s="204"/>
      <c r="L586" s="209"/>
      <c r="M586" s="210"/>
      <c r="N586" s="211"/>
      <c r="O586" s="211"/>
      <c r="P586" s="211"/>
      <c r="Q586" s="211"/>
      <c r="R586" s="211"/>
      <c r="S586" s="211"/>
      <c r="T586" s="212"/>
      <c r="AT586" s="213" t="s">
        <v>159</v>
      </c>
      <c r="AU586" s="213" t="s">
        <v>167</v>
      </c>
      <c r="AV586" s="14" t="s">
        <v>83</v>
      </c>
      <c r="AW586" s="14" t="s">
        <v>34</v>
      </c>
      <c r="AX586" s="14" t="s">
        <v>73</v>
      </c>
      <c r="AY586" s="213" t="s">
        <v>146</v>
      </c>
    </row>
    <row r="587" spans="2:51" s="14" customFormat="1" ht="12">
      <c r="B587" s="203"/>
      <c r="C587" s="204"/>
      <c r="D587" s="191" t="s">
        <v>159</v>
      </c>
      <c r="E587" s="205" t="s">
        <v>19</v>
      </c>
      <c r="F587" s="206" t="s">
        <v>554</v>
      </c>
      <c r="G587" s="204"/>
      <c r="H587" s="207">
        <v>241.28</v>
      </c>
      <c r="I587" s="208"/>
      <c r="J587" s="204"/>
      <c r="K587" s="204"/>
      <c r="L587" s="209"/>
      <c r="M587" s="210"/>
      <c r="N587" s="211"/>
      <c r="O587" s="211"/>
      <c r="P587" s="211"/>
      <c r="Q587" s="211"/>
      <c r="R587" s="211"/>
      <c r="S587" s="211"/>
      <c r="T587" s="212"/>
      <c r="AT587" s="213" t="s">
        <v>159</v>
      </c>
      <c r="AU587" s="213" t="s">
        <v>167</v>
      </c>
      <c r="AV587" s="14" t="s">
        <v>83</v>
      </c>
      <c r="AW587" s="14" t="s">
        <v>34</v>
      </c>
      <c r="AX587" s="14" t="s">
        <v>73</v>
      </c>
      <c r="AY587" s="213" t="s">
        <v>146</v>
      </c>
    </row>
    <row r="588" spans="1:65" s="2" customFormat="1" ht="24.2" customHeight="1">
      <c r="A588" s="34"/>
      <c r="B588" s="35"/>
      <c r="C588" s="173" t="s">
        <v>555</v>
      </c>
      <c r="D588" s="173" t="s">
        <v>148</v>
      </c>
      <c r="E588" s="174" t="s">
        <v>556</v>
      </c>
      <c r="F588" s="175" t="s">
        <v>557</v>
      </c>
      <c r="G588" s="176" t="s">
        <v>201</v>
      </c>
      <c r="H588" s="177">
        <v>143622</v>
      </c>
      <c r="I588" s="178"/>
      <c r="J588" s="179">
        <f>ROUND(I588*H588,2)</f>
        <v>0</v>
      </c>
      <c r="K588" s="175" t="s">
        <v>152</v>
      </c>
      <c r="L588" s="39"/>
      <c r="M588" s="180" t="s">
        <v>19</v>
      </c>
      <c r="N588" s="181" t="s">
        <v>44</v>
      </c>
      <c r="O588" s="64"/>
      <c r="P588" s="182">
        <f>O588*H588</f>
        <v>0</v>
      </c>
      <c r="Q588" s="182">
        <v>0</v>
      </c>
      <c r="R588" s="182">
        <f>Q588*H588</f>
        <v>0</v>
      </c>
      <c r="S588" s="182">
        <v>0</v>
      </c>
      <c r="T588" s="183">
        <f>S588*H588</f>
        <v>0</v>
      </c>
      <c r="U588" s="34"/>
      <c r="V588" s="34"/>
      <c r="W588" s="34"/>
      <c r="X588" s="34"/>
      <c r="Y588" s="34"/>
      <c r="Z588" s="34"/>
      <c r="AA588" s="34"/>
      <c r="AB588" s="34"/>
      <c r="AC588" s="34"/>
      <c r="AD588" s="34"/>
      <c r="AE588" s="34"/>
      <c r="AR588" s="184" t="s">
        <v>153</v>
      </c>
      <c r="AT588" s="184" t="s">
        <v>148</v>
      </c>
      <c r="AU588" s="184" t="s">
        <v>167</v>
      </c>
      <c r="AY588" s="17" t="s">
        <v>146</v>
      </c>
      <c r="BE588" s="185">
        <f>IF(N588="základní",J588,0)</f>
        <v>0</v>
      </c>
      <c r="BF588" s="185">
        <f>IF(N588="snížená",J588,0)</f>
        <v>0</v>
      </c>
      <c r="BG588" s="185">
        <f>IF(N588="zákl. přenesená",J588,0)</f>
        <v>0</v>
      </c>
      <c r="BH588" s="185">
        <f>IF(N588="sníž. přenesená",J588,0)</f>
        <v>0</v>
      </c>
      <c r="BI588" s="185">
        <f>IF(N588="nulová",J588,0)</f>
        <v>0</v>
      </c>
      <c r="BJ588" s="17" t="s">
        <v>81</v>
      </c>
      <c r="BK588" s="185">
        <f>ROUND(I588*H588,2)</f>
        <v>0</v>
      </c>
      <c r="BL588" s="17" t="s">
        <v>153</v>
      </c>
      <c r="BM588" s="184" t="s">
        <v>558</v>
      </c>
    </row>
    <row r="589" spans="1:47" s="2" customFormat="1" ht="12">
      <c r="A589" s="34"/>
      <c r="B589" s="35"/>
      <c r="C589" s="36"/>
      <c r="D589" s="186" t="s">
        <v>155</v>
      </c>
      <c r="E589" s="36"/>
      <c r="F589" s="187" t="s">
        <v>559</v>
      </c>
      <c r="G589" s="36"/>
      <c r="H589" s="36"/>
      <c r="I589" s="188"/>
      <c r="J589" s="36"/>
      <c r="K589" s="36"/>
      <c r="L589" s="39"/>
      <c r="M589" s="189"/>
      <c r="N589" s="190"/>
      <c r="O589" s="64"/>
      <c r="P589" s="64"/>
      <c r="Q589" s="64"/>
      <c r="R589" s="64"/>
      <c r="S589" s="64"/>
      <c r="T589" s="65"/>
      <c r="U589" s="34"/>
      <c r="V589" s="34"/>
      <c r="W589" s="34"/>
      <c r="X589" s="34"/>
      <c r="Y589" s="34"/>
      <c r="Z589" s="34"/>
      <c r="AA589" s="34"/>
      <c r="AB589" s="34"/>
      <c r="AC589" s="34"/>
      <c r="AD589" s="34"/>
      <c r="AE589" s="34"/>
      <c r="AT589" s="17" t="s">
        <v>155</v>
      </c>
      <c r="AU589" s="17" t="s">
        <v>167</v>
      </c>
    </row>
    <row r="590" spans="1:47" s="2" customFormat="1" ht="58.5">
      <c r="A590" s="34"/>
      <c r="B590" s="35"/>
      <c r="C590" s="36"/>
      <c r="D590" s="191" t="s">
        <v>157</v>
      </c>
      <c r="E590" s="36"/>
      <c r="F590" s="192" t="s">
        <v>550</v>
      </c>
      <c r="G590" s="36"/>
      <c r="H590" s="36"/>
      <c r="I590" s="188"/>
      <c r="J590" s="36"/>
      <c r="K590" s="36"/>
      <c r="L590" s="39"/>
      <c r="M590" s="189"/>
      <c r="N590" s="190"/>
      <c r="O590" s="64"/>
      <c r="P590" s="64"/>
      <c r="Q590" s="64"/>
      <c r="R590" s="64"/>
      <c r="S590" s="64"/>
      <c r="T590" s="65"/>
      <c r="U590" s="34"/>
      <c r="V590" s="34"/>
      <c r="W590" s="34"/>
      <c r="X590" s="34"/>
      <c r="Y590" s="34"/>
      <c r="Z590" s="34"/>
      <c r="AA590" s="34"/>
      <c r="AB590" s="34"/>
      <c r="AC590" s="34"/>
      <c r="AD590" s="34"/>
      <c r="AE590" s="34"/>
      <c r="AT590" s="17" t="s">
        <v>157</v>
      </c>
      <c r="AU590" s="17" t="s">
        <v>167</v>
      </c>
    </row>
    <row r="591" spans="1:47" s="2" customFormat="1" ht="19.5">
      <c r="A591" s="34"/>
      <c r="B591" s="35"/>
      <c r="C591" s="36"/>
      <c r="D591" s="191" t="s">
        <v>172</v>
      </c>
      <c r="E591" s="36"/>
      <c r="F591" s="192" t="s">
        <v>560</v>
      </c>
      <c r="G591" s="36"/>
      <c r="H591" s="36"/>
      <c r="I591" s="188"/>
      <c r="J591" s="36"/>
      <c r="K591" s="36"/>
      <c r="L591" s="39"/>
      <c r="M591" s="189"/>
      <c r="N591" s="190"/>
      <c r="O591" s="64"/>
      <c r="P591" s="64"/>
      <c r="Q591" s="64"/>
      <c r="R591" s="64"/>
      <c r="S591" s="64"/>
      <c r="T591" s="65"/>
      <c r="U591" s="34"/>
      <c r="V591" s="34"/>
      <c r="W591" s="34"/>
      <c r="X591" s="34"/>
      <c r="Y591" s="34"/>
      <c r="Z591" s="34"/>
      <c r="AA591" s="34"/>
      <c r="AB591" s="34"/>
      <c r="AC591" s="34"/>
      <c r="AD591" s="34"/>
      <c r="AE591" s="34"/>
      <c r="AT591" s="17" t="s">
        <v>172</v>
      </c>
      <c r="AU591" s="17" t="s">
        <v>167</v>
      </c>
    </row>
    <row r="592" spans="2:51" s="14" customFormat="1" ht="12">
      <c r="B592" s="203"/>
      <c r="C592" s="204"/>
      <c r="D592" s="191" t="s">
        <v>159</v>
      </c>
      <c r="E592" s="204"/>
      <c r="F592" s="206" t="s">
        <v>561</v>
      </c>
      <c r="G592" s="204"/>
      <c r="H592" s="207">
        <v>143622</v>
      </c>
      <c r="I592" s="208"/>
      <c r="J592" s="204"/>
      <c r="K592" s="204"/>
      <c r="L592" s="209"/>
      <c r="M592" s="210"/>
      <c r="N592" s="211"/>
      <c r="O592" s="211"/>
      <c r="P592" s="211"/>
      <c r="Q592" s="211"/>
      <c r="R592" s="211"/>
      <c r="S592" s="211"/>
      <c r="T592" s="212"/>
      <c r="AT592" s="213" t="s">
        <v>159</v>
      </c>
      <c r="AU592" s="213" t="s">
        <v>167</v>
      </c>
      <c r="AV592" s="14" t="s">
        <v>83</v>
      </c>
      <c r="AW592" s="14" t="s">
        <v>4</v>
      </c>
      <c r="AX592" s="14" t="s">
        <v>81</v>
      </c>
      <c r="AY592" s="213" t="s">
        <v>146</v>
      </c>
    </row>
    <row r="593" spans="1:65" s="2" customFormat="1" ht="24.2" customHeight="1">
      <c r="A593" s="34"/>
      <c r="B593" s="35"/>
      <c r="C593" s="173" t="s">
        <v>562</v>
      </c>
      <c r="D593" s="173" t="s">
        <v>148</v>
      </c>
      <c r="E593" s="174" t="s">
        <v>563</v>
      </c>
      <c r="F593" s="175" t="s">
        <v>564</v>
      </c>
      <c r="G593" s="176" t="s">
        <v>201</v>
      </c>
      <c r="H593" s="177">
        <v>2393.7</v>
      </c>
      <c r="I593" s="178"/>
      <c r="J593" s="179">
        <f>ROUND(I593*H593,2)</f>
        <v>0</v>
      </c>
      <c r="K593" s="175" t="s">
        <v>152</v>
      </c>
      <c r="L593" s="39"/>
      <c r="M593" s="180" t="s">
        <v>19</v>
      </c>
      <c r="N593" s="181" t="s">
        <v>44</v>
      </c>
      <c r="O593" s="64"/>
      <c r="P593" s="182">
        <f>O593*H593</f>
        <v>0</v>
      </c>
      <c r="Q593" s="182">
        <v>0</v>
      </c>
      <c r="R593" s="182">
        <f>Q593*H593</f>
        <v>0</v>
      </c>
      <c r="S593" s="182">
        <v>0</v>
      </c>
      <c r="T593" s="183">
        <f>S593*H593</f>
        <v>0</v>
      </c>
      <c r="U593" s="34"/>
      <c r="V593" s="34"/>
      <c r="W593" s="34"/>
      <c r="X593" s="34"/>
      <c r="Y593" s="34"/>
      <c r="Z593" s="34"/>
      <c r="AA593" s="34"/>
      <c r="AB593" s="34"/>
      <c r="AC593" s="34"/>
      <c r="AD593" s="34"/>
      <c r="AE593" s="34"/>
      <c r="AR593" s="184" t="s">
        <v>153</v>
      </c>
      <c r="AT593" s="184" t="s">
        <v>148</v>
      </c>
      <c r="AU593" s="184" t="s">
        <v>167</v>
      </c>
      <c r="AY593" s="17" t="s">
        <v>146</v>
      </c>
      <c r="BE593" s="185">
        <f>IF(N593="základní",J593,0)</f>
        <v>0</v>
      </c>
      <c r="BF593" s="185">
        <f>IF(N593="snížená",J593,0)</f>
        <v>0</v>
      </c>
      <c r="BG593" s="185">
        <f>IF(N593="zákl. přenesená",J593,0)</f>
        <v>0</v>
      </c>
      <c r="BH593" s="185">
        <f>IF(N593="sníž. přenesená",J593,0)</f>
        <v>0</v>
      </c>
      <c r="BI593" s="185">
        <f>IF(N593="nulová",J593,0)</f>
        <v>0</v>
      </c>
      <c r="BJ593" s="17" t="s">
        <v>81</v>
      </c>
      <c r="BK593" s="185">
        <f>ROUND(I593*H593,2)</f>
        <v>0</v>
      </c>
      <c r="BL593" s="17" t="s">
        <v>153</v>
      </c>
      <c r="BM593" s="184" t="s">
        <v>565</v>
      </c>
    </row>
    <row r="594" spans="1:47" s="2" customFormat="1" ht="12">
      <c r="A594" s="34"/>
      <c r="B594" s="35"/>
      <c r="C594" s="36"/>
      <c r="D594" s="186" t="s">
        <v>155</v>
      </c>
      <c r="E594" s="36"/>
      <c r="F594" s="187" t="s">
        <v>566</v>
      </c>
      <c r="G594" s="36"/>
      <c r="H594" s="36"/>
      <c r="I594" s="188"/>
      <c r="J594" s="36"/>
      <c r="K594" s="36"/>
      <c r="L594" s="39"/>
      <c r="M594" s="189"/>
      <c r="N594" s="190"/>
      <c r="O594" s="64"/>
      <c r="P594" s="64"/>
      <c r="Q594" s="64"/>
      <c r="R594" s="64"/>
      <c r="S594" s="64"/>
      <c r="T594" s="65"/>
      <c r="U594" s="34"/>
      <c r="V594" s="34"/>
      <c r="W594" s="34"/>
      <c r="X594" s="34"/>
      <c r="Y594" s="34"/>
      <c r="Z594" s="34"/>
      <c r="AA594" s="34"/>
      <c r="AB594" s="34"/>
      <c r="AC594" s="34"/>
      <c r="AD594" s="34"/>
      <c r="AE594" s="34"/>
      <c r="AT594" s="17" t="s">
        <v>155</v>
      </c>
      <c r="AU594" s="17" t="s">
        <v>167</v>
      </c>
    </row>
    <row r="595" spans="1:47" s="2" customFormat="1" ht="29.25">
      <c r="A595" s="34"/>
      <c r="B595" s="35"/>
      <c r="C595" s="36"/>
      <c r="D595" s="191" t="s">
        <v>157</v>
      </c>
      <c r="E595" s="36"/>
      <c r="F595" s="192" t="s">
        <v>567</v>
      </c>
      <c r="G595" s="36"/>
      <c r="H595" s="36"/>
      <c r="I595" s="188"/>
      <c r="J595" s="36"/>
      <c r="K595" s="36"/>
      <c r="L595" s="39"/>
      <c r="M595" s="189"/>
      <c r="N595" s="190"/>
      <c r="O595" s="64"/>
      <c r="P595" s="64"/>
      <c r="Q595" s="64"/>
      <c r="R595" s="64"/>
      <c r="S595" s="64"/>
      <c r="T595" s="65"/>
      <c r="U595" s="34"/>
      <c r="V595" s="34"/>
      <c r="W595" s="34"/>
      <c r="X595" s="34"/>
      <c r="Y595" s="34"/>
      <c r="Z595" s="34"/>
      <c r="AA595" s="34"/>
      <c r="AB595" s="34"/>
      <c r="AC595" s="34"/>
      <c r="AD595" s="34"/>
      <c r="AE595" s="34"/>
      <c r="AT595" s="17" t="s">
        <v>157</v>
      </c>
      <c r="AU595" s="17" t="s">
        <v>167</v>
      </c>
    </row>
    <row r="596" spans="1:65" s="2" customFormat="1" ht="16.5" customHeight="1">
      <c r="A596" s="34"/>
      <c r="B596" s="35"/>
      <c r="C596" s="173" t="s">
        <v>568</v>
      </c>
      <c r="D596" s="173" t="s">
        <v>148</v>
      </c>
      <c r="E596" s="174" t="s">
        <v>569</v>
      </c>
      <c r="F596" s="175" t="s">
        <v>570</v>
      </c>
      <c r="G596" s="176" t="s">
        <v>201</v>
      </c>
      <c r="H596" s="177">
        <v>2393.7</v>
      </c>
      <c r="I596" s="178"/>
      <c r="J596" s="179">
        <f>ROUND(I596*H596,2)</f>
        <v>0</v>
      </c>
      <c r="K596" s="175" t="s">
        <v>152</v>
      </c>
      <c r="L596" s="39"/>
      <c r="M596" s="180" t="s">
        <v>19</v>
      </c>
      <c r="N596" s="181" t="s">
        <v>44</v>
      </c>
      <c r="O596" s="64"/>
      <c r="P596" s="182">
        <f>O596*H596</f>
        <v>0</v>
      </c>
      <c r="Q596" s="182">
        <v>0</v>
      </c>
      <c r="R596" s="182">
        <f>Q596*H596</f>
        <v>0</v>
      </c>
      <c r="S596" s="182">
        <v>0</v>
      </c>
      <c r="T596" s="183">
        <f>S596*H596</f>
        <v>0</v>
      </c>
      <c r="U596" s="34"/>
      <c r="V596" s="34"/>
      <c r="W596" s="34"/>
      <c r="X596" s="34"/>
      <c r="Y596" s="34"/>
      <c r="Z596" s="34"/>
      <c r="AA596" s="34"/>
      <c r="AB596" s="34"/>
      <c r="AC596" s="34"/>
      <c r="AD596" s="34"/>
      <c r="AE596" s="34"/>
      <c r="AR596" s="184" t="s">
        <v>153</v>
      </c>
      <c r="AT596" s="184" t="s">
        <v>148</v>
      </c>
      <c r="AU596" s="184" t="s">
        <v>167</v>
      </c>
      <c r="AY596" s="17" t="s">
        <v>146</v>
      </c>
      <c r="BE596" s="185">
        <f>IF(N596="základní",J596,0)</f>
        <v>0</v>
      </c>
      <c r="BF596" s="185">
        <f>IF(N596="snížená",J596,0)</f>
        <v>0</v>
      </c>
      <c r="BG596" s="185">
        <f>IF(N596="zákl. přenesená",J596,0)</f>
        <v>0</v>
      </c>
      <c r="BH596" s="185">
        <f>IF(N596="sníž. přenesená",J596,0)</f>
        <v>0</v>
      </c>
      <c r="BI596" s="185">
        <f>IF(N596="nulová",J596,0)</f>
        <v>0</v>
      </c>
      <c r="BJ596" s="17" t="s">
        <v>81</v>
      </c>
      <c r="BK596" s="185">
        <f>ROUND(I596*H596,2)</f>
        <v>0</v>
      </c>
      <c r="BL596" s="17" t="s">
        <v>153</v>
      </c>
      <c r="BM596" s="184" t="s">
        <v>571</v>
      </c>
    </row>
    <row r="597" spans="1:47" s="2" customFormat="1" ht="12">
      <c r="A597" s="34"/>
      <c r="B597" s="35"/>
      <c r="C597" s="36"/>
      <c r="D597" s="186" t="s">
        <v>155</v>
      </c>
      <c r="E597" s="36"/>
      <c r="F597" s="187" t="s">
        <v>572</v>
      </c>
      <c r="G597" s="36"/>
      <c r="H597" s="36"/>
      <c r="I597" s="188"/>
      <c r="J597" s="36"/>
      <c r="K597" s="36"/>
      <c r="L597" s="39"/>
      <c r="M597" s="189"/>
      <c r="N597" s="190"/>
      <c r="O597" s="64"/>
      <c r="P597" s="64"/>
      <c r="Q597" s="64"/>
      <c r="R597" s="64"/>
      <c r="S597" s="64"/>
      <c r="T597" s="65"/>
      <c r="U597" s="34"/>
      <c r="V597" s="34"/>
      <c r="W597" s="34"/>
      <c r="X597" s="34"/>
      <c r="Y597" s="34"/>
      <c r="Z597" s="34"/>
      <c r="AA597" s="34"/>
      <c r="AB597" s="34"/>
      <c r="AC597" s="34"/>
      <c r="AD597" s="34"/>
      <c r="AE597" s="34"/>
      <c r="AT597" s="17" t="s">
        <v>155</v>
      </c>
      <c r="AU597" s="17" t="s">
        <v>167</v>
      </c>
    </row>
    <row r="598" spans="1:47" s="2" customFormat="1" ht="29.25">
      <c r="A598" s="34"/>
      <c r="B598" s="35"/>
      <c r="C598" s="36"/>
      <c r="D598" s="191" t="s">
        <v>157</v>
      </c>
      <c r="E598" s="36"/>
      <c r="F598" s="192" t="s">
        <v>573</v>
      </c>
      <c r="G598" s="36"/>
      <c r="H598" s="36"/>
      <c r="I598" s="188"/>
      <c r="J598" s="36"/>
      <c r="K598" s="36"/>
      <c r="L598" s="39"/>
      <c r="M598" s="189"/>
      <c r="N598" s="190"/>
      <c r="O598" s="64"/>
      <c r="P598" s="64"/>
      <c r="Q598" s="64"/>
      <c r="R598" s="64"/>
      <c r="S598" s="64"/>
      <c r="T598" s="65"/>
      <c r="U598" s="34"/>
      <c r="V598" s="34"/>
      <c r="W598" s="34"/>
      <c r="X598" s="34"/>
      <c r="Y598" s="34"/>
      <c r="Z598" s="34"/>
      <c r="AA598" s="34"/>
      <c r="AB598" s="34"/>
      <c r="AC598" s="34"/>
      <c r="AD598" s="34"/>
      <c r="AE598" s="34"/>
      <c r="AT598" s="17" t="s">
        <v>157</v>
      </c>
      <c r="AU598" s="17" t="s">
        <v>167</v>
      </c>
    </row>
    <row r="599" spans="1:65" s="2" customFormat="1" ht="16.5" customHeight="1">
      <c r="A599" s="34"/>
      <c r="B599" s="35"/>
      <c r="C599" s="173" t="s">
        <v>574</v>
      </c>
      <c r="D599" s="173" t="s">
        <v>148</v>
      </c>
      <c r="E599" s="174" t="s">
        <v>575</v>
      </c>
      <c r="F599" s="175" t="s">
        <v>576</v>
      </c>
      <c r="G599" s="176" t="s">
        <v>201</v>
      </c>
      <c r="H599" s="177">
        <v>143622</v>
      </c>
      <c r="I599" s="178"/>
      <c r="J599" s="179">
        <f>ROUND(I599*H599,2)</f>
        <v>0</v>
      </c>
      <c r="K599" s="175" t="s">
        <v>152</v>
      </c>
      <c r="L599" s="39"/>
      <c r="M599" s="180" t="s">
        <v>19</v>
      </c>
      <c r="N599" s="181" t="s">
        <v>44</v>
      </c>
      <c r="O599" s="64"/>
      <c r="P599" s="182">
        <f>O599*H599</f>
        <v>0</v>
      </c>
      <c r="Q599" s="182">
        <v>0</v>
      </c>
      <c r="R599" s="182">
        <f>Q599*H599</f>
        <v>0</v>
      </c>
      <c r="S599" s="182">
        <v>0</v>
      </c>
      <c r="T599" s="183">
        <f>S599*H599</f>
        <v>0</v>
      </c>
      <c r="U599" s="34"/>
      <c r="V599" s="34"/>
      <c r="W599" s="34"/>
      <c r="X599" s="34"/>
      <c r="Y599" s="34"/>
      <c r="Z599" s="34"/>
      <c r="AA599" s="34"/>
      <c r="AB599" s="34"/>
      <c r="AC599" s="34"/>
      <c r="AD599" s="34"/>
      <c r="AE599" s="34"/>
      <c r="AR599" s="184" t="s">
        <v>153</v>
      </c>
      <c r="AT599" s="184" t="s">
        <v>148</v>
      </c>
      <c r="AU599" s="184" t="s">
        <v>167</v>
      </c>
      <c r="AY599" s="17" t="s">
        <v>146</v>
      </c>
      <c r="BE599" s="185">
        <f>IF(N599="základní",J599,0)</f>
        <v>0</v>
      </c>
      <c r="BF599" s="185">
        <f>IF(N599="snížená",J599,0)</f>
        <v>0</v>
      </c>
      <c r="BG599" s="185">
        <f>IF(N599="zákl. přenesená",J599,0)</f>
        <v>0</v>
      </c>
      <c r="BH599" s="185">
        <f>IF(N599="sníž. přenesená",J599,0)</f>
        <v>0</v>
      </c>
      <c r="BI599" s="185">
        <f>IF(N599="nulová",J599,0)</f>
        <v>0</v>
      </c>
      <c r="BJ599" s="17" t="s">
        <v>81</v>
      </c>
      <c r="BK599" s="185">
        <f>ROUND(I599*H599,2)</f>
        <v>0</v>
      </c>
      <c r="BL599" s="17" t="s">
        <v>153</v>
      </c>
      <c r="BM599" s="184" t="s">
        <v>577</v>
      </c>
    </row>
    <row r="600" spans="1:47" s="2" customFormat="1" ht="12">
      <c r="A600" s="34"/>
      <c r="B600" s="35"/>
      <c r="C600" s="36"/>
      <c r="D600" s="186" t="s">
        <v>155</v>
      </c>
      <c r="E600" s="36"/>
      <c r="F600" s="187" t="s">
        <v>578</v>
      </c>
      <c r="G600" s="36"/>
      <c r="H600" s="36"/>
      <c r="I600" s="188"/>
      <c r="J600" s="36"/>
      <c r="K600" s="36"/>
      <c r="L600" s="39"/>
      <c r="M600" s="189"/>
      <c r="N600" s="190"/>
      <c r="O600" s="64"/>
      <c r="P600" s="64"/>
      <c r="Q600" s="64"/>
      <c r="R600" s="64"/>
      <c r="S600" s="64"/>
      <c r="T600" s="65"/>
      <c r="U600" s="34"/>
      <c r="V600" s="34"/>
      <c r="W600" s="34"/>
      <c r="X600" s="34"/>
      <c r="Y600" s="34"/>
      <c r="Z600" s="34"/>
      <c r="AA600" s="34"/>
      <c r="AB600" s="34"/>
      <c r="AC600" s="34"/>
      <c r="AD600" s="34"/>
      <c r="AE600" s="34"/>
      <c r="AT600" s="17" t="s">
        <v>155</v>
      </c>
      <c r="AU600" s="17" t="s">
        <v>167</v>
      </c>
    </row>
    <row r="601" spans="1:47" s="2" customFormat="1" ht="29.25">
      <c r="A601" s="34"/>
      <c r="B601" s="35"/>
      <c r="C601" s="36"/>
      <c r="D601" s="191" t="s">
        <v>157</v>
      </c>
      <c r="E601" s="36"/>
      <c r="F601" s="192" t="s">
        <v>573</v>
      </c>
      <c r="G601" s="36"/>
      <c r="H601" s="36"/>
      <c r="I601" s="188"/>
      <c r="J601" s="36"/>
      <c r="K601" s="36"/>
      <c r="L601" s="39"/>
      <c r="M601" s="189"/>
      <c r="N601" s="190"/>
      <c r="O601" s="64"/>
      <c r="P601" s="64"/>
      <c r="Q601" s="64"/>
      <c r="R601" s="64"/>
      <c r="S601" s="64"/>
      <c r="T601" s="65"/>
      <c r="U601" s="34"/>
      <c r="V601" s="34"/>
      <c r="W601" s="34"/>
      <c r="X601" s="34"/>
      <c r="Y601" s="34"/>
      <c r="Z601" s="34"/>
      <c r="AA601" s="34"/>
      <c r="AB601" s="34"/>
      <c r="AC601" s="34"/>
      <c r="AD601" s="34"/>
      <c r="AE601" s="34"/>
      <c r="AT601" s="17" t="s">
        <v>157</v>
      </c>
      <c r="AU601" s="17" t="s">
        <v>167</v>
      </c>
    </row>
    <row r="602" spans="1:47" s="2" customFormat="1" ht="19.5">
      <c r="A602" s="34"/>
      <c r="B602" s="35"/>
      <c r="C602" s="36"/>
      <c r="D602" s="191" t="s">
        <v>172</v>
      </c>
      <c r="E602" s="36"/>
      <c r="F602" s="192" t="s">
        <v>560</v>
      </c>
      <c r="G602" s="36"/>
      <c r="H602" s="36"/>
      <c r="I602" s="188"/>
      <c r="J602" s="36"/>
      <c r="K602" s="36"/>
      <c r="L602" s="39"/>
      <c r="M602" s="189"/>
      <c r="N602" s="190"/>
      <c r="O602" s="64"/>
      <c r="P602" s="64"/>
      <c r="Q602" s="64"/>
      <c r="R602" s="64"/>
      <c r="S602" s="64"/>
      <c r="T602" s="65"/>
      <c r="U602" s="34"/>
      <c r="V602" s="34"/>
      <c r="W602" s="34"/>
      <c r="X602" s="34"/>
      <c r="Y602" s="34"/>
      <c r="Z602" s="34"/>
      <c r="AA602" s="34"/>
      <c r="AB602" s="34"/>
      <c r="AC602" s="34"/>
      <c r="AD602" s="34"/>
      <c r="AE602" s="34"/>
      <c r="AT602" s="17" t="s">
        <v>172</v>
      </c>
      <c r="AU602" s="17" t="s">
        <v>167</v>
      </c>
    </row>
    <row r="603" spans="2:51" s="14" customFormat="1" ht="12">
      <c r="B603" s="203"/>
      <c r="C603" s="204"/>
      <c r="D603" s="191" t="s">
        <v>159</v>
      </c>
      <c r="E603" s="204"/>
      <c r="F603" s="206" t="s">
        <v>561</v>
      </c>
      <c r="G603" s="204"/>
      <c r="H603" s="207">
        <v>143622</v>
      </c>
      <c r="I603" s="208"/>
      <c r="J603" s="204"/>
      <c r="K603" s="204"/>
      <c r="L603" s="209"/>
      <c r="M603" s="210"/>
      <c r="N603" s="211"/>
      <c r="O603" s="211"/>
      <c r="P603" s="211"/>
      <c r="Q603" s="211"/>
      <c r="R603" s="211"/>
      <c r="S603" s="211"/>
      <c r="T603" s="212"/>
      <c r="AT603" s="213" t="s">
        <v>159</v>
      </c>
      <c r="AU603" s="213" t="s">
        <v>167</v>
      </c>
      <c r="AV603" s="14" t="s">
        <v>83</v>
      </c>
      <c r="AW603" s="14" t="s">
        <v>4</v>
      </c>
      <c r="AX603" s="14" t="s">
        <v>81</v>
      </c>
      <c r="AY603" s="213" t="s">
        <v>146</v>
      </c>
    </row>
    <row r="604" spans="1:65" s="2" customFormat="1" ht="16.5" customHeight="1">
      <c r="A604" s="34"/>
      <c r="B604" s="35"/>
      <c r="C604" s="173" t="s">
        <v>579</v>
      </c>
      <c r="D604" s="173" t="s">
        <v>148</v>
      </c>
      <c r="E604" s="174" t="s">
        <v>580</v>
      </c>
      <c r="F604" s="175" t="s">
        <v>581</v>
      </c>
      <c r="G604" s="176" t="s">
        <v>201</v>
      </c>
      <c r="H604" s="177">
        <v>2393.7</v>
      </c>
      <c r="I604" s="178"/>
      <c r="J604" s="179">
        <f>ROUND(I604*H604,2)</f>
        <v>0</v>
      </c>
      <c r="K604" s="175" t="s">
        <v>152</v>
      </c>
      <c r="L604" s="39"/>
      <c r="M604" s="180" t="s">
        <v>19</v>
      </c>
      <c r="N604" s="181" t="s">
        <v>44</v>
      </c>
      <c r="O604" s="64"/>
      <c r="P604" s="182">
        <f>O604*H604</f>
        <v>0</v>
      </c>
      <c r="Q604" s="182">
        <v>0</v>
      </c>
      <c r="R604" s="182">
        <f>Q604*H604</f>
        <v>0</v>
      </c>
      <c r="S604" s="182">
        <v>0</v>
      </c>
      <c r="T604" s="183">
        <f>S604*H604</f>
        <v>0</v>
      </c>
      <c r="U604" s="34"/>
      <c r="V604" s="34"/>
      <c r="W604" s="34"/>
      <c r="X604" s="34"/>
      <c r="Y604" s="34"/>
      <c r="Z604" s="34"/>
      <c r="AA604" s="34"/>
      <c r="AB604" s="34"/>
      <c r="AC604" s="34"/>
      <c r="AD604" s="34"/>
      <c r="AE604" s="34"/>
      <c r="AR604" s="184" t="s">
        <v>153</v>
      </c>
      <c r="AT604" s="184" t="s">
        <v>148</v>
      </c>
      <c r="AU604" s="184" t="s">
        <v>167</v>
      </c>
      <c r="AY604" s="17" t="s">
        <v>146</v>
      </c>
      <c r="BE604" s="185">
        <f>IF(N604="základní",J604,0)</f>
        <v>0</v>
      </c>
      <c r="BF604" s="185">
        <f>IF(N604="snížená",J604,0)</f>
        <v>0</v>
      </c>
      <c r="BG604" s="185">
        <f>IF(N604="zákl. přenesená",J604,0)</f>
        <v>0</v>
      </c>
      <c r="BH604" s="185">
        <f>IF(N604="sníž. přenesená",J604,0)</f>
        <v>0</v>
      </c>
      <c r="BI604" s="185">
        <f>IF(N604="nulová",J604,0)</f>
        <v>0</v>
      </c>
      <c r="BJ604" s="17" t="s">
        <v>81</v>
      </c>
      <c r="BK604" s="185">
        <f>ROUND(I604*H604,2)</f>
        <v>0</v>
      </c>
      <c r="BL604" s="17" t="s">
        <v>153</v>
      </c>
      <c r="BM604" s="184" t="s">
        <v>582</v>
      </c>
    </row>
    <row r="605" spans="1:47" s="2" customFormat="1" ht="12">
      <c r="A605" s="34"/>
      <c r="B605" s="35"/>
      <c r="C605" s="36"/>
      <c r="D605" s="186" t="s">
        <v>155</v>
      </c>
      <c r="E605" s="36"/>
      <c r="F605" s="187" t="s">
        <v>583</v>
      </c>
      <c r="G605" s="36"/>
      <c r="H605" s="36"/>
      <c r="I605" s="188"/>
      <c r="J605" s="36"/>
      <c r="K605" s="36"/>
      <c r="L605" s="39"/>
      <c r="M605" s="189"/>
      <c r="N605" s="190"/>
      <c r="O605" s="64"/>
      <c r="P605" s="64"/>
      <c r="Q605" s="64"/>
      <c r="R605" s="64"/>
      <c r="S605" s="64"/>
      <c r="T605" s="65"/>
      <c r="U605" s="34"/>
      <c r="V605" s="34"/>
      <c r="W605" s="34"/>
      <c r="X605" s="34"/>
      <c r="Y605" s="34"/>
      <c r="Z605" s="34"/>
      <c r="AA605" s="34"/>
      <c r="AB605" s="34"/>
      <c r="AC605" s="34"/>
      <c r="AD605" s="34"/>
      <c r="AE605" s="34"/>
      <c r="AT605" s="17" t="s">
        <v>155</v>
      </c>
      <c r="AU605" s="17" t="s">
        <v>167</v>
      </c>
    </row>
    <row r="606" spans="2:63" s="12" customFormat="1" ht="20.85" customHeight="1">
      <c r="B606" s="157"/>
      <c r="C606" s="158"/>
      <c r="D606" s="159" t="s">
        <v>72</v>
      </c>
      <c r="E606" s="171" t="s">
        <v>584</v>
      </c>
      <c r="F606" s="171" t="s">
        <v>585</v>
      </c>
      <c r="G606" s="158"/>
      <c r="H606" s="158"/>
      <c r="I606" s="161"/>
      <c r="J606" s="172">
        <f>BK606</f>
        <v>0</v>
      </c>
      <c r="K606" s="158"/>
      <c r="L606" s="163"/>
      <c r="M606" s="164"/>
      <c r="N606" s="165"/>
      <c r="O606" s="165"/>
      <c r="P606" s="166">
        <f>SUM(P607:P661)</f>
        <v>0</v>
      </c>
      <c r="Q606" s="165"/>
      <c r="R606" s="166">
        <f>SUM(R607:R661)</f>
        <v>1.2915980000000002</v>
      </c>
      <c r="S606" s="165"/>
      <c r="T606" s="167">
        <f>SUM(T607:T661)</f>
        <v>0</v>
      </c>
      <c r="AR606" s="168" t="s">
        <v>81</v>
      </c>
      <c r="AT606" s="169" t="s">
        <v>72</v>
      </c>
      <c r="AU606" s="169" t="s">
        <v>83</v>
      </c>
      <c r="AY606" s="168" t="s">
        <v>146</v>
      </c>
      <c r="BK606" s="170">
        <f>SUM(BK607:BK661)</f>
        <v>0</v>
      </c>
    </row>
    <row r="607" spans="1:65" s="2" customFormat="1" ht="16.5" customHeight="1">
      <c r="A607" s="34"/>
      <c r="B607" s="35"/>
      <c r="C607" s="173" t="s">
        <v>586</v>
      </c>
      <c r="D607" s="173" t="s">
        <v>148</v>
      </c>
      <c r="E607" s="174" t="s">
        <v>587</v>
      </c>
      <c r="F607" s="175" t="s">
        <v>588</v>
      </c>
      <c r="G607" s="176" t="s">
        <v>589</v>
      </c>
      <c r="H607" s="177">
        <v>1</v>
      </c>
      <c r="I607" s="178"/>
      <c r="J607" s="179">
        <f>ROUND(I607*H607,2)</f>
        <v>0</v>
      </c>
      <c r="K607" s="175" t="s">
        <v>19</v>
      </c>
      <c r="L607" s="39"/>
      <c r="M607" s="180" t="s">
        <v>19</v>
      </c>
      <c r="N607" s="181" t="s">
        <v>44</v>
      </c>
      <c r="O607" s="64"/>
      <c r="P607" s="182">
        <f>O607*H607</f>
        <v>0</v>
      </c>
      <c r="Q607" s="182">
        <v>0.05</v>
      </c>
      <c r="R607" s="182">
        <f>Q607*H607</f>
        <v>0.05</v>
      </c>
      <c r="S607" s="182">
        <v>0</v>
      </c>
      <c r="T607" s="183">
        <f>S607*H607</f>
        <v>0</v>
      </c>
      <c r="U607" s="34"/>
      <c r="V607" s="34"/>
      <c r="W607" s="34"/>
      <c r="X607" s="34"/>
      <c r="Y607" s="34"/>
      <c r="Z607" s="34"/>
      <c r="AA607" s="34"/>
      <c r="AB607" s="34"/>
      <c r="AC607" s="34"/>
      <c r="AD607" s="34"/>
      <c r="AE607" s="34"/>
      <c r="AR607" s="184" t="s">
        <v>153</v>
      </c>
      <c r="AT607" s="184" t="s">
        <v>148</v>
      </c>
      <c r="AU607" s="184" t="s">
        <v>167</v>
      </c>
      <c r="AY607" s="17" t="s">
        <v>146</v>
      </c>
      <c r="BE607" s="185">
        <f>IF(N607="základní",J607,0)</f>
        <v>0</v>
      </c>
      <c r="BF607" s="185">
        <f>IF(N607="snížená",J607,0)</f>
        <v>0</v>
      </c>
      <c r="BG607" s="185">
        <f>IF(N607="zákl. přenesená",J607,0)</f>
        <v>0</v>
      </c>
      <c r="BH607" s="185">
        <f>IF(N607="sníž. přenesená",J607,0)</f>
        <v>0</v>
      </c>
      <c r="BI607" s="185">
        <f>IF(N607="nulová",J607,0)</f>
        <v>0</v>
      </c>
      <c r="BJ607" s="17" t="s">
        <v>81</v>
      </c>
      <c r="BK607" s="185">
        <f>ROUND(I607*H607,2)</f>
        <v>0</v>
      </c>
      <c r="BL607" s="17" t="s">
        <v>153</v>
      </c>
      <c r="BM607" s="184" t="s">
        <v>590</v>
      </c>
    </row>
    <row r="608" spans="1:47" s="2" customFormat="1" ht="19.5">
      <c r="A608" s="34"/>
      <c r="B608" s="35"/>
      <c r="C608" s="36"/>
      <c r="D608" s="191" t="s">
        <v>172</v>
      </c>
      <c r="E608" s="36"/>
      <c r="F608" s="192" t="s">
        <v>338</v>
      </c>
      <c r="G608" s="36"/>
      <c r="H608" s="36"/>
      <c r="I608" s="188"/>
      <c r="J608" s="36"/>
      <c r="K608" s="36"/>
      <c r="L608" s="39"/>
      <c r="M608" s="189"/>
      <c r="N608" s="190"/>
      <c r="O608" s="64"/>
      <c r="P608" s="64"/>
      <c r="Q608" s="64"/>
      <c r="R608" s="64"/>
      <c r="S608" s="64"/>
      <c r="T608" s="65"/>
      <c r="U608" s="34"/>
      <c r="V608" s="34"/>
      <c r="W608" s="34"/>
      <c r="X608" s="34"/>
      <c r="Y608" s="34"/>
      <c r="Z608" s="34"/>
      <c r="AA608" s="34"/>
      <c r="AB608" s="34"/>
      <c r="AC608" s="34"/>
      <c r="AD608" s="34"/>
      <c r="AE608" s="34"/>
      <c r="AT608" s="17" t="s">
        <v>172</v>
      </c>
      <c r="AU608" s="17" t="s">
        <v>167</v>
      </c>
    </row>
    <row r="609" spans="1:65" s="2" customFormat="1" ht="16.5" customHeight="1">
      <c r="A609" s="34"/>
      <c r="B609" s="35"/>
      <c r="C609" s="214" t="s">
        <v>591</v>
      </c>
      <c r="D609" s="214" t="s">
        <v>241</v>
      </c>
      <c r="E609" s="215" t="s">
        <v>592</v>
      </c>
      <c r="F609" s="216" t="s">
        <v>593</v>
      </c>
      <c r="G609" s="217" t="s">
        <v>594</v>
      </c>
      <c r="H609" s="218">
        <v>76.658</v>
      </c>
      <c r="I609" s="219"/>
      <c r="J609" s="220">
        <f>ROUND(I609*H609,2)</f>
        <v>0</v>
      </c>
      <c r="K609" s="216" t="s">
        <v>19</v>
      </c>
      <c r="L609" s="221"/>
      <c r="M609" s="222" t="s">
        <v>19</v>
      </c>
      <c r="N609" s="223" t="s">
        <v>44</v>
      </c>
      <c r="O609" s="64"/>
      <c r="P609" s="182">
        <f>O609*H609</f>
        <v>0</v>
      </c>
      <c r="Q609" s="182">
        <v>0.001</v>
      </c>
      <c r="R609" s="182">
        <f>Q609*H609</f>
        <v>0.076658</v>
      </c>
      <c r="S609" s="182">
        <v>0</v>
      </c>
      <c r="T609" s="183">
        <f>S609*H609</f>
        <v>0</v>
      </c>
      <c r="U609" s="34"/>
      <c r="V609" s="34"/>
      <c r="W609" s="34"/>
      <c r="X609" s="34"/>
      <c r="Y609" s="34"/>
      <c r="Z609" s="34"/>
      <c r="AA609" s="34"/>
      <c r="AB609" s="34"/>
      <c r="AC609" s="34"/>
      <c r="AD609" s="34"/>
      <c r="AE609" s="34"/>
      <c r="AR609" s="184" t="s">
        <v>412</v>
      </c>
      <c r="AT609" s="184" t="s">
        <v>241</v>
      </c>
      <c r="AU609" s="184" t="s">
        <v>167</v>
      </c>
      <c r="AY609" s="17" t="s">
        <v>146</v>
      </c>
      <c r="BE609" s="185">
        <f>IF(N609="základní",J609,0)</f>
        <v>0</v>
      </c>
      <c r="BF609" s="185">
        <f>IF(N609="snížená",J609,0)</f>
        <v>0</v>
      </c>
      <c r="BG609" s="185">
        <f>IF(N609="zákl. přenesená",J609,0)</f>
        <v>0</v>
      </c>
      <c r="BH609" s="185">
        <f>IF(N609="sníž. přenesená",J609,0)</f>
        <v>0</v>
      </c>
      <c r="BI609" s="185">
        <f>IF(N609="nulová",J609,0)</f>
        <v>0</v>
      </c>
      <c r="BJ609" s="17" t="s">
        <v>81</v>
      </c>
      <c r="BK609" s="185">
        <f>ROUND(I609*H609,2)</f>
        <v>0</v>
      </c>
      <c r="BL609" s="17" t="s">
        <v>264</v>
      </c>
      <c r="BM609" s="184" t="s">
        <v>595</v>
      </c>
    </row>
    <row r="610" spans="1:47" s="2" customFormat="1" ht="19.5">
      <c r="A610" s="34"/>
      <c r="B610" s="35"/>
      <c r="C610" s="36"/>
      <c r="D610" s="191" t="s">
        <v>172</v>
      </c>
      <c r="E610" s="36"/>
      <c r="F610" s="192" t="s">
        <v>338</v>
      </c>
      <c r="G610" s="36"/>
      <c r="H610" s="36"/>
      <c r="I610" s="188"/>
      <c r="J610" s="36"/>
      <c r="K610" s="36"/>
      <c r="L610" s="39"/>
      <c r="M610" s="189"/>
      <c r="N610" s="190"/>
      <c r="O610" s="64"/>
      <c r="P610" s="64"/>
      <c r="Q610" s="64"/>
      <c r="R610" s="64"/>
      <c r="S610" s="64"/>
      <c r="T610" s="65"/>
      <c r="U610" s="34"/>
      <c r="V610" s="34"/>
      <c r="W610" s="34"/>
      <c r="X610" s="34"/>
      <c r="Y610" s="34"/>
      <c r="Z610" s="34"/>
      <c r="AA610" s="34"/>
      <c r="AB610" s="34"/>
      <c r="AC610" s="34"/>
      <c r="AD610" s="34"/>
      <c r="AE610" s="34"/>
      <c r="AT610" s="17" t="s">
        <v>172</v>
      </c>
      <c r="AU610" s="17" t="s">
        <v>167</v>
      </c>
    </row>
    <row r="611" spans="2:51" s="13" customFormat="1" ht="12">
      <c r="B611" s="193"/>
      <c r="C611" s="194"/>
      <c r="D611" s="191" t="s">
        <v>159</v>
      </c>
      <c r="E611" s="195" t="s">
        <v>19</v>
      </c>
      <c r="F611" s="196" t="s">
        <v>596</v>
      </c>
      <c r="G611" s="194"/>
      <c r="H611" s="195" t="s">
        <v>19</v>
      </c>
      <c r="I611" s="197"/>
      <c r="J611" s="194"/>
      <c r="K611" s="194"/>
      <c r="L611" s="198"/>
      <c r="M611" s="199"/>
      <c r="N611" s="200"/>
      <c r="O611" s="200"/>
      <c r="P611" s="200"/>
      <c r="Q611" s="200"/>
      <c r="R611" s="200"/>
      <c r="S611" s="200"/>
      <c r="T611" s="201"/>
      <c r="AT611" s="202" t="s">
        <v>159</v>
      </c>
      <c r="AU611" s="202" t="s">
        <v>167</v>
      </c>
      <c r="AV611" s="13" t="s">
        <v>81</v>
      </c>
      <c r="AW611" s="13" t="s">
        <v>34</v>
      </c>
      <c r="AX611" s="13" t="s">
        <v>73</v>
      </c>
      <c r="AY611" s="202" t="s">
        <v>146</v>
      </c>
    </row>
    <row r="612" spans="2:51" s="13" customFormat="1" ht="12">
      <c r="B612" s="193"/>
      <c r="C612" s="194"/>
      <c r="D612" s="191" t="s">
        <v>159</v>
      </c>
      <c r="E612" s="195" t="s">
        <v>19</v>
      </c>
      <c r="F612" s="196" t="s">
        <v>597</v>
      </c>
      <c r="G612" s="194"/>
      <c r="H612" s="195" t="s">
        <v>19</v>
      </c>
      <c r="I612" s="197"/>
      <c r="J612" s="194"/>
      <c r="K612" s="194"/>
      <c r="L612" s="198"/>
      <c r="M612" s="199"/>
      <c r="N612" s="200"/>
      <c r="O612" s="200"/>
      <c r="P612" s="200"/>
      <c r="Q612" s="200"/>
      <c r="R612" s="200"/>
      <c r="S612" s="200"/>
      <c r="T612" s="201"/>
      <c r="AT612" s="202" t="s">
        <v>159</v>
      </c>
      <c r="AU612" s="202" t="s">
        <v>167</v>
      </c>
      <c r="AV612" s="13" t="s">
        <v>81</v>
      </c>
      <c r="AW612" s="13" t="s">
        <v>34</v>
      </c>
      <c r="AX612" s="13" t="s">
        <v>73</v>
      </c>
      <c r="AY612" s="202" t="s">
        <v>146</v>
      </c>
    </row>
    <row r="613" spans="2:51" s="14" customFormat="1" ht="12">
      <c r="B613" s="203"/>
      <c r="C613" s="204"/>
      <c r="D613" s="191" t="s">
        <v>159</v>
      </c>
      <c r="E613" s="205" t="s">
        <v>19</v>
      </c>
      <c r="F613" s="206" t="s">
        <v>598</v>
      </c>
      <c r="G613" s="204"/>
      <c r="H613" s="207">
        <v>54.06</v>
      </c>
      <c r="I613" s="208"/>
      <c r="J613" s="204"/>
      <c r="K613" s="204"/>
      <c r="L613" s="209"/>
      <c r="M613" s="210"/>
      <c r="N613" s="211"/>
      <c r="O613" s="211"/>
      <c r="P613" s="211"/>
      <c r="Q613" s="211"/>
      <c r="R613" s="211"/>
      <c r="S613" s="211"/>
      <c r="T613" s="212"/>
      <c r="AT613" s="213" t="s">
        <v>159</v>
      </c>
      <c r="AU613" s="213" t="s">
        <v>167</v>
      </c>
      <c r="AV613" s="14" t="s">
        <v>83</v>
      </c>
      <c r="AW613" s="14" t="s">
        <v>34</v>
      </c>
      <c r="AX613" s="14" t="s">
        <v>73</v>
      </c>
      <c r="AY613" s="213" t="s">
        <v>146</v>
      </c>
    </row>
    <row r="614" spans="2:51" s="13" customFormat="1" ht="12">
      <c r="B614" s="193"/>
      <c r="C614" s="194"/>
      <c r="D614" s="191" t="s">
        <v>159</v>
      </c>
      <c r="E614" s="195" t="s">
        <v>19</v>
      </c>
      <c r="F614" s="196" t="s">
        <v>599</v>
      </c>
      <c r="G614" s="194"/>
      <c r="H614" s="195" t="s">
        <v>19</v>
      </c>
      <c r="I614" s="197"/>
      <c r="J614" s="194"/>
      <c r="K614" s="194"/>
      <c r="L614" s="198"/>
      <c r="M614" s="199"/>
      <c r="N614" s="200"/>
      <c r="O614" s="200"/>
      <c r="P614" s="200"/>
      <c r="Q614" s="200"/>
      <c r="R614" s="200"/>
      <c r="S614" s="200"/>
      <c r="T614" s="201"/>
      <c r="AT614" s="202" t="s">
        <v>159</v>
      </c>
      <c r="AU614" s="202" t="s">
        <v>167</v>
      </c>
      <c r="AV614" s="13" t="s">
        <v>81</v>
      </c>
      <c r="AW614" s="13" t="s">
        <v>34</v>
      </c>
      <c r="AX614" s="13" t="s">
        <v>73</v>
      </c>
      <c r="AY614" s="202" t="s">
        <v>146</v>
      </c>
    </row>
    <row r="615" spans="2:51" s="14" customFormat="1" ht="12">
      <c r="B615" s="203"/>
      <c r="C615" s="204"/>
      <c r="D615" s="191" t="s">
        <v>159</v>
      </c>
      <c r="E615" s="205" t="s">
        <v>19</v>
      </c>
      <c r="F615" s="206" t="s">
        <v>600</v>
      </c>
      <c r="G615" s="204"/>
      <c r="H615" s="207">
        <v>15.48</v>
      </c>
      <c r="I615" s="208"/>
      <c r="J615" s="204"/>
      <c r="K615" s="204"/>
      <c r="L615" s="209"/>
      <c r="M615" s="210"/>
      <c r="N615" s="211"/>
      <c r="O615" s="211"/>
      <c r="P615" s="211"/>
      <c r="Q615" s="211"/>
      <c r="R615" s="211"/>
      <c r="S615" s="211"/>
      <c r="T615" s="212"/>
      <c r="AT615" s="213" t="s">
        <v>159</v>
      </c>
      <c r="AU615" s="213" t="s">
        <v>167</v>
      </c>
      <c r="AV615" s="14" t="s">
        <v>83</v>
      </c>
      <c r="AW615" s="14" t="s">
        <v>34</v>
      </c>
      <c r="AX615" s="14" t="s">
        <v>73</v>
      </c>
      <c r="AY615" s="213" t="s">
        <v>146</v>
      </c>
    </row>
    <row r="616" spans="2:51" s="13" customFormat="1" ht="12">
      <c r="B616" s="193"/>
      <c r="C616" s="194"/>
      <c r="D616" s="191" t="s">
        <v>159</v>
      </c>
      <c r="E616" s="195" t="s">
        <v>19</v>
      </c>
      <c r="F616" s="196" t="s">
        <v>601</v>
      </c>
      <c r="G616" s="194"/>
      <c r="H616" s="195" t="s">
        <v>19</v>
      </c>
      <c r="I616" s="197"/>
      <c r="J616" s="194"/>
      <c r="K616" s="194"/>
      <c r="L616" s="198"/>
      <c r="M616" s="199"/>
      <c r="N616" s="200"/>
      <c r="O616" s="200"/>
      <c r="P616" s="200"/>
      <c r="Q616" s="200"/>
      <c r="R616" s="200"/>
      <c r="S616" s="200"/>
      <c r="T616" s="201"/>
      <c r="AT616" s="202" t="s">
        <v>159</v>
      </c>
      <c r="AU616" s="202" t="s">
        <v>167</v>
      </c>
      <c r="AV616" s="13" t="s">
        <v>81</v>
      </c>
      <c r="AW616" s="13" t="s">
        <v>34</v>
      </c>
      <c r="AX616" s="13" t="s">
        <v>73</v>
      </c>
      <c r="AY616" s="202" t="s">
        <v>146</v>
      </c>
    </row>
    <row r="617" spans="2:51" s="14" customFormat="1" ht="12">
      <c r="B617" s="203"/>
      <c r="C617" s="204"/>
      <c r="D617" s="191" t="s">
        <v>159</v>
      </c>
      <c r="E617" s="205" t="s">
        <v>19</v>
      </c>
      <c r="F617" s="206" t="s">
        <v>602</v>
      </c>
      <c r="G617" s="204"/>
      <c r="H617" s="207">
        <v>1.44</v>
      </c>
      <c r="I617" s="208"/>
      <c r="J617" s="204"/>
      <c r="K617" s="204"/>
      <c r="L617" s="209"/>
      <c r="M617" s="210"/>
      <c r="N617" s="211"/>
      <c r="O617" s="211"/>
      <c r="P617" s="211"/>
      <c r="Q617" s="211"/>
      <c r="R617" s="211"/>
      <c r="S617" s="211"/>
      <c r="T617" s="212"/>
      <c r="AT617" s="213" t="s">
        <v>159</v>
      </c>
      <c r="AU617" s="213" t="s">
        <v>167</v>
      </c>
      <c r="AV617" s="14" t="s">
        <v>83</v>
      </c>
      <c r="AW617" s="14" t="s">
        <v>34</v>
      </c>
      <c r="AX617" s="14" t="s">
        <v>73</v>
      </c>
      <c r="AY617" s="213" t="s">
        <v>146</v>
      </c>
    </row>
    <row r="618" spans="2:51" s="14" customFormat="1" ht="12">
      <c r="B618" s="203"/>
      <c r="C618" s="204"/>
      <c r="D618" s="191" t="s">
        <v>159</v>
      </c>
      <c r="E618" s="204"/>
      <c r="F618" s="206" t="s">
        <v>603</v>
      </c>
      <c r="G618" s="204"/>
      <c r="H618" s="207">
        <v>76.658</v>
      </c>
      <c r="I618" s="208"/>
      <c r="J618" s="204"/>
      <c r="K618" s="204"/>
      <c r="L618" s="209"/>
      <c r="M618" s="210"/>
      <c r="N618" s="211"/>
      <c r="O618" s="211"/>
      <c r="P618" s="211"/>
      <c r="Q618" s="211"/>
      <c r="R618" s="211"/>
      <c r="S618" s="211"/>
      <c r="T618" s="212"/>
      <c r="AT618" s="213" t="s">
        <v>159</v>
      </c>
      <c r="AU618" s="213" t="s">
        <v>167</v>
      </c>
      <c r="AV618" s="14" t="s">
        <v>83</v>
      </c>
      <c r="AW618" s="14" t="s">
        <v>4</v>
      </c>
      <c r="AX618" s="14" t="s">
        <v>81</v>
      </c>
      <c r="AY618" s="213" t="s">
        <v>146</v>
      </c>
    </row>
    <row r="619" spans="1:65" s="2" customFormat="1" ht="16.5" customHeight="1">
      <c r="A619" s="34"/>
      <c r="B619" s="35"/>
      <c r="C619" s="173" t="s">
        <v>604</v>
      </c>
      <c r="D619" s="173" t="s">
        <v>148</v>
      </c>
      <c r="E619" s="174" t="s">
        <v>605</v>
      </c>
      <c r="F619" s="175" t="s">
        <v>606</v>
      </c>
      <c r="G619" s="176" t="s">
        <v>589</v>
      </c>
      <c r="H619" s="177">
        <v>1</v>
      </c>
      <c r="I619" s="178"/>
      <c r="J619" s="179">
        <f>ROUND(I619*H619,2)</f>
        <v>0</v>
      </c>
      <c r="K619" s="175" t="s">
        <v>19</v>
      </c>
      <c r="L619" s="39"/>
      <c r="M619" s="180" t="s">
        <v>19</v>
      </c>
      <c r="N619" s="181" t="s">
        <v>44</v>
      </c>
      <c r="O619" s="64"/>
      <c r="P619" s="182">
        <f>O619*H619</f>
        <v>0</v>
      </c>
      <c r="Q619" s="182">
        <v>0.05</v>
      </c>
      <c r="R619" s="182">
        <f>Q619*H619</f>
        <v>0.05</v>
      </c>
      <c r="S619" s="182">
        <v>0</v>
      </c>
      <c r="T619" s="183">
        <f>S619*H619</f>
        <v>0</v>
      </c>
      <c r="U619" s="34"/>
      <c r="V619" s="34"/>
      <c r="W619" s="34"/>
      <c r="X619" s="34"/>
      <c r="Y619" s="34"/>
      <c r="Z619" s="34"/>
      <c r="AA619" s="34"/>
      <c r="AB619" s="34"/>
      <c r="AC619" s="34"/>
      <c r="AD619" s="34"/>
      <c r="AE619" s="34"/>
      <c r="AR619" s="184" t="s">
        <v>153</v>
      </c>
      <c r="AT619" s="184" t="s">
        <v>148</v>
      </c>
      <c r="AU619" s="184" t="s">
        <v>167</v>
      </c>
      <c r="AY619" s="17" t="s">
        <v>146</v>
      </c>
      <c r="BE619" s="185">
        <f>IF(N619="základní",J619,0)</f>
        <v>0</v>
      </c>
      <c r="BF619" s="185">
        <f>IF(N619="snížená",J619,0)</f>
        <v>0</v>
      </c>
      <c r="BG619" s="185">
        <f>IF(N619="zákl. přenesená",J619,0)</f>
        <v>0</v>
      </c>
      <c r="BH619" s="185">
        <f>IF(N619="sníž. přenesená",J619,0)</f>
        <v>0</v>
      </c>
      <c r="BI619" s="185">
        <f>IF(N619="nulová",J619,0)</f>
        <v>0</v>
      </c>
      <c r="BJ619" s="17" t="s">
        <v>81</v>
      </c>
      <c r="BK619" s="185">
        <f>ROUND(I619*H619,2)</f>
        <v>0</v>
      </c>
      <c r="BL619" s="17" t="s">
        <v>153</v>
      </c>
      <c r="BM619" s="184" t="s">
        <v>607</v>
      </c>
    </row>
    <row r="620" spans="1:47" s="2" customFormat="1" ht="19.5">
      <c r="A620" s="34"/>
      <c r="B620" s="35"/>
      <c r="C620" s="36"/>
      <c r="D620" s="191" t="s">
        <v>172</v>
      </c>
      <c r="E620" s="36"/>
      <c r="F620" s="192" t="s">
        <v>338</v>
      </c>
      <c r="G620" s="36"/>
      <c r="H620" s="36"/>
      <c r="I620" s="188"/>
      <c r="J620" s="36"/>
      <c r="K620" s="36"/>
      <c r="L620" s="39"/>
      <c r="M620" s="189"/>
      <c r="N620" s="190"/>
      <c r="O620" s="64"/>
      <c r="P620" s="64"/>
      <c r="Q620" s="64"/>
      <c r="R620" s="64"/>
      <c r="S620" s="64"/>
      <c r="T620" s="65"/>
      <c r="U620" s="34"/>
      <c r="V620" s="34"/>
      <c r="W620" s="34"/>
      <c r="X620" s="34"/>
      <c r="Y620" s="34"/>
      <c r="Z620" s="34"/>
      <c r="AA620" s="34"/>
      <c r="AB620" s="34"/>
      <c r="AC620" s="34"/>
      <c r="AD620" s="34"/>
      <c r="AE620" s="34"/>
      <c r="AT620" s="17" t="s">
        <v>172</v>
      </c>
      <c r="AU620" s="17" t="s">
        <v>167</v>
      </c>
    </row>
    <row r="621" spans="1:65" s="2" customFormat="1" ht="16.5" customHeight="1">
      <c r="A621" s="34"/>
      <c r="B621" s="35"/>
      <c r="C621" s="173" t="s">
        <v>608</v>
      </c>
      <c r="D621" s="173" t="s">
        <v>148</v>
      </c>
      <c r="E621" s="174" t="s">
        <v>609</v>
      </c>
      <c r="F621" s="175" t="s">
        <v>610</v>
      </c>
      <c r="G621" s="176" t="s">
        <v>589</v>
      </c>
      <c r="H621" s="177">
        <v>1</v>
      </c>
      <c r="I621" s="178"/>
      <c r="J621" s="179">
        <f>ROUND(I621*H621,2)</f>
        <v>0</v>
      </c>
      <c r="K621" s="175" t="s">
        <v>19</v>
      </c>
      <c r="L621" s="39"/>
      <c r="M621" s="180" t="s">
        <v>19</v>
      </c>
      <c r="N621" s="181" t="s">
        <v>44</v>
      </c>
      <c r="O621" s="64"/>
      <c r="P621" s="182">
        <f>O621*H621</f>
        <v>0</v>
      </c>
      <c r="Q621" s="182">
        <v>0.05</v>
      </c>
      <c r="R621" s="182">
        <f>Q621*H621</f>
        <v>0.05</v>
      </c>
      <c r="S621" s="182">
        <v>0</v>
      </c>
      <c r="T621" s="183">
        <f>S621*H621</f>
        <v>0</v>
      </c>
      <c r="U621" s="34"/>
      <c r="V621" s="34"/>
      <c r="W621" s="34"/>
      <c r="X621" s="34"/>
      <c r="Y621" s="34"/>
      <c r="Z621" s="34"/>
      <c r="AA621" s="34"/>
      <c r="AB621" s="34"/>
      <c r="AC621" s="34"/>
      <c r="AD621" s="34"/>
      <c r="AE621" s="34"/>
      <c r="AR621" s="184" t="s">
        <v>153</v>
      </c>
      <c r="AT621" s="184" t="s">
        <v>148</v>
      </c>
      <c r="AU621" s="184" t="s">
        <v>167</v>
      </c>
      <c r="AY621" s="17" t="s">
        <v>146</v>
      </c>
      <c r="BE621" s="185">
        <f>IF(N621="základní",J621,0)</f>
        <v>0</v>
      </c>
      <c r="BF621" s="185">
        <f>IF(N621="snížená",J621,0)</f>
        <v>0</v>
      </c>
      <c r="BG621" s="185">
        <f>IF(N621="zákl. přenesená",J621,0)</f>
        <v>0</v>
      </c>
      <c r="BH621" s="185">
        <f>IF(N621="sníž. přenesená",J621,0)</f>
        <v>0</v>
      </c>
      <c r="BI621" s="185">
        <f>IF(N621="nulová",J621,0)</f>
        <v>0</v>
      </c>
      <c r="BJ621" s="17" t="s">
        <v>81</v>
      </c>
      <c r="BK621" s="185">
        <f>ROUND(I621*H621,2)</f>
        <v>0</v>
      </c>
      <c r="BL621" s="17" t="s">
        <v>153</v>
      </c>
      <c r="BM621" s="184" t="s">
        <v>611</v>
      </c>
    </row>
    <row r="622" spans="1:47" s="2" customFormat="1" ht="19.5">
      <c r="A622" s="34"/>
      <c r="B622" s="35"/>
      <c r="C622" s="36"/>
      <c r="D622" s="191" t="s">
        <v>172</v>
      </c>
      <c r="E622" s="36"/>
      <c r="F622" s="192" t="s">
        <v>338</v>
      </c>
      <c r="G622" s="36"/>
      <c r="H622" s="36"/>
      <c r="I622" s="188"/>
      <c r="J622" s="36"/>
      <c r="K622" s="36"/>
      <c r="L622" s="39"/>
      <c r="M622" s="189"/>
      <c r="N622" s="190"/>
      <c r="O622" s="64"/>
      <c r="P622" s="64"/>
      <c r="Q622" s="64"/>
      <c r="R622" s="64"/>
      <c r="S622" s="64"/>
      <c r="T622" s="65"/>
      <c r="U622" s="34"/>
      <c r="V622" s="34"/>
      <c r="W622" s="34"/>
      <c r="X622" s="34"/>
      <c r="Y622" s="34"/>
      <c r="Z622" s="34"/>
      <c r="AA622" s="34"/>
      <c r="AB622" s="34"/>
      <c r="AC622" s="34"/>
      <c r="AD622" s="34"/>
      <c r="AE622" s="34"/>
      <c r="AT622" s="17" t="s">
        <v>172</v>
      </c>
      <c r="AU622" s="17" t="s">
        <v>167</v>
      </c>
    </row>
    <row r="623" spans="1:65" s="2" customFormat="1" ht="16.5" customHeight="1">
      <c r="A623" s="34"/>
      <c r="B623" s="35"/>
      <c r="C623" s="173" t="s">
        <v>612</v>
      </c>
      <c r="D623" s="173" t="s">
        <v>148</v>
      </c>
      <c r="E623" s="174" t="s">
        <v>613</v>
      </c>
      <c r="F623" s="175" t="s">
        <v>614</v>
      </c>
      <c r="G623" s="176" t="s">
        <v>589</v>
      </c>
      <c r="H623" s="177">
        <v>1</v>
      </c>
      <c r="I623" s="178"/>
      <c r="J623" s="179">
        <f>ROUND(I623*H623,2)</f>
        <v>0</v>
      </c>
      <c r="K623" s="175" t="s">
        <v>19</v>
      </c>
      <c r="L623" s="39"/>
      <c r="M623" s="180" t="s">
        <v>19</v>
      </c>
      <c r="N623" s="181" t="s">
        <v>44</v>
      </c>
      <c r="O623" s="64"/>
      <c r="P623" s="182">
        <f>O623*H623</f>
        <v>0</v>
      </c>
      <c r="Q623" s="182">
        <v>0.1</v>
      </c>
      <c r="R623" s="182">
        <f>Q623*H623</f>
        <v>0.1</v>
      </c>
      <c r="S623" s="182">
        <v>0</v>
      </c>
      <c r="T623" s="183">
        <f>S623*H623</f>
        <v>0</v>
      </c>
      <c r="U623" s="34"/>
      <c r="V623" s="34"/>
      <c r="W623" s="34"/>
      <c r="X623" s="34"/>
      <c r="Y623" s="34"/>
      <c r="Z623" s="34"/>
      <c r="AA623" s="34"/>
      <c r="AB623" s="34"/>
      <c r="AC623" s="34"/>
      <c r="AD623" s="34"/>
      <c r="AE623" s="34"/>
      <c r="AR623" s="184" t="s">
        <v>153</v>
      </c>
      <c r="AT623" s="184" t="s">
        <v>148</v>
      </c>
      <c r="AU623" s="184" t="s">
        <v>167</v>
      </c>
      <c r="AY623" s="17" t="s">
        <v>146</v>
      </c>
      <c r="BE623" s="185">
        <f>IF(N623="základní",J623,0)</f>
        <v>0</v>
      </c>
      <c r="BF623" s="185">
        <f>IF(N623="snížená",J623,0)</f>
        <v>0</v>
      </c>
      <c r="BG623" s="185">
        <f>IF(N623="zákl. přenesená",J623,0)</f>
        <v>0</v>
      </c>
      <c r="BH623" s="185">
        <f>IF(N623="sníž. přenesená",J623,0)</f>
        <v>0</v>
      </c>
      <c r="BI623" s="185">
        <f>IF(N623="nulová",J623,0)</f>
        <v>0</v>
      </c>
      <c r="BJ623" s="17" t="s">
        <v>81</v>
      </c>
      <c r="BK623" s="185">
        <f>ROUND(I623*H623,2)</f>
        <v>0</v>
      </c>
      <c r="BL623" s="17" t="s">
        <v>153</v>
      </c>
      <c r="BM623" s="184" t="s">
        <v>615</v>
      </c>
    </row>
    <row r="624" spans="1:47" s="2" customFormat="1" ht="19.5">
      <c r="A624" s="34"/>
      <c r="B624" s="35"/>
      <c r="C624" s="36"/>
      <c r="D624" s="191" t="s">
        <v>172</v>
      </c>
      <c r="E624" s="36"/>
      <c r="F624" s="192" t="s">
        <v>338</v>
      </c>
      <c r="G624" s="36"/>
      <c r="H624" s="36"/>
      <c r="I624" s="188"/>
      <c r="J624" s="36"/>
      <c r="K624" s="36"/>
      <c r="L624" s="39"/>
      <c r="M624" s="189"/>
      <c r="N624" s="190"/>
      <c r="O624" s="64"/>
      <c r="P624" s="64"/>
      <c r="Q624" s="64"/>
      <c r="R624" s="64"/>
      <c r="S624" s="64"/>
      <c r="T624" s="65"/>
      <c r="U624" s="34"/>
      <c r="V624" s="34"/>
      <c r="W624" s="34"/>
      <c r="X624" s="34"/>
      <c r="Y624" s="34"/>
      <c r="Z624" s="34"/>
      <c r="AA624" s="34"/>
      <c r="AB624" s="34"/>
      <c r="AC624" s="34"/>
      <c r="AD624" s="34"/>
      <c r="AE624" s="34"/>
      <c r="AT624" s="17" t="s">
        <v>172</v>
      </c>
      <c r="AU624" s="17" t="s">
        <v>167</v>
      </c>
    </row>
    <row r="625" spans="1:65" s="2" customFormat="1" ht="37.9" customHeight="1">
      <c r="A625" s="34"/>
      <c r="B625" s="35"/>
      <c r="C625" s="173" t="s">
        <v>212</v>
      </c>
      <c r="D625" s="173" t="s">
        <v>148</v>
      </c>
      <c r="E625" s="174" t="s">
        <v>616</v>
      </c>
      <c r="F625" s="175" t="s">
        <v>617</v>
      </c>
      <c r="G625" s="176" t="s">
        <v>528</v>
      </c>
      <c r="H625" s="177">
        <v>475</v>
      </c>
      <c r="I625" s="178"/>
      <c r="J625" s="179">
        <f>ROUND(I625*H625,2)</f>
        <v>0</v>
      </c>
      <c r="K625" s="175" t="s">
        <v>152</v>
      </c>
      <c r="L625" s="39"/>
      <c r="M625" s="180" t="s">
        <v>19</v>
      </c>
      <c r="N625" s="181" t="s">
        <v>44</v>
      </c>
      <c r="O625" s="64"/>
      <c r="P625" s="182">
        <f>O625*H625</f>
        <v>0</v>
      </c>
      <c r="Q625" s="182">
        <v>0.00191</v>
      </c>
      <c r="R625" s="182">
        <f>Q625*H625</f>
        <v>0.90725</v>
      </c>
      <c r="S625" s="182">
        <v>0</v>
      </c>
      <c r="T625" s="183">
        <f>S625*H625</f>
        <v>0</v>
      </c>
      <c r="U625" s="34"/>
      <c r="V625" s="34"/>
      <c r="W625" s="34"/>
      <c r="X625" s="34"/>
      <c r="Y625" s="34"/>
      <c r="Z625" s="34"/>
      <c r="AA625" s="34"/>
      <c r="AB625" s="34"/>
      <c r="AC625" s="34"/>
      <c r="AD625" s="34"/>
      <c r="AE625" s="34"/>
      <c r="AR625" s="184" t="s">
        <v>153</v>
      </c>
      <c r="AT625" s="184" t="s">
        <v>148</v>
      </c>
      <c r="AU625" s="184" t="s">
        <v>167</v>
      </c>
      <c r="AY625" s="17" t="s">
        <v>146</v>
      </c>
      <c r="BE625" s="185">
        <f>IF(N625="základní",J625,0)</f>
        <v>0</v>
      </c>
      <c r="BF625" s="185">
        <f>IF(N625="snížená",J625,0)</f>
        <v>0</v>
      </c>
      <c r="BG625" s="185">
        <f>IF(N625="zákl. přenesená",J625,0)</f>
        <v>0</v>
      </c>
      <c r="BH625" s="185">
        <f>IF(N625="sníž. přenesená",J625,0)</f>
        <v>0</v>
      </c>
      <c r="BI625" s="185">
        <f>IF(N625="nulová",J625,0)</f>
        <v>0</v>
      </c>
      <c r="BJ625" s="17" t="s">
        <v>81</v>
      </c>
      <c r="BK625" s="185">
        <f>ROUND(I625*H625,2)</f>
        <v>0</v>
      </c>
      <c r="BL625" s="17" t="s">
        <v>153</v>
      </c>
      <c r="BM625" s="184" t="s">
        <v>618</v>
      </c>
    </row>
    <row r="626" spans="1:47" s="2" customFormat="1" ht="12">
      <c r="A626" s="34"/>
      <c r="B626" s="35"/>
      <c r="C626" s="36"/>
      <c r="D626" s="186" t="s">
        <v>155</v>
      </c>
      <c r="E626" s="36"/>
      <c r="F626" s="187" t="s">
        <v>619</v>
      </c>
      <c r="G626" s="36"/>
      <c r="H626" s="36"/>
      <c r="I626" s="188"/>
      <c r="J626" s="36"/>
      <c r="K626" s="36"/>
      <c r="L626" s="39"/>
      <c r="M626" s="189"/>
      <c r="N626" s="190"/>
      <c r="O626" s="64"/>
      <c r="P626" s="64"/>
      <c r="Q626" s="64"/>
      <c r="R626" s="64"/>
      <c r="S626" s="64"/>
      <c r="T626" s="65"/>
      <c r="U626" s="34"/>
      <c r="V626" s="34"/>
      <c r="W626" s="34"/>
      <c r="X626" s="34"/>
      <c r="Y626" s="34"/>
      <c r="Z626" s="34"/>
      <c r="AA626" s="34"/>
      <c r="AB626" s="34"/>
      <c r="AC626" s="34"/>
      <c r="AD626" s="34"/>
      <c r="AE626" s="34"/>
      <c r="AT626" s="17" t="s">
        <v>155</v>
      </c>
      <c r="AU626" s="17" t="s">
        <v>167</v>
      </c>
    </row>
    <row r="627" spans="2:51" s="13" customFormat="1" ht="12">
      <c r="B627" s="193"/>
      <c r="C627" s="194"/>
      <c r="D627" s="191" t="s">
        <v>159</v>
      </c>
      <c r="E627" s="195" t="s">
        <v>19</v>
      </c>
      <c r="F627" s="196" t="s">
        <v>620</v>
      </c>
      <c r="G627" s="194"/>
      <c r="H627" s="195" t="s">
        <v>19</v>
      </c>
      <c r="I627" s="197"/>
      <c r="J627" s="194"/>
      <c r="K627" s="194"/>
      <c r="L627" s="198"/>
      <c r="M627" s="199"/>
      <c r="N627" s="200"/>
      <c r="O627" s="200"/>
      <c r="P627" s="200"/>
      <c r="Q627" s="200"/>
      <c r="R627" s="200"/>
      <c r="S627" s="200"/>
      <c r="T627" s="201"/>
      <c r="AT627" s="202" t="s">
        <v>159</v>
      </c>
      <c r="AU627" s="202" t="s">
        <v>167</v>
      </c>
      <c r="AV627" s="13" t="s">
        <v>81</v>
      </c>
      <c r="AW627" s="13" t="s">
        <v>34</v>
      </c>
      <c r="AX627" s="13" t="s">
        <v>73</v>
      </c>
      <c r="AY627" s="202" t="s">
        <v>146</v>
      </c>
    </row>
    <row r="628" spans="2:51" s="14" customFormat="1" ht="12">
      <c r="B628" s="203"/>
      <c r="C628" s="204"/>
      <c r="D628" s="191" t="s">
        <v>159</v>
      </c>
      <c r="E628" s="205" t="s">
        <v>19</v>
      </c>
      <c r="F628" s="206" t="s">
        <v>621</v>
      </c>
      <c r="G628" s="204"/>
      <c r="H628" s="207">
        <v>475</v>
      </c>
      <c r="I628" s="208"/>
      <c r="J628" s="204"/>
      <c r="K628" s="204"/>
      <c r="L628" s="209"/>
      <c r="M628" s="210"/>
      <c r="N628" s="211"/>
      <c r="O628" s="211"/>
      <c r="P628" s="211"/>
      <c r="Q628" s="211"/>
      <c r="R628" s="211"/>
      <c r="S628" s="211"/>
      <c r="T628" s="212"/>
      <c r="AT628" s="213" t="s">
        <v>159</v>
      </c>
      <c r="AU628" s="213" t="s">
        <v>167</v>
      </c>
      <c r="AV628" s="14" t="s">
        <v>83</v>
      </c>
      <c r="AW628" s="14" t="s">
        <v>34</v>
      </c>
      <c r="AX628" s="14" t="s">
        <v>73</v>
      </c>
      <c r="AY628" s="213" t="s">
        <v>146</v>
      </c>
    </row>
    <row r="629" spans="1:65" s="2" customFormat="1" ht="24.2" customHeight="1">
      <c r="A629" s="34"/>
      <c r="B629" s="35"/>
      <c r="C629" s="173" t="s">
        <v>221</v>
      </c>
      <c r="D629" s="173" t="s">
        <v>148</v>
      </c>
      <c r="E629" s="174" t="s">
        <v>622</v>
      </c>
      <c r="F629" s="175" t="s">
        <v>623</v>
      </c>
      <c r="G629" s="176" t="s">
        <v>528</v>
      </c>
      <c r="H629" s="177">
        <v>44</v>
      </c>
      <c r="I629" s="178"/>
      <c r="J629" s="179">
        <f>ROUND(I629*H629,2)</f>
        <v>0</v>
      </c>
      <c r="K629" s="175" t="s">
        <v>152</v>
      </c>
      <c r="L629" s="39"/>
      <c r="M629" s="180" t="s">
        <v>19</v>
      </c>
      <c r="N629" s="181" t="s">
        <v>44</v>
      </c>
      <c r="O629" s="64"/>
      <c r="P629" s="182">
        <f>O629*H629</f>
        <v>0</v>
      </c>
      <c r="Q629" s="182">
        <v>1E-05</v>
      </c>
      <c r="R629" s="182">
        <f>Q629*H629</f>
        <v>0.00044</v>
      </c>
      <c r="S629" s="182">
        <v>0</v>
      </c>
      <c r="T629" s="183">
        <f>S629*H629</f>
        <v>0</v>
      </c>
      <c r="U629" s="34"/>
      <c r="V629" s="34"/>
      <c r="W629" s="34"/>
      <c r="X629" s="34"/>
      <c r="Y629" s="34"/>
      <c r="Z629" s="34"/>
      <c r="AA629" s="34"/>
      <c r="AB629" s="34"/>
      <c r="AC629" s="34"/>
      <c r="AD629" s="34"/>
      <c r="AE629" s="34"/>
      <c r="AR629" s="184" t="s">
        <v>153</v>
      </c>
      <c r="AT629" s="184" t="s">
        <v>148</v>
      </c>
      <c r="AU629" s="184" t="s">
        <v>167</v>
      </c>
      <c r="AY629" s="17" t="s">
        <v>146</v>
      </c>
      <c r="BE629" s="185">
        <f>IF(N629="základní",J629,0)</f>
        <v>0</v>
      </c>
      <c r="BF629" s="185">
        <f>IF(N629="snížená",J629,0)</f>
        <v>0</v>
      </c>
      <c r="BG629" s="185">
        <f>IF(N629="zákl. přenesená",J629,0)</f>
        <v>0</v>
      </c>
      <c r="BH629" s="185">
        <f>IF(N629="sníž. přenesená",J629,0)</f>
        <v>0</v>
      </c>
      <c r="BI629" s="185">
        <f>IF(N629="nulová",J629,0)</f>
        <v>0</v>
      </c>
      <c r="BJ629" s="17" t="s">
        <v>81</v>
      </c>
      <c r="BK629" s="185">
        <f>ROUND(I629*H629,2)</f>
        <v>0</v>
      </c>
      <c r="BL629" s="17" t="s">
        <v>153</v>
      </c>
      <c r="BM629" s="184" t="s">
        <v>624</v>
      </c>
    </row>
    <row r="630" spans="1:47" s="2" customFormat="1" ht="12">
      <c r="A630" s="34"/>
      <c r="B630" s="35"/>
      <c r="C630" s="36"/>
      <c r="D630" s="186" t="s">
        <v>155</v>
      </c>
      <c r="E630" s="36"/>
      <c r="F630" s="187" t="s">
        <v>625</v>
      </c>
      <c r="G630" s="36"/>
      <c r="H630" s="36"/>
      <c r="I630" s="188"/>
      <c r="J630" s="36"/>
      <c r="K630" s="36"/>
      <c r="L630" s="39"/>
      <c r="M630" s="189"/>
      <c r="N630" s="190"/>
      <c r="O630" s="64"/>
      <c r="P630" s="64"/>
      <c r="Q630" s="64"/>
      <c r="R630" s="64"/>
      <c r="S630" s="64"/>
      <c r="T630" s="65"/>
      <c r="U630" s="34"/>
      <c r="V630" s="34"/>
      <c r="W630" s="34"/>
      <c r="X630" s="34"/>
      <c r="Y630" s="34"/>
      <c r="Z630" s="34"/>
      <c r="AA630" s="34"/>
      <c r="AB630" s="34"/>
      <c r="AC630" s="34"/>
      <c r="AD630" s="34"/>
      <c r="AE630" s="34"/>
      <c r="AT630" s="17" t="s">
        <v>155</v>
      </c>
      <c r="AU630" s="17" t="s">
        <v>167</v>
      </c>
    </row>
    <row r="631" spans="1:47" s="2" customFormat="1" ht="87.75">
      <c r="A631" s="34"/>
      <c r="B631" s="35"/>
      <c r="C631" s="36"/>
      <c r="D631" s="191" t="s">
        <v>157</v>
      </c>
      <c r="E631" s="36"/>
      <c r="F631" s="192" t="s">
        <v>626</v>
      </c>
      <c r="G631" s="36"/>
      <c r="H631" s="36"/>
      <c r="I631" s="188"/>
      <c r="J631" s="36"/>
      <c r="K631" s="36"/>
      <c r="L631" s="39"/>
      <c r="M631" s="189"/>
      <c r="N631" s="190"/>
      <c r="O631" s="64"/>
      <c r="P631" s="64"/>
      <c r="Q631" s="64"/>
      <c r="R631" s="64"/>
      <c r="S631" s="64"/>
      <c r="T631" s="65"/>
      <c r="U631" s="34"/>
      <c r="V631" s="34"/>
      <c r="W631" s="34"/>
      <c r="X631" s="34"/>
      <c r="Y631" s="34"/>
      <c r="Z631" s="34"/>
      <c r="AA631" s="34"/>
      <c r="AB631" s="34"/>
      <c r="AC631" s="34"/>
      <c r="AD631" s="34"/>
      <c r="AE631" s="34"/>
      <c r="AT631" s="17" t="s">
        <v>157</v>
      </c>
      <c r="AU631" s="17" t="s">
        <v>167</v>
      </c>
    </row>
    <row r="632" spans="2:51" s="13" customFormat="1" ht="12">
      <c r="B632" s="193"/>
      <c r="C632" s="194"/>
      <c r="D632" s="191" t="s">
        <v>159</v>
      </c>
      <c r="E632" s="195" t="s">
        <v>19</v>
      </c>
      <c r="F632" s="196" t="s">
        <v>160</v>
      </c>
      <c r="G632" s="194"/>
      <c r="H632" s="195" t="s">
        <v>19</v>
      </c>
      <c r="I632" s="197"/>
      <c r="J632" s="194"/>
      <c r="K632" s="194"/>
      <c r="L632" s="198"/>
      <c r="M632" s="199"/>
      <c r="N632" s="200"/>
      <c r="O632" s="200"/>
      <c r="P632" s="200"/>
      <c r="Q632" s="200"/>
      <c r="R632" s="200"/>
      <c r="S632" s="200"/>
      <c r="T632" s="201"/>
      <c r="AT632" s="202" t="s">
        <v>159</v>
      </c>
      <c r="AU632" s="202" t="s">
        <v>167</v>
      </c>
      <c r="AV632" s="13" t="s">
        <v>81</v>
      </c>
      <c r="AW632" s="13" t="s">
        <v>34</v>
      </c>
      <c r="AX632" s="13" t="s">
        <v>73</v>
      </c>
      <c r="AY632" s="202" t="s">
        <v>146</v>
      </c>
    </row>
    <row r="633" spans="2:51" s="14" customFormat="1" ht="12">
      <c r="B633" s="203"/>
      <c r="C633" s="204"/>
      <c r="D633" s="191" t="s">
        <v>159</v>
      </c>
      <c r="E633" s="205" t="s">
        <v>19</v>
      </c>
      <c r="F633" s="206" t="s">
        <v>627</v>
      </c>
      <c r="G633" s="204"/>
      <c r="H633" s="207">
        <v>44</v>
      </c>
      <c r="I633" s="208"/>
      <c r="J633" s="204"/>
      <c r="K633" s="204"/>
      <c r="L633" s="209"/>
      <c r="M633" s="210"/>
      <c r="N633" s="211"/>
      <c r="O633" s="211"/>
      <c r="P633" s="211"/>
      <c r="Q633" s="211"/>
      <c r="R633" s="211"/>
      <c r="S633" s="211"/>
      <c r="T633" s="212"/>
      <c r="AT633" s="213" t="s">
        <v>159</v>
      </c>
      <c r="AU633" s="213" t="s">
        <v>167</v>
      </c>
      <c r="AV633" s="14" t="s">
        <v>83</v>
      </c>
      <c r="AW633" s="14" t="s">
        <v>34</v>
      </c>
      <c r="AX633" s="14" t="s">
        <v>73</v>
      </c>
      <c r="AY633" s="213" t="s">
        <v>146</v>
      </c>
    </row>
    <row r="634" spans="1:65" s="2" customFormat="1" ht="21.75" customHeight="1">
      <c r="A634" s="34"/>
      <c r="B634" s="35"/>
      <c r="C634" s="173" t="s">
        <v>514</v>
      </c>
      <c r="D634" s="173" t="s">
        <v>148</v>
      </c>
      <c r="E634" s="174" t="s">
        <v>628</v>
      </c>
      <c r="F634" s="175" t="s">
        <v>629</v>
      </c>
      <c r="G634" s="176" t="s">
        <v>528</v>
      </c>
      <c r="H634" s="177">
        <v>44</v>
      </c>
      <c r="I634" s="178"/>
      <c r="J634" s="179">
        <f>ROUND(I634*H634,2)</f>
        <v>0</v>
      </c>
      <c r="K634" s="175" t="s">
        <v>152</v>
      </c>
      <c r="L634" s="39"/>
      <c r="M634" s="180" t="s">
        <v>19</v>
      </c>
      <c r="N634" s="181" t="s">
        <v>44</v>
      </c>
      <c r="O634" s="64"/>
      <c r="P634" s="182">
        <f>O634*H634</f>
        <v>0</v>
      </c>
      <c r="Q634" s="182">
        <v>3E-05</v>
      </c>
      <c r="R634" s="182">
        <f>Q634*H634</f>
        <v>0.00132</v>
      </c>
      <c r="S634" s="182">
        <v>0</v>
      </c>
      <c r="T634" s="183">
        <f>S634*H634</f>
        <v>0</v>
      </c>
      <c r="U634" s="34"/>
      <c r="V634" s="34"/>
      <c r="W634" s="34"/>
      <c r="X634" s="34"/>
      <c r="Y634" s="34"/>
      <c r="Z634" s="34"/>
      <c r="AA634" s="34"/>
      <c r="AB634" s="34"/>
      <c r="AC634" s="34"/>
      <c r="AD634" s="34"/>
      <c r="AE634" s="34"/>
      <c r="AR634" s="184" t="s">
        <v>153</v>
      </c>
      <c r="AT634" s="184" t="s">
        <v>148</v>
      </c>
      <c r="AU634" s="184" t="s">
        <v>167</v>
      </c>
      <c r="AY634" s="17" t="s">
        <v>146</v>
      </c>
      <c r="BE634" s="185">
        <f>IF(N634="základní",J634,0)</f>
        <v>0</v>
      </c>
      <c r="BF634" s="185">
        <f>IF(N634="snížená",J634,0)</f>
        <v>0</v>
      </c>
      <c r="BG634" s="185">
        <f>IF(N634="zákl. přenesená",J634,0)</f>
        <v>0</v>
      </c>
      <c r="BH634" s="185">
        <f>IF(N634="sníž. přenesená",J634,0)</f>
        <v>0</v>
      </c>
      <c r="BI634" s="185">
        <f>IF(N634="nulová",J634,0)</f>
        <v>0</v>
      </c>
      <c r="BJ634" s="17" t="s">
        <v>81</v>
      </c>
      <c r="BK634" s="185">
        <f>ROUND(I634*H634,2)</f>
        <v>0</v>
      </c>
      <c r="BL634" s="17" t="s">
        <v>153</v>
      </c>
      <c r="BM634" s="184" t="s">
        <v>630</v>
      </c>
    </row>
    <row r="635" spans="1:47" s="2" customFormat="1" ht="12">
      <c r="A635" s="34"/>
      <c r="B635" s="35"/>
      <c r="C635" s="36"/>
      <c r="D635" s="186" t="s">
        <v>155</v>
      </c>
      <c r="E635" s="36"/>
      <c r="F635" s="187" t="s">
        <v>631</v>
      </c>
      <c r="G635" s="36"/>
      <c r="H635" s="36"/>
      <c r="I635" s="188"/>
      <c r="J635" s="36"/>
      <c r="K635" s="36"/>
      <c r="L635" s="39"/>
      <c r="M635" s="189"/>
      <c r="N635" s="190"/>
      <c r="O635" s="64"/>
      <c r="P635" s="64"/>
      <c r="Q635" s="64"/>
      <c r="R635" s="64"/>
      <c r="S635" s="64"/>
      <c r="T635" s="65"/>
      <c r="U635" s="34"/>
      <c r="V635" s="34"/>
      <c r="W635" s="34"/>
      <c r="X635" s="34"/>
      <c r="Y635" s="34"/>
      <c r="Z635" s="34"/>
      <c r="AA635" s="34"/>
      <c r="AB635" s="34"/>
      <c r="AC635" s="34"/>
      <c r="AD635" s="34"/>
      <c r="AE635" s="34"/>
      <c r="AT635" s="17" t="s">
        <v>155</v>
      </c>
      <c r="AU635" s="17" t="s">
        <v>167</v>
      </c>
    </row>
    <row r="636" spans="1:47" s="2" customFormat="1" ht="87.75">
      <c r="A636" s="34"/>
      <c r="B636" s="35"/>
      <c r="C636" s="36"/>
      <c r="D636" s="191" t="s">
        <v>157</v>
      </c>
      <c r="E636" s="36"/>
      <c r="F636" s="192" t="s">
        <v>626</v>
      </c>
      <c r="G636" s="36"/>
      <c r="H636" s="36"/>
      <c r="I636" s="188"/>
      <c r="J636" s="36"/>
      <c r="K636" s="36"/>
      <c r="L636" s="39"/>
      <c r="M636" s="189"/>
      <c r="N636" s="190"/>
      <c r="O636" s="64"/>
      <c r="P636" s="64"/>
      <c r="Q636" s="64"/>
      <c r="R636" s="64"/>
      <c r="S636" s="64"/>
      <c r="T636" s="65"/>
      <c r="U636" s="34"/>
      <c r="V636" s="34"/>
      <c r="W636" s="34"/>
      <c r="X636" s="34"/>
      <c r="Y636" s="34"/>
      <c r="Z636" s="34"/>
      <c r="AA636" s="34"/>
      <c r="AB636" s="34"/>
      <c r="AC636" s="34"/>
      <c r="AD636" s="34"/>
      <c r="AE636" s="34"/>
      <c r="AT636" s="17" t="s">
        <v>157</v>
      </c>
      <c r="AU636" s="17" t="s">
        <v>167</v>
      </c>
    </row>
    <row r="637" spans="1:65" s="2" customFormat="1" ht="24.2" customHeight="1">
      <c r="A637" s="34"/>
      <c r="B637" s="35"/>
      <c r="C637" s="173" t="s">
        <v>523</v>
      </c>
      <c r="D637" s="173" t="s">
        <v>148</v>
      </c>
      <c r="E637" s="174" t="s">
        <v>632</v>
      </c>
      <c r="F637" s="175" t="s">
        <v>633</v>
      </c>
      <c r="G637" s="176" t="s">
        <v>528</v>
      </c>
      <c r="H637" s="177">
        <v>479</v>
      </c>
      <c r="I637" s="178"/>
      <c r="J637" s="179">
        <f>ROUND(I637*H637,2)</f>
        <v>0</v>
      </c>
      <c r="K637" s="175" t="s">
        <v>152</v>
      </c>
      <c r="L637" s="39"/>
      <c r="M637" s="180" t="s">
        <v>19</v>
      </c>
      <c r="N637" s="181" t="s">
        <v>44</v>
      </c>
      <c r="O637" s="64"/>
      <c r="P637" s="182">
        <f>O637*H637</f>
        <v>0</v>
      </c>
      <c r="Q637" s="182">
        <v>1E-05</v>
      </c>
      <c r="R637" s="182">
        <f>Q637*H637</f>
        <v>0.00479</v>
      </c>
      <c r="S637" s="182">
        <v>0</v>
      </c>
      <c r="T637" s="183">
        <f>S637*H637</f>
        <v>0</v>
      </c>
      <c r="U637" s="34"/>
      <c r="V637" s="34"/>
      <c r="W637" s="34"/>
      <c r="X637" s="34"/>
      <c r="Y637" s="34"/>
      <c r="Z637" s="34"/>
      <c r="AA637" s="34"/>
      <c r="AB637" s="34"/>
      <c r="AC637" s="34"/>
      <c r="AD637" s="34"/>
      <c r="AE637" s="34"/>
      <c r="AR637" s="184" t="s">
        <v>153</v>
      </c>
      <c r="AT637" s="184" t="s">
        <v>148</v>
      </c>
      <c r="AU637" s="184" t="s">
        <v>167</v>
      </c>
      <c r="AY637" s="17" t="s">
        <v>146</v>
      </c>
      <c r="BE637" s="185">
        <f>IF(N637="základní",J637,0)</f>
        <v>0</v>
      </c>
      <c r="BF637" s="185">
        <f>IF(N637="snížená",J637,0)</f>
        <v>0</v>
      </c>
      <c r="BG637" s="185">
        <f>IF(N637="zákl. přenesená",J637,0)</f>
        <v>0</v>
      </c>
      <c r="BH637" s="185">
        <f>IF(N637="sníž. přenesená",J637,0)</f>
        <v>0</v>
      </c>
      <c r="BI637" s="185">
        <f>IF(N637="nulová",J637,0)</f>
        <v>0</v>
      </c>
      <c r="BJ637" s="17" t="s">
        <v>81</v>
      </c>
      <c r="BK637" s="185">
        <f>ROUND(I637*H637,2)</f>
        <v>0</v>
      </c>
      <c r="BL637" s="17" t="s">
        <v>153</v>
      </c>
      <c r="BM637" s="184" t="s">
        <v>634</v>
      </c>
    </row>
    <row r="638" spans="1:47" s="2" customFormat="1" ht="12">
      <c r="A638" s="34"/>
      <c r="B638" s="35"/>
      <c r="C638" s="36"/>
      <c r="D638" s="186" t="s">
        <v>155</v>
      </c>
      <c r="E638" s="36"/>
      <c r="F638" s="187" t="s">
        <v>635</v>
      </c>
      <c r="G638" s="36"/>
      <c r="H638" s="36"/>
      <c r="I638" s="188"/>
      <c r="J638" s="36"/>
      <c r="K638" s="36"/>
      <c r="L638" s="39"/>
      <c r="M638" s="189"/>
      <c r="N638" s="190"/>
      <c r="O638" s="64"/>
      <c r="P638" s="64"/>
      <c r="Q638" s="64"/>
      <c r="R638" s="64"/>
      <c r="S638" s="64"/>
      <c r="T638" s="65"/>
      <c r="U638" s="34"/>
      <c r="V638" s="34"/>
      <c r="W638" s="34"/>
      <c r="X638" s="34"/>
      <c r="Y638" s="34"/>
      <c r="Z638" s="34"/>
      <c r="AA638" s="34"/>
      <c r="AB638" s="34"/>
      <c r="AC638" s="34"/>
      <c r="AD638" s="34"/>
      <c r="AE638" s="34"/>
      <c r="AT638" s="17" t="s">
        <v>155</v>
      </c>
      <c r="AU638" s="17" t="s">
        <v>167</v>
      </c>
    </row>
    <row r="639" spans="1:47" s="2" customFormat="1" ht="87.75">
      <c r="A639" s="34"/>
      <c r="B639" s="35"/>
      <c r="C639" s="36"/>
      <c r="D639" s="191" t="s">
        <v>157</v>
      </c>
      <c r="E639" s="36"/>
      <c r="F639" s="192" t="s">
        <v>626</v>
      </c>
      <c r="G639" s="36"/>
      <c r="H639" s="36"/>
      <c r="I639" s="188"/>
      <c r="J639" s="36"/>
      <c r="K639" s="36"/>
      <c r="L639" s="39"/>
      <c r="M639" s="189"/>
      <c r="N639" s="190"/>
      <c r="O639" s="64"/>
      <c r="P639" s="64"/>
      <c r="Q639" s="64"/>
      <c r="R639" s="64"/>
      <c r="S639" s="64"/>
      <c r="T639" s="65"/>
      <c r="U639" s="34"/>
      <c r="V639" s="34"/>
      <c r="W639" s="34"/>
      <c r="X639" s="34"/>
      <c r="Y639" s="34"/>
      <c r="Z639" s="34"/>
      <c r="AA639" s="34"/>
      <c r="AB639" s="34"/>
      <c r="AC639" s="34"/>
      <c r="AD639" s="34"/>
      <c r="AE639" s="34"/>
      <c r="AT639" s="17" t="s">
        <v>157</v>
      </c>
      <c r="AU639" s="17" t="s">
        <v>167</v>
      </c>
    </row>
    <row r="640" spans="2:51" s="13" customFormat="1" ht="12">
      <c r="B640" s="193"/>
      <c r="C640" s="194"/>
      <c r="D640" s="191" t="s">
        <v>159</v>
      </c>
      <c r="E640" s="195" t="s">
        <v>19</v>
      </c>
      <c r="F640" s="196" t="s">
        <v>160</v>
      </c>
      <c r="G640" s="194"/>
      <c r="H640" s="195" t="s">
        <v>19</v>
      </c>
      <c r="I640" s="197"/>
      <c r="J640" s="194"/>
      <c r="K640" s="194"/>
      <c r="L640" s="198"/>
      <c r="M640" s="199"/>
      <c r="N640" s="200"/>
      <c r="O640" s="200"/>
      <c r="P640" s="200"/>
      <c r="Q640" s="200"/>
      <c r="R640" s="200"/>
      <c r="S640" s="200"/>
      <c r="T640" s="201"/>
      <c r="AT640" s="202" t="s">
        <v>159</v>
      </c>
      <c r="AU640" s="202" t="s">
        <v>167</v>
      </c>
      <c r="AV640" s="13" t="s">
        <v>81</v>
      </c>
      <c r="AW640" s="13" t="s">
        <v>34</v>
      </c>
      <c r="AX640" s="13" t="s">
        <v>73</v>
      </c>
      <c r="AY640" s="202" t="s">
        <v>146</v>
      </c>
    </row>
    <row r="641" spans="2:51" s="14" customFormat="1" ht="12">
      <c r="B641" s="203"/>
      <c r="C641" s="204"/>
      <c r="D641" s="191" t="s">
        <v>159</v>
      </c>
      <c r="E641" s="205" t="s">
        <v>19</v>
      </c>
      <c r="F641" s="206" t="s">
        <v>153</v>
      </c>
      <c r="G641" s="204"/>
      <c r="H641" s="207">
        <v>4</v>
      </c>
      <c r="I641" s="208"/>
      <c r="J641" s="204"/>
      <c r="K641" s="204"/>
      <c r="L641" s="209"/>
      <c r="M641" s="210"/>
      <c r="N641" s="211"/>
      <c r="O641" s="211"/>
      <c r="P641" s="211"/>
      <c r="Q641" s="211"/>
      <c r="R641" s="211"/>
      <c r="S641" s="211"/>
      <c r="T641" s="212"/>
      <c r="AT641" s="213" t="s">
        <v>159</v>
      </c>
      <c r="AU641" s="213" t="s">
        <v>167</v>
      </c>
      <c r="AV641" s="14" t="s">
        <v>83</v>
      </c>
      <c r="AW641" s="14" t="s">
        <v>34</v>
      </c>
      <c r="AX641" s="14" t="s">
        <v>73</v>
      </c>
      <c r="AY641" s="213" t="s">
        <v>146</v>
      </c>
    </row>
    <row r="642" spans="2:51" s="13" customFormat="1" ht="12">
      <c r="B642" s="193"/>
      <c r="C642" s="194"/>
      <c r="D642" s="191" t="s">
        <v>159</v>
      </c>
      <c r="E642" s="195" t="s">
        <v>19</v>
      </c>
      <c r="F642" s="196" t="s">
        <v>620</v>
      </c>
      <c r="G642" s="194"/>
      <c r="H642" s="195" t="s">
        <v>19</v>
      </c>
      <c r="I642" s="197"/>
      <c r="J642" s="194"/>
      <c r="K642" s="194"/>
      <c r="L642" s="198"/>
      <c r="M642" s="199"/>
      <c r="N642" s="200"/>
      <c r="O642" s="200"/>
      <c r="P642" s="200"/>
      <c r="Q642" s="200"/>
      <c r="R642" s="200"/>
      <c r="S642" s="200"/>
      <c r="T642" s="201"/>
      <c r="AT642" s="202" t="s">
        <v>159</v>
      </c>
      <c r="AU642" s="202" t="s">
        <v>167</v>
      </c>
      <c r="AV642" s="13" t="s">
        <v>81</v>
      </c>
      <c r="AW642" s="13" t="s">
        <v>34</v>
      </c>
      <c r="AX642" s="13" t="s">
        <v>73</v>
      </c>
      <c r="AY642" s="202" t="s">
        <v>146</v>
      </c>
    </row>
    <row r="643" spans="2:51" s="14" customFormat="1" ht="12">
      <c r="B643" s="203"/>
      <c r="C643" s="204"/>
      <c r="D643" s="191" t="s">
        <v>159</v>
      </c>
      <c r="E643" s="205" t="s">
        <v>19</v>
      </c>
      <c r="F643" s="206" t="s">
        <v>636</v>
      </c>
      <c r="G643" s="204"/>
      <c r="H643" s="207">
        <v>475</v>
      </c>
      <c r="I643" s="208"/>
      <c r="J643" s="204"/>
      <c r="K643" s="204"/>
      <c r="L643" s="209"/>
      <c r="M643" s="210"/>
      <c r="N643" s="211"/>
      <c r="O643" s="211"/>
      <c r="P643" s="211"/>
      <c r="Q643" s="211"/>
      <c r="R643" s="211"/>
      <c r="S643" s="211"/>
      <c r="T643" s="212"/>
      <c r="AT643" s="213" t="s">
        <v>159</v>
      </c>
      <c r="AU643" s="213" t="s">
        <v>167</v>
      </c>
      <c r="AV643" s="14" t="s">
        <v>83</v>
      </c>
      <c r="AW643" s="14" t="s">
        <v>34</v>
      </c>
      <c r="AX643" s="14" t="s">
        <v>73</v>
      </c>
      <c r="AY643" s="213" t="s">
        <v>146</v>
      </c>
    </row>
    <row r="644" spans="1:65" s="2" customFormat="1" ht="21.75" customHeight="1">
      <c r="A644" s="34"/>
      <c r="B644" s="35"/>
      <c r="C644" s="173" t="s">
        <v>637</v>
      </c>
      <c r="D644" s="173" t="s">
        <v>148</v>
      </c>
      <c r="E644" s="174" t="s">
        <v>638</v>
      </c>
      <c r="F644" s="175" t="s">
        <v>639</v>
      </c>
      <c r="G644" s="176" t="s">
        <v>528</v>
      </c>
      <c r="H644" s="177">
        <v>4</v>
      </c>
      <c r="I644" s="178"/>
      <c r="J644" s="179">
        <f>ROUND(I644*H644,2)</f>
        <v>0</v>
      </c>
      <c r="K644" s="175" t="s">
        <v>152</v>
      </c>
      <c r="L644" s="39"/>
      <c r="M644" s="180" t="s">
        <v>19</v>
      </c>
      <c r="N644" s="181" t="s">
        <v>44</v>
      </c>
      <c r="O644" s="64"/>
      <c r="P644" s="182">
        <f>O644*H644</f>
        <v>0</v>
      </c>
      <c r="Q644" s="182">
        <v>7E-05</v>
      </c>
      <c r="R644" s="182">
        <f>Q644*H644</f>
        <v>0.00028</v>
      </c>
      <c r="S644" s="182">
        <v>0</v>
      </c>
      <c r="T644" s="183">
        <f>S644*H644</f>
        <v>0</v>
      </c>
      <c r="U644" s="34"/>
      <c r="V644" s="34"/>
      <c r="W644" s="34"/>
      <c r="X644" s="34"/>
      <c r="Y644" s="34"/>
      <c r="Z644" s="34"/>
      <c r="AA644" s="34"/>
      <c r="AB644" s="34"/>
      <c r="AC644" s="34"/>
      <c r="AD644" s="34"/>
      <c r="AE644" s="34"/>
      <c r="AR644" s="184" t="s">
        <v>153</v>
      </c>
      <c r="AT644" s="184" t="s">
        <v>148</v>
      </c>
      <c r="AU644" s="184" t="s">
        <v>167</v>
      </c>
      <c r="AY644" s="17" t="s">
        <v>146</v>
      </c>
      <c r="BE644" s="185">
        <f>IF(N644="základní",J644,0)</f>
        <v>0</v>
      </c>
      <c r="BF644" s="185">
        <f>IF(N644="snížená",J644,0)</f>
        <v>0</v>
      </c>
      <c r="BG644" s="185">
        <f>IF(N644="zákl. přenesená",J644,0)</f>
        <v>0</v>
      </c>
      <c r="BH644" s="185">
        <f>IF(N644="sníž. přenesená",J644,0)</f>
        <v>0</v>
      </c>
      <c r="BI644" s="185">
        <f>IF(N644="nulová",J644,0)</f>
        <v>0</v>
      </c>
      <c r="BJ644" s="17" t="s">
        <v>81</v>
      </c>
      <c r="BK644" s="185">
        <f>ROUND(I644*H644,2)</f>
        <v>0</v>
      </c>
      <c r="BL644" s="17" t="s">
        <v>153</v>
      </c>
      <c r="BM644" s="184" t="s">
        <v>640</v>
      </c>
    </row>
    <row r="645" spans="1:47" s="2" customFormat="1" ht="12">
      <c r="A645" s="34"/>
      <c r="B645" s="35"/>
      <c r="C645" s="36"/>
      <c r="D645" s="186" t="s">
        <v>155</v>
      </c>
      <c r="E645" s="36"/>
      <c r="F645" s="187" t="s">
        <v>641</v>
      </c>
      <c r="G645" s="36"/>
      <c r="H645" s="36"/>
      <c r="I645" s="188"/>
      <c r="J645" s="36"/>
      <c r="K645" s="36"/>
      <c r="L645" s="39"/>
      <c r="M645" s="189"/>
      <c r="N645" s="190"/>
      <c r="O645" s="64"/>
      <c r="P645" s="64"/>
      <c r="Q645" s="64"/>
      <c r="R645" s="64"/>
      <c r="S645" s="64"/>
      <c r="T645" s="65"/>
      <c r="U645" s="34"/>
      <c r="V645" s="34"/>
      <c r="W645" s="34"/>
      <c r="X645" s="34"/>
      <c r="Y645" s="34"/>
      <c r="Z645" s="34"/>
      <c r="AA645" s="34"/>
      <c r="AB645" s="34"/>
      <c r="AC645" s="34"/>
      <c r="AD645" s="34"/>
      <c r="AE645" s="34"/>
      <c r="AT645" s="17" t="s">
        <v>155</v>
      </c>
      <c r="AU645" s="17" t="s">
        <v>167</v>
      </c>
    </row>
    <row r="646" spans="1:47" s="2" customFormat="1" ht="87.75">
      <c r="A646" s="34"/>
      <c r="B646" s="35"/>
      <c r="C646" s="36"/>
      <c r="D646" s="191" t="s">
        <v>157</v>
      </c>
      <c r="E646" s="36"/>
      <c r="F646" s="192" t="s">
        <v>626</v>
      </c>
      <c r="G646" s="36"/>
      <c r="H646" s="36"/>
      <c r="I646" s="188"/>
      <c r="J646" s="36"/>
      <c r="K646" s="36"/>
      <c r="L646" s="39"/>
      <c r="M646" s="189"/>
      <c r="N646" s="190"/>
      <c r="O646" s="64"/>
      <c r="P646" s="64"/>
      <c r="Q646" s="64"/>
      <c r="R646" s="64"/>
      <c r="S646" s="64"/>
      <c r="T646" s="65"/>
      <c r="U646" s="34"/>
      <c r="V646" s="34"/>
      <c r="W646" s="34"/>
      <c r="X646" s="34"/>
      <c r="Y646" s="34"/>
      <c r="Z646" s="34"/>
      <c r="AA646" s="34"/>
      <c r="AB646" s="34"/>
      <c r="AC646" s="34"/>
      <c r="AD646" s="34"/>
      <c r="AE646" s="34"/>
      <c r="AT646" s="17" t="s">
        <v>157</v>
      </c>
      <c r="AU646" s="17" t="s">
        <v>167</v>
      </c>
    </row>
    <row r="647" spans="1:65" s="2" customFormat="1" ht="21.75" customHeight="1">
      <c r="A647" s="34"/>
      <c r="B647" s="35"/>
      <c r="C647" s="173" t="s">
        <v>642</v>
      </c>
      <c r="D647" s="173" t="s">
        <v>148</v>
      </c>
      <c r="E647" s="174" t="s">
        <v>643</v>
      </c>
      <c r="F647" s="175" t="s">
        <v>644</v>
      </c>
      <c r="G647" s="176" t="s">
        <v>528</v>
      </c>
      <c r="H647" s="177">
        <v>475</v>
      </c>
      <c r="I647" s="178"/>
      <c r="J647" s="179">
        <f>ROUND(I647*H647,2)</f>
        <v>0</v>
      </c>
      <c r="K647" s="175" t="s">
        <v>152</v>
      </c>
      <c r="L647" s="39"/>
      <c r="M647" s="180" t="s">
        <v>19</v>
      </c>
      <c r="N647" s="181" t="s">
        <v>44</v>
      </c>
      <c r="O647" s="64"/>
      <c r="P647" s="182">
        <f>O647*H647</f>
        <v>0</v>
      </c>
      <c r="Q647" s="182">
        <v>0.0001</v>
      </c>
      <c r="R647" s="182">
        <f>Q647*H647</f>
        <v>0.0475</v>
      </c>
      <c r="S647" s="182">
        <v>0</v>
      </c>
      <c r="T647" s="183">
        <f>S647*H647</f>
        <v>0</v>
      </c>
      <c r="U647" s="34"/>
      <c r="V647" s="34"/>
      <c r="W647" s="34"/>
      <c r="X647" s="34"/>
      <c r="Y647" s="34"/>
      <c r="Z647" s="34"/>
      <c r="AA647" s="34"/>
      <c r="AB647" s="34"/>
      <c r="AC647" s="34"/>
      <c r="AD647" s="34"/>
      <c r="AE647" s="34"/>
      <c r="AR647" s="184" t="s">
        <v>153</v>
      </c>
      <c r="AT647" s="184" t="s">
        <v>148</v>
      </c>
      <c r="AU647" s="184" t="s">
        <v>167</v>
      </c>
      <c r="AY647" s="17" t="s">
        <v>146</v>
      </c>
      <c r="BE647" s="185">
        <f>IF(N647="základní",J647,0)</f>
        <v>0</v>
      </c>
      <c r="BF647" s="185">
        <f>IF(N647="snížená",J647,0)</f>
        <v>0</v>
      </c>
      <c r="BG647" s="185">
        <f>IF(N647="zákl. přenesená",J647,0)</f>
        <v>0</v>
      </c>
      <c r="BH647" s="185">
        <f>IF(N647="sníž. přenesená",J647,0)</f>
        <v>0</v>
      </c>
      <c r="BI647" s="185">
        <f>IF(N647="nulová",J647,0)</f>
        <v>0</v>
      </c>
      <c r="BJ647" s="17" t="s">
        <v>81</v>
      </c>
      <c r="BK647" s="185">
        <f>ROUND(I647*H647,2)</f>
        <v>0</v>
      </c>
      <c r="BL647" s="17" t="s">
        <v>153</v>
      </c>
      <c r="BM647" s="184" t="s">
        <v>645</v>
      </c>
    </row>
    <row r="648" spans="1:47" s="2" customFormat="1" ht="12">
      <c r="A648" s="34"/>
      <c r="B648" s="35"/>
      <c r="C648" s="36"/>
      <c r="D648" s="186" t="s">
        <v>155</v>
      </c>
      <c r="E648" s="36"/>
      <c r="F648" s="187" t="s">
        <v>646</v>
      </c>
      <c r="G648" s="36"/>
      <c r="H648" s="36"/>
      <c r="I648" s="188"/>
      <c r="J648" s="36"/>
      <c r="K648" s="36"/>
      <c r="L648" s="39"/>
      <c r="M648" s="189"/>
      <c r="N648" s="190"/>
      <c r="O648" s="64"/>
      <c r="P648" s="64"/>
      <c r="Q648" s="64"/>
      <c r="R648" s="64"/>
      <c r="S648" s="64"/>
      <c r="T648" s="65"/>
      <c r="U648" s="34"/>
      <c r="V648" s="34"/>
      <c r="W648" s="34"/>
      <c r="X648" s="34"/>
      <c r="Y648" s="34"/>
      <c r="Z648" s="34"/>
      <c r="AA648" s="34"/>
      <c r="AB648" s="34"/>
      <c r="AC648" s="34"/>
      <c r="AD648" s="34"/>
      <c r="AE648" s="34"/>
      <c r="AT648" s="17" t="s">
        <v>155</v>
      </c>
      <c r="AU648" s="17" t="s">
        <v>167</v>
      </c>
    </row>
    <row r="649" spans="1:47" s="2" customFormat="1" ht="87.75">
      <c r="A649" s="34"/>
      <c r="B649" s="35"/>
      <c r="C649" s="36"/>
      <c r="D649" s="191" t="s">
        <v>157</v>
      </c>
      <c r="E649" s="36"/>
      <c r="F649" s="192" t="s">
        <v>626</v>
      </c>
      <c r="G649" s="36"/>
      <c r="H649" s="36"/>
      <c r="I649" s="188"/>
      <c r="J649" s="36"/>
      <c r="K649" s="36"/>
      <c r="L649" s="39"/>
      <c r="M649" s="189"/>
      <c r="N649" s="190"/>
      <c r="O649" s="64"/>
      <c r="P649" s="64"/>
      <c r="Q649" s="64"/>
      <c r="R649" s="64"/>
      <c r="S649" s="64"/>
      <c r="T649" s="65"/>
      <c r="U649" s="34"/>
      <c r="V649" s="34"/>
      <c r="W649" s="34"/>
      <c r="X649" s="34"/>
      <c r="Y649" s="34"/>
      <c r="Z649" s="34"/>
      <c r="AA649" s="34"/>
      <c r="AB649" s="34"/>
      <c r="AC649" s="34"/>
      <c r="AD649" s="34"/>
      <c r="AE649" s="34"/>
      <c r="AT649" s="17" t="s">
        <v>157</v>
      </c>
      <c r="AU649" s="17" t="s">
        <v>167</v>
      </c>
    </row>
    <row r="650" spans="2:51" s="13" customFormat="1" ht="12">
      <c r="B650" s="193"/>
      <c r="C650" s="194"/>
      <c r="D650" s="191" t="s">
        <v>159</v>
      </c>
      <c r="E650" s="195" t="s">
        <v>19</v>
      </c>
      <c r="F650" s="196" t="s">
        <v>620</v>
      </c>
      <c r="G650" s="194"/>
      <c r="H650" s="195" t="s">
        <v>19</v>
      </c>
      <c r="I650" s="197"/>
      <c r="J650" s="194"/>
      <c r="K650" s="194"/>
      <c r="L650" s="198"/>
      <c r="M650" s="199"/>
      <c r="N650" s="200"/>
      <c r="O650" s="200"/>
      <c r="P650" s="200"/>
      <c r="Q650" s="200"/>
      <c r="R650" s="200"/>
      <c r="S650" s="200"/>
      <c r="T650" s="201"/>
      <c r="AT650" s="202" t="s">
        <v>159</v>
      </c>
      <c r="AU650" s="202" t="s">
        <v>167</v>
      </c>
      <c r="AV650" s="13" t="s">
        <v>81</v>
      </c>
      <c r="AW650" s="13" t="s">
        <v>34</v>
      </c>
      <c r="AX650" s="13" t="s">
        <v>73</v>
      </c>
      <c r="AY650" s="202" t="s">
        <v>146</v>
      </c>
    </row>
    <row r="651" spans="2:51" s="14" customFormat="1" ht="12">
      <c r="B651" s="203"/>
      <c r="C651" s="204"/>
      <c r="D651" s="191" t="s">
        <v>159</v>
      </c>
      <c r="E651" s="205" t="s">
        <v>19</v>
      </c>
      <c r="F651" s="206" t="s">
        <v>636</v>
      </c>
      <c r="G651" s="204"/>
      <c r="H651" s="207">
        <v>475</v>
      </c>
      <c r="I651" s="208"/>
      <c r="J651" s="204"/>
      <c r="K651" s="204"/>
      <c r="L651" s="209"/>
      <c r="M651" s="210"/>
      <c r="N651" s="211"/>
      <c r="O651" s="211"/>
      <c r="P651" s="211"/>
      <c r="Q651" s="211"/>
      <c r="R651" s="211"/>
      <c r="S651" s="211"/>
      <c r="T651" s="212"/>
      <c r="AT651" s="213" t="s">
        <v>159</v>
      </c>
      <c r="AU651" s="213" t="s">
        <v>167</v>
      </c>
      <c r="AV651" s="14" t="s">
        <v>83</v>
      </c>
      <c r="AW651" s="14" t="s">
        <v>34</v>
      </c>
      <c r="AX651" s="14" t="s">
        <v>73</v>
      </c>
      <c r="AY651" s="213" t="s">
        <v>146</v>
      </c>
    </row>
    <row r="652" spans="1:65" s="2" customFormat="1" ht="24.2" customHeight="1">
      <c r="A652" s="34"/>
      <c r="B652" s="35"/>
      <c r="C652" s="173" t="s">
        <v>647</v>
      </c>
      <c r="D652" s="173" t="s">
        <v>148</v>
      </c>
      <c r="E652" s="174" t="s">
        <v>648</v>
      </c>
      <c r="F652" s="175" t="s">
        <v>649</v>
      </c>
      <c r="G652" s="176" t="s">
        <v>528</v>
      </c>
      <c r="H652" s="177">
        <v>24</v>
      </c>
      <c r="I652" s="178"/>
      <c r="J652" s="179">
        <f>ROUND(I652*H652,2)</f>
        <v>0</v>
      </c>
      <c r="K652" s="175" t="s">
        <v>152</v>
      </c>
      <c r="L652" s="39"/>
      <c r="M652" s="180" t="s">
        <v>19</v>
      </c>
      <c r="N652" s="181" t="s">
        <v>44</v>
      </c>
      <c r="O652" s="64"/>
      <c r="P652" s="182">
        <f>O652*H652</f>
        <v>0</v>
      </c>
      <c r="Q652" s="182">
        <v>1E-05</v>
      </c>
      <c r="R652" s="182">
        <f>Q652*H652</f>
        <v>0.00024000000000000003</v>
      </c>
      <c r="S652" s="182">
        <v>0</v>
      </c>
      <c r="T652" s="183">
        <f>S652*H652</f>
        <v>0</v>
      </c>
      <c r="U652" s="34"/>
      <c r="V652" s="34"/>
      <c r="W652" s="34"/>
      <c r="X652" s="34"/>
      <c r="Y652" s="34"/>
      <c r="Z652" s="34"/>
      <c r="AA652" s="34"/>
      <c r="AB652" s="34"/>
      <c r="AC652" s="34"/>
      <c r="AD652" s="34"/>
      <c r="AE652" s="34"/>
      <c r="AR652" s="184" t="s">
        <v>153</v>
      </c>
      <c r="AT652" s="184" t="s">
        <v>148</v>
      </c>
      <c r="AU652" s="184" t="s">
        <v>167</v>
      </c>
      <c r="AY652" s="17" t="s">
        <v>146</v>
      </c>
      <c r="BE652" s="185">
        <f>IF(N652="základní",J652,0)</f>
        <v>0</v>
      </c>
      <c r="BF652" s="185">
        <f>IF(N652="snížená",J652,0)</f>
        <v>0</v>
      </c>
      <c r="BG652" s="185">
        <f>IF(N652="zákl. přenesená",J652,0)</f>
        <v>0</v>
      </c>
      <c r="BH652" s="185">
        <f>IF(N652="sníž. přenesená",J652,0)</f>
        <v>0</v>
      </c>
      <c r="BI652" s="185">
        <f>IF(N652="nulová",J652,0)</f>
        <v>0</v>
      </c>
      <c r="BJ652" s="17" t="s">
        <v>81</v>
      </c>
      <c r="BK652" s="185">
        <f>ROUND(I652*H652,2)</f>
        <v>0</v>
      </c>
      <c r="BL652" s="17" t="s">
        <v>153</v>
      </c>
      <c r="BM652" s="184" t="s">
        <v>650</v>
      </c>
    </row>
    <row r="653" spans="1:47" s="2" customFormat="1" ht="12">
      <c r="A653" s="34"/>
      <c r="B653" s="35"/>
      <c r="C653" s="36"/>
      <c r="D653" s="186" t="s">
        <v>155</v>
      </c>
      <c r="E653" s="36"/>
      <c r="F653" s="187" t="s">
        <v>651</v>
      </c>
      <c r="G653" s="36"/>
      <c r="H653" s="36"/>
      <c r="I653" s="188"/>
      <c r="J653" s="36"/>
      <c r="K653" s="36"/>
      <c r="L653" s="39"/>
      <c r="M653" s="189"/>
      <c r="N653" s="190"/>
      <c r="O653" s="64"/>
      <c r="P653" s="64"/>
      <c r="Q653" s="64"/>
      <c r="R653" s="64"/>
      <c r="S653" s="64"/>
      <c r="T653" s="65"/>
      <c r="U653" s="34"/>
      <c r="V653" s="34"/>
      <c r="W653" s="34"/>
      <c r="X653" s="34"/>
      <c r="Y653" s="34"/>
      <c r="Z653" s="34"/>
      <c r="AA653" s="34"/>
      <c r="AB653" s="34"/>
      <c r="AC653" s="34"/>
      <c r="AD653" s="34"/>
      <c r="AE653" s="34"/>
      <c r="AT653" s="17" t="s">
        <v>155</v>
      </c>
      <c r="AU653" s="17" t="s">
        <v>167</v>
      </c>
    </row>
    <row r="654" spans="1:47" s="2" customFormat="1" ht="87.75">
      <c r="A654" s="34"/>
      <c r="B654" s="35"/>
      <c r="C654" s="36"/>
      <c r="D654" s="191" t="s">
        <v>157</v>
      </c>
      <c r="E654" s="36"/>
      <c r="F654" s="192" t="s">
        <v>626</v>
      </c>
      <c r="G654" s="36"/>
      <c r="H654" s="36"/>
      <c r="I654" s="188"/>
      <c r="J654" s="36"/>
      <c r="K654" s="36"/>
      <c r="L654" s="39"/>
      <c r="M654" s="189"/>
      <c r="N654" s="190"/>
      <c r="O654" s="64"/>
      <c r="P654" s="64"/>
      <c r="Q654" s="64"/>
      <c r="R654" s="64"/>
      <c r="S654" s="64"/>
      <c r="T654" s="65"/>
      <c r="U654" s="34"/>
      <c r="V654" s="34"/>
      <c r="W654" s="34"/>
      <c r="X654" s="34"/>
      <c r="Y654" s="34"/>
      <c r="Z654" s="34"/>
      <c r="AA654" s="34"/>
      <c r="AB654" s="34"/>
      <c r="AC654" s="34"/>
      <c r="AD654" s="34"/>
      <c r="AE654" s="34"/>
      <c r="AT654" s="17" t="s">
        <v>157</v>
      </c>
      <c r="AU654" s="17" t="s">
        <v>167</v>
      </c>
    </row>
    <row r="655" spans="2:51" s="13" customFormat="1" ht="12">
      <c r="B655" s="193"/>
      <c r="C655" s="194"/>
      <c r="D655" s="191" t="s">
        <v>159</v>
      </c>
      <c r="E655" s="195" t="s">
        <v>19</v>
      </c>
      <c r="F655" s="196" t="s">
        <v>652</v>
      </c>
      <c r="G655" s="194"/>
      <c r="H655" s="195" t="s">
        <v>19</v>
      </c>
      <c r="I655" s="197"/>
      <c r="J655" s="194"/>
      <c r="K655" s="194"/>
      <c r="L655" s="198"/>
      <c r="M655" s="199"/>
      <c r="N655" s="200"/>
      <c r="O655" s="200"/>
      <c r="P655" s="200"/>
      <c r="Q655" s="200"/>
      <c r="R655" s="200"/>
      <c r="S655" s="200"/>
      <c r="T655" s="201"/>
      <c r="AT655" s="202" t="s">
        <v>159</v>
      </c>
      <c r="AU655" s="202" t="s">
        <v>167</v>
      </c>
      <c r="AV655" s="13" t="s">
        <v>81</v>
      </c>
      <c r="AW655" s="13" t="s">
        <v>34</v>
      </c>
      <c r="AX655" s="13" t="s">
        <v>73</v>
      </c>
      <c r="AY655" s="202" t="s">
        <v>146</v>
      </c>
    </row>
    <row r="656" spans="2:51" s="14" customFormat="1" ht="12">
      <c r="B656" s="203"/>
      <c r="C656" s="204"/>
      <c r="D656" s="191" t="s">
        <v>159</v>
      </c>
      <c r="E656" s="205" t="s">
        <v>19</v>
      </c>
      <c r="F656" s="206" t="s">
        <v>653</v>
      </c>
      <c r="G656" s="204"/>
      <c r="H656" s="207">
        <v>16</v>
      </c>
      <c r="I656" s="208"/>
      <c r="J656" s="204"/>
      <c r="K656" s="204"/>
      <c r="L656" s="209"/>
      <c r="M656" s="210"/>
      <c r="N656" s="211"/>
      <c r="O656" s="211"/>
      <c r="P656" s="211"/>
      <c r="Q656" s="211"/>
      <c r="R656" s="211"/>
      <c r="S656" s="211"/>
      <c r="T656" s="212"/>
      <c r="AT656" s="213" t="s">
        <v>159</v>
      </c>
      <c r="AU656" s="213" t="s">
        <v>167</v>
      </c>
      <c r="AV656" s="14" t="s">
        <v>83</v>
      </c>
      <c r="AW656" s="14" t="s">
        <v>34</v>
      </c>
      <c r="AX656" s="14" t="s">
        <v>73</v>
      </c>
      <c r="AY656" s="213" t="s">
        <v>146</v>
      </c>
    </row>
    <row r="657" spans="2:51" s="13" customFormat="1" ht="12">
      <c r="B657" s="193"/>
      <c r="C657" s="194"/>
      <c r="D657" s="191" t="s">
        <v>159</v>
      </c>
      <c r="E657" s="195" t="s">
        <v>19</v>
      </c>
      <c r="F657" s="196" t="s">
        <v>160</v>
      </c>
      <c r="G657" s="194"/>
      <c r="H657" s="195" t="s">
        <v>19</v>
      </c>
      <c r="I657" s="197"/>
      <c r="J657" s="194"/>
      <c r="K657" s="194"/>
      <c r="L657" s="198"/>
      <c r="M657" s="199"/>
      <c r="N657" s="200"/>
      <c r="O657" s="200"/>
      <c r="P657" s="200"/>
      <c r="Q657" s="200"/>
      <c r="R657" s="200"/>
      <c r="S657" s="200"/>
      <c r="T657" s="201"/>
      <c r="AT657" s="202" t="s">
        <v>159</v>
      </c>
      <c r="AU657" s="202" t="s">
        <v>167</v>
      </c>
      <c r="AV657" s="13" t="s">
        <v>81</v>
      </c>
      <c r="AW657" s="13" t="s">
        <v>34</v>
      </c>
      <c r="AX657" s="13" t="s">
        <v>73</v>
      </c>
      <c r="AY657" s="202" t="s">
        <v>146</v>
      </c>
    </row>
    <row r="658" spans="2:51" s="14" customFormat="1" ht="12">
      <c r="B658" s="203"/>
      <c r="C658" s="204"/>
      <c r="D658" s="191" t="s">
        <v>159</v>
      </c>
      <c r="E658" s="205" t="s">
        <v>19</v>
      </c>
      <c r="F658" s="206" t="s">
        <v>654</v>
      </c>
      <c r="G658" s="204"/>
      <c r="H658" s="207">
        <v>8</v>
      </c>
      <c r="I658" s="208"/>
      <c r="J658" s="204"/>
      <c r="K658" s="204"/>
      <c r="L658" s="209"/>
      <c r="M658" s="210"/>
      <c r="N658" s="211"/>
      <c r="O658" s="211"/>
      <c r="P658" s="211"/>
      <c r="Q658" s="211"/>
      <c r="R658" s="211"/>
      <c r="S658" s="211"/>
      <c r="T658" s="212"/>
      <c r="AT658" s="213" t="s">
        <v>159</v>
      </c>
      <c r="AU658" s="213" t="s">
        <v>167</v>
      </c>
      <c r="AV658" s="14" t="s">
        <v>83</v>
      </c>
      <c r="AW658" s="14" t="s">
        <v>34</v>
      </c>
      <c r="AX658" s="14" t="s">
        <v>73</v>
      </c>
      <c r="AY658" s="213" t="s">
        <v>146</v>
      </c>
    </row>
    <row r="659" spans="1:65" s="2" customFormat="1" ht="21.75" customHeight="1">
      <c r="A659" s="34"/>
      <c r="B659" s="35"/>
      <c r="C659" s="173" t="s">
        <v>655</v>
      </c>
      <c r="D659" s="173" t="s">
        <v>148</v>
      </c>
      <c r="E659" s="174" t="s">
        <v>656</v>
      </c>
      <c r="F659" s="175" t="s">
        <v>657</v>
      </c>
      <c r="G659" s="176" t="s">
        <v>528</v>
      </c>
      <c r="H659" s="177">
        <v>24</v>
      </c>
      <c r="I659" s="178"/>
      <c r="J659" s="179">
        <f>ROUND(I659*H659,2)</f>
        <v>0</v>
      </c>
      <c r="K659" s="175" t="s">
        <v>152</v>
      </c>
      <c r="L659" s="39"/>
      <c r="M659" s="180" t="s">
        <v>19</v>
      </c>
      <c r="N659" s="181" t="s">
        <v>44</v>
      </c>
      <c r="O659" s="64"/>
      <c r="P659" s="182">
        <f>O659*H659</f>
        <v>0</v>
      </c>
      <c r="Q659" s="182">
        <v>0.00013</v>
      </c>
      <c r="R659" s="182">
        <f>Q659*H659</f>
        <v>0.0031199999999999995</v>
      </c>
      <c r="S659" s="182">
        <v>0</v>
      </c>
      <c r="T659" s="183">
        <f>S659*H659</f>
        <v>0</v>
      </c>
      <c r="U659" s="34"/>
      <c r="V659" s="34"/>
      <c r="W659" s="34"/>
      <c r="X659" s="34"/>
      <c r="Y659" s="34"/>
      <c r="Z659" s="34"/>
      <c r="AA659" s="34"/>
      <c r="AB659" s="34"/>
      <c r="AC659" s="34"/>
      <c r="AD659" s="34"/>
      <c r="AE659" s="34"/>
      <c r="AR659" s="184" t="s">
        <v>153</v>
      </c>
      <c r="AT659" s="184" t="s">
        <v>148</v>
      </c>
      <c r="AU659" s="184" t="s">
        <v>167</v>
      </c>
      <c r="AY659" s="17" t="s">
        <v>146</v>
      </c>
      <c r="BE659" s="185">
        <f>IF(N659="základní",J659,0)</f>
        <v>0</v>
      </c>
      <c r="BF659" s="185">
        <f>IF(N659="snížená",J659,0)</f>
        <v>0</v>
      </c>
      <c r="BG659" s="185">
        <f>IF(N659="zákl. přenesená",J659,0)</f>
        <v>0</v>
      </c>
      <c r="BH659" s="185">
        <f>IF(N659="sníž. přenesená",J659,0)</f>
        <v>0</v>
      </c>
      <c r="BI659" s="185">
        <f>IF(N659="nulová",J659,0)</f>
        <v>0</v>
      </c>
      <c r="BJ659" s="17" t="s">
        <v>81</v>
      </c>
      <c r="BK659" s="185">
        <f>ROUND(I659*H659,2)</f>
        <v>0</v>
      </c>
      <c r="BL659" s="17" t="s">
        <v>153</v>
      </c>
      <c r="BM659" s="184" t="s">
        <v>658</v>
      </c>
    </row>
    <row r="660" spans="1:47" s="2" customFormat="1" ht="12">
      <c r="A660" s="34"/>
      <c r="B660" s="35"/>
      <c r="C660" s="36"/>
      <c r="D660" s="186" t="s">
        <v>155</v>
      </c>
      <c r="E660" s="36"/>
      <c r="F660" s="187" t="s">
        <v>659</v>
      </c>
      <c r="G660" s="36"/>
      <c r="H660" s="36"/>
      <c r="I660" s="188"/>
      <c r="J660" s="36"/>
      <c r="K660" s="36"/>
      <c r="L660" s="39"/>
      <c r="M660" s="189"/>
      <c r="N660" s="190"/>
      <c r="O660" s="64"/>
      <c r="P660" s="64"/>
      <c r="Q660" s="64"/>
      <c r="R660" s="64"/>
      <c r="S660" s="64"/>
      <c r="T660" s="65"/>
      <c r="U660" s="34"/>
      <c r="V660" s="34"/>
      <c r="W660" s="34"/>
      <c r="X660" s="34"/>
      <c r="Y660" s="34"/>
      <c r="Z660" s="34"/>
      <c r="AA660" s="34"/>
      <c r="AB660" s="34"/>
      <c r="AC660" s="34"/>
      <c r="AD660" s="34"/>
      <c r="AE660" s="34"/>
      <c r="AT660" s="17" t="s">
        <v>155</v>
      </c>
      <c r="AU660" s="17" t="s">
        <v>167</v>
      </c>
    </row>
    <row r="661" spans="1:47" s="2" customFormat="1" ht="87.75">
      <c r="A661" s="34"/>
      <c r="B661" s="35"/>
      <c r="C661" s="36"/>
      <c r="D661" s="191" t="s">
        <v>157</v>
      </c>
      <c r="E661" s="36"/>
      <c r="F661" s="192" t="s">
        <v>626</v>
      </c>
      <c r="G661" s="36"/>
      <c r="H661" s="36"/>
      <c r="I661" s="188"/>
      <c r="J661" s="36"/>
      <c r="K661" s="36"/>
      <c r="L661" s="39"/>
      <c r="M661" s="189"/>
      <c r="N661" s="190"/>
      <c r="O661" s="64"/>
      <c r="P661" s="64"/>
      <c r="Q661" s="64"/>
      <c r="R661" s="64"/>
      <c r="S661" s="64"/>
      <c r="T661" s="65"/>
      <c r="U661" s="34"/>
      <c r="V661" s="34"/>
      <c r="W661" s="34"/>
      <c r="X661" s="34"/>
      <c r="Y661" s="34"/>
      <c r="Z661" s="34"/>
      <c r="AA661" s="34"/>
      <c r="AB661" s="34"/>
      <c r="AC661" s="34"/>
      <c r="AD661" s="34"/>
      <c r="AE661" s="34"/>
      <c r="AT661" s="17" t="s">
        <v>157</v>
      </c>
      <c r="AU661" s="17" t="s">
        <v>167</v>
      </c>
    </row>
    <row r="662" spans="2:63" s="12" customFormat="1" ht="20.85" customHeight="1">
      <c r="B662" s="157"/>
      <c r="C662" s="158"/>
      <c r="D662" s="159" t="s">
        <v>72</v>
      </c>
      <c r="E662" s="171" t="s">
        <v>660</v>
      </c>
      <c r="F662" s="171" t="s">
        <v>661</v>
      </c>
      <c r="G662" s="158"/>
      <c r="H662" s="158"/>
      <c r="I662" s="161"/>
      <c r="J662" s="172">
        <f>BK662</f>
        <v>0</v>
      </c>
      <c r="K662" s="158"/>
      <c r="L662" s="163"/>
      <c r="M662" s="164"/>
      <c r="N662" s="165"/>
      <c r="O662" s="165"/>
      <c r="P662" s="166">
        <f>SUM(P663:P688)</f>
        <v>0</v>
      </c>
      <c r="Q662" s="165"/>
      <c r="R662" s="166">
        <f>SUM(R663:R688)</f>
        <v>0</v>
      </c>
      <c r="S662" s="165"/>
      <c r="T662" s="167">
        <f>SUM(T663:T688)</f>
        <v>3.6970820000000004</v>
      </c>
      <c r="AR662" s="168" t="s">
        <v>81</v>
      </c>
      <c r="AT662" s="169" t="s">
        <v>72</v>
      </c>
      <c r="AU662" s="169" t="s">
        <v>83</v>
      </c>
      <c r="AY662" s="168" t="s">
        <v>146</v>
      </c>
      <c r="BK662" s="170">
        <f>SUM(BK663:BK688)</f>
        <v>0</v>
      </c>
    </row>
    <row r="663" spans="1:65" s="2" customFormat="1" ht="16.5" customHeight="1">
      <c r="A663" s="34"/>
      <c r="B663" s="35"/>
      <c r="C663" s="173" t="s">
        <v>662</v>
      </c>
      <c r="D663" s="173" t="s">
        <v>148</v>
      </c>
      <c r="E663" s="174" t="s">
        <v>663</v>
      </c>
      <c r="F663" s="175" t="s">
        <v>664</v>
      </c>
      <c r="G663" s="176" t="s">
        <v>528</v>
      </c>
      <c r="H663" s="177">
        <v>1</v>
      </c>
      <c r="I663" s="178"/>
      <c r="J663" s="179">
        <f>ROUND(I663*H663,2)</f>
        <v>0</v>
      </c>
      <c r="K663" s="175" t="s">
        <v>19</v>
      </c>
      <c r="L663" s="39"/>
      <c r="M663" s="180" t="s">
        <v>19</v>
      </c>
      <c r="N663" s="181" t="s">
        <v>44</v>
      </c>
      <c r="O663" s="64"/>
      <c r="P663" s="182">
        <f>O663*H663</f>
        <v>0</v>
      </c>
      <c r="Q663" s="182">
        <v>0</v>
      </c>
      <c r="R663" s="182">
        <f>Q663*H663</f>
        <v>0</v>
      </c>
      <c r="S663" s="182">
        <v>0.02</v>
      </c>
      <c r="T663" s="183">
        <f>S663*H663</f>
        <v>0.02</v>
      </c>
      <c r="U663" s="34"/>
      <c r="V663" s="34"/>
      <c r="W663" s="34"/>
      <c r="X663" s="34"/>
      <c r="Y663" s="34"/>
      <c r="Z663" s="34"/>
      <c r="AA663" s="34"/>
      <c r="AB663" s="34"/>
      <c r="AC663" s="34"/>
      <c r="AD663" s="34"/>
      <c r="AE663" s="34"/>
      <c r="AR663" s="184" t="s">
        <v>153</v>
      </c>
      <c r="AT663" s="184" t="s">
        <v>148</v>
      </c>
      <c r="AU663" s="184" t="s">
        <v>167</v>
      </c>
      <c r="AY663" s="17" t="s">
        <v>146</v>
      </c>
      <c r="BE663" s="185">
        <f>IF(N663="základní",J663,0)</f>
        <v>0</v>
      </c>
      <c r="BF663" s="185">
        <f>IF(N663="snížená",J663,0)</f>
        <v>0</v>
      </c>
      <c r="BG663" s="185">
        <f>IF(N663="zákl. přenesená",J663,0)</f>
        <v>0</v>
      </c>
      <c r="BH663" s="185">
        <f>IF(N663="sníž. přenesená",J663,0)</f>
        <v>0</v>
      </c>
      <c r="BI663" s="185">
        <f>IF(N663="nulová",J663,0)</f>
        <v>0</v>
      </c>
      <c r="BJ663" s="17" t="s">
        <v>81</v>
      </c>
      <c r="BK663" s="185">
        <f>ROUND(I663*H663,2)</f>
        <v>0</v>
      </c>
      <c r="BL663" s="17" t="s">
        <v>153</v>
      </c>
      <c r="BM663" s="184" t="s">
        <v>665</v>
      </c>
    </row>
    <row r="664" spans="1:47" s="2" customFormat="1" ht="19.5">
      <c r="A664" s="34"/>
      <c r="B664" s="35"/>
      <c r="C664" s="36"/>
      <c r="D664" s="191" t="s">
        <v>172</v>
      </c>
      <c r="E664" s="36"/>
      <c r="F664" s="192" t="s">
        <v>338</v>
      </c>
      <c r="G664" s="36"/>
      <c r="H664" s="36"/>
      <c r="I664" s="188"/>
      <c r="J664" s="36"/>
      <c r="K664" s="36"/>
      <c r="L664" s="39"/>
      <c r="M664" s="189"/>
      <c r="N664" s="190"/>
      <c r="O664" s="64"/>
      <c r="P664" s="64"/>
      <c r="Q664" s="64"/>
      <c r="R664" s="64"/>
      <c r="S664" s="64"/>
      <c r="T664" s="65"/>
      <c r="U664" s="34"/>
      <c r="V664" s="34"/>
      <c r="W664" s="34"/>
      <c r="X664" s="34"/>
      <c r="Y664" s="34"/>
      <c r="Z664" s="34"/>
      <c r="AA664" s="34"/>
      <c r="AB664" s="34"/>
      <c r="AC664" s="34"/>
      <c r="AD664" s="34"/>
      <c r="AE664" s="34"/>
      <c r="AT664" s="17" t="s">
        <v>172</v>
      </c>
      <c r="AU664" s="17" t="s">
        <v>167</v>
      </c>
    </row>
    <row r="665" spans="1:65" s="2" customFormat="1" ht="16.5" customHeight="1">
      <c r="A665" s="34"/>
      <c r="B665" s="35"/>
      <c r="C665" s="173" t="s">
        <v>666</v>
      </c>
      <c r="D665" s="173" t="s">
        <v>148</v>
      </c>
      <c r="E665" s="174" t="s">
        <v>667</v>
      </c>
      <c r="F665" s="175" t="s">
        <v>668</v>
      </c>
      <c r="G665" s="176" t="s">
        <v>151</v>
      </c>
      <c r="H665" s="177">
        <v>0.4</v>
      </c>
      <c r="I665" s="178"/>
      <c r="J665" s="179">
        <f>ROUND(I665*H665,2)</f>
        <v>0</v>
      </c>
      <c r="K665" s="175" t="s">
        <v>152</v>
      </c>
      <c r="L665" s="39"/>
      <c r="M665" s="180" t="s">
        <v>19</v>
      </c>
      <c r="N665" s="181" t="s">
        <v>44</v>
      </c>
      <c r="O665" s="64"/>
      <c r="P665" s="182">
        <f>O665*H665</f>
        <v>0</v>
      </c>
      <c r="Q665" s="182">
        <v>0</v>
      </c>
      <c r="R665" s="182">
        <f>Q665*H665</f>
        <v>0</v>
      </c>
      <c r="S665" s="182">
        <v>2</v>
      </c>
      <c r="T665" s="183">
        <f>S665*H665</f>
        <v>0.8</v>
      </c>
      <c r="U665" s="34"/>
      <c r="V665" s="34"/>
      <c r="W665" s="34"/>
      <c r="X665" s="34"/>
      <c r="Y665" s="34"/>
      <c r="Z665" s="34"/>
      <c r="AA665" s="34"/>
      <c r="AB665" s="34"/>
      <c r="AC665" s="34"/>
      <c r="AD665" s="34"/>
      <c r="AE665" s="34"/>
      <c r="AR665" s="184" t="s">
        <v>153</v>
      </c>
      <c r="AT665" s="184" t="s">
        <v>148</v>
      </c>
      <c r="AU665" s="184" t="s">
        <v>167</v>
      </c>
      <c r="AY665" s="17" t="s">
        <v>146</v>
      </c>
      <c r="BE665" s="185">
        <f>IF(N665="základní",J665,0)</f>
        <v>0</v>
      </c>
      <c r="BF665" s="185">
        <f>IF(N665="snížená",J665,0)</f>
        <v>0</v>
      </c>
      <c r="BG665" s="185">
        <f>IF(N665="zákl. přenesená",J665,0)</f>
        <v>0</v>
      </c>
      <c r="BH665" s="185">
        <f>IF(N665="sníž. přenesená",J665,0)</f>
        <v>0</v>
      </c>
      <c r="BI665" s="185">
        <f>IF(N665="nulová",J665,0)</f>
        <v>0</v>
      </c>
      <c r="BJ665" s="17" t="s">
        <v>81</v>
      </c>
      <c r="BK665" s="185">
        <f>ROUND(I665*H665,2)</f>
        <v>0</v>
      </c>
      <c r="BL665" s="17" t="s">
        <v>153</v>
      </c>
      <c r="BM665" s="184" t="s">
        <v>669</v>
      </c>
    </row>
    <row r="666" spans="1:47" s="2" customFormat="1" ht="12">
      <c r="A666" s="34"/>
      <c r="B666" s="35"/>
      <c r="C666" s="36"/>
      <c r="D666" s="186" t="s">
        <v>155</v>
      </c>
      <c r="E666" s="36"/>
      <c r="F666" s="187" t="s">
        <v>670</v>
      </c>
      <c r="G666" s="36"/>
      <c r="H666" s="36"/>
      <c r="I666" s="188"/>
      <c r="J666" s="36"/>
      <c r="K666" s="36"/>
      <c r="L666" s="39"/>
      <c r="M666" s="189"/>
      <c r="N666" s="190"/>
      <c r="O666" s="64"/>
      <c r="P666" s="64"/>
      <c r="Q666" s="64"/>
      <c r="R666" s="64"/>
      <c r="S666" s="64"/>
      <c r="T666" s="65"/>
      <c r="U666" s="34"/>
      <c r="V666" s="34"/>
      <c r="W666" s="34"/>
      <c r="X666" s="34"/>
      <c r="Y666" s="34"/>
      <c r="Z666" s="34"/>
      <c r="AA666" s="34"/>
      <c r="AB666" s="34"/>
      <c r="AC666" s="34"/>
      <c r="AD666" s="34"/>
      <c r="AE666" s="34"/>
      <c r="AT666" s="17" t="s">
        <v>155</v>
      </c>
      <c r="AU666" s="17" t="s">
        <v>167</v>
      </c>
    </row>
    <row r="667" spans="2:51" s="13" customFormat="1" ht="12">
      <c r="B667" s="193"/>
      <c r="C667" s="194"/>
      <c r="D667" s="191" t="s">
        <v>159</v>
      </c>
      <c r="E667" s="195" t="s">
        <v>19</v>
      </c>
      <c r="F667" s="196" t="s">
        <v>160</v>
      </c>
      <c r="G667" s="194"/>
      <c r="H667" s="195" t="s">
        <v>19</v>
      </c>
      <c r="I667" s="197"/>
      <c r="J667" s="194"/>
      <c r="K667" s="194"/>
      <c r="L667" s="198"/>
      <c r="M667" s="199"/>
      <c r="N667" s="200"/>
      <c r="O667" s="200"/>
      <c r="P667" s="200"/>
      <c r="Q667" s="200"/>
      <c r="R667" s="200"/>
      <c r="S667" s="200"/>
      <c r="T667" s="201"/>
      <c r="AT667" s="202" t="s">
        <v>159</v>
      </c>
      <c r="AU667" s="202" t="s">
        <v>167</v>
      </c>
      <c r="AV667" s="13" t="s">
        <v>81</v>
      </c>
      <c r="AW667" s="13" t="s">
        <v>34</v>
      </c>
      <c r="AX667" s="13" t="s">
        <v>73</v>
      </c>
      <c r="AY667" s="202" t="s">
        <v>146</v>
      </c>
    </row>
    <row r="668" spans="2:51" s="14" customFormat="1" ht="12">
      <c r="B668" s="203"/>
      <c r="C668" s="204"/>
      <c r="D668" s="191" t="s">
        <v>159</v>
      </c>
      <c r="E668" s="205" t="s">
        <v>19</v>
      </c>
      <c r="F668" s="206" t="s">
        <v>671</v>
      </c>
      <c r="G668" s="204"/>
      <c r="H668" s="207">
        <v>0.4</v>
      </c>
      <c r="I668" s="208"/>
      <c r="J668" s="204"/>
      <c r="K668" s="204"/>
      <c r="L668" s="209"/>
      <c r="M668" s="210"/>
      <c r="N668" s="211"/>
      <c r="O668" s="211"/>
      <c r="P668" s="211"/>
      <c r="Q668" s="211"/>
      <c r="R668" s="211"/>
      <c r="S668" s="211"/>
      <c r="T668" s="212"/>
      <c r="AT668" s="213" t="s">
        <v>159</v>
      </c>
      <c r="AU668" s="213" t="s">
        <v>167</v>
      </c>
      <c r="AV668" s="14" t="s">
        <v>83</v>
      </c>
      <c r="AW668" s="14" t="s">
        <v>34</v>
      </c>
      <c r="AX668" s="14" t="s">
        <v>73</v>
      </c>
      <c r="AY668" s="213" t="s">
        <v>146</v>
      </c>
    </row>
    <row r="669" spans="1:65" s="2" customFormat="1" ht="16.5" customHeight="1">
      <c r="A669" s="34"/>
      <c r="B669" s="35"/>
      <c r="C669" s="173" t="s">
        <v>672</v>
      </c>
      <c r="D669" s="173" t="s">
        <v>148</v>
      </c>
      <c r="E669" s="174" t="s">
        <v>673</v>
      </c>
      <c r="F669" s="175" t="s">
        <v>674</v>
      </c>
      <c r="G669" s="176" t="s">
        <v>291</v>
      </c>
      <c r="H669" s="177">
        <v>4.1</v>
      </c>
      <c r="I669" s="178"/>
      <c r="J669" s="179">
        <f>ROUND(I669*H669,2)</f>
        <v>0</v>
      </c>
      <c r="K669" s="175" t="s">
        <v>152</v>
      </c>
      <c r="L669" s="39"/>
      <c r="M669" s="180" t="s">
        <v>19</v>
      </c>
      <c r="N669" s="181" t="s">
        <v>44</v>
      </c>
      <c r="O669" s="64"/>
      <c r="P669" s="182">
        <f>O669*H669</f>
        <v>0</v>
      </c>
      <c r="Q669" s="182">
        <v>0</v>
      </c>
      <c r="R669" s="182">
        <f>Q669*H669</f>
        <v>0</v>
      </c>
      <c r="S669" s="182">
        <v>0.073</v>
      </c>
      <c r="T669" s="183">
        <f>S669*H669</f>
        <v>0.29929999999999995</v>
      </c>
      <c r="U669" s="34"/>
      <c r="V669" s="34"/>
      <c r="W669" s="34"/>
      <c r="X669" s="34"/>
      <c r="Y669" s="34"/>
      <c r="Z669" s="34"/>
      <c r="AA669" s="34"/>
      <c r="AB669" s="34"/>
      <c r="AC669" s="34"/>
      <c r="AD669" s="34"/>
      <c r="AE669" s="34"/>
      <c r="AR669" s="184" t="s">
        <v>153</v>
      </c>
      <c r="AT669" s="184" t="s">
        <v>148</v>
      </c>
      <c r="AU669" s="184" t="s">
        <v>167</v>
      </c>
      <c r="AY669" s="17" t="s">
        <v>146</v>
      </c>
      <c r="BE669" s="185">
        <f>IF(N669="základní",J669,0)</f>
        <v>0</v>
      </c>
      <c r="BF669" s="185">
        <f>IF(N669="snížená",J669,0)</f>
        <v>0</v>
      </c>
      <c r="BG669" s="185">
        <f>IF(N669="zákl. přenesená",J669,0)</f>
        <v>0</v>
      </c>
      <c r="BH669" s="185">
        <f>IF(N669="sníž. přenesená",J669,0)</f>
        <v>0</v>
      </c>
      <c r="BI669" s="185">
        <f>IF(N669="nulová",J669,0)</f>
        <v>0</v>
      </c>
      <c r="BJ669" s="17" t="s">
        <v>81</v>
      </c>
      <c r="BK669" s="185">
        <f>ROUND(I669*H669,2)</f>
        <v>0</v>
      </c>
      <c r="BL669" s="17" t="s">
        <v>153</v>
      </c>
      <c r="BM669" s="184" t="s">
        <v>675</v>
      </c>
    </row>
    <row r="670" spans="1:47" s="2" customFormat="1" ht="12">
      <c r="A670" s="34"/>
      <c r="B670" s="35"/>
      <c r="C670" s="36"/>
      <c r="D670" s="186" t="s">
        <v>155</v>
      </c>
      <c r="E670" s="36"/>
      <c r="F670" s="187" t="s">
        <v>676</v>
      </c>
      <c r="G670" s="36"/>
      <c r="H670" s="36"/>
      <c r="I670" s="188"/>
      <c r="J670" s="36"/>
      <c r="K670" s="36"/>
      <c r="L670" s="39"/>
      <c r="M670" s="189"/>
      <c r="N670" s="190"/>
      <c r="O670" s="64"/>
      <c r="P670" s="64"/>
      <c r="Q670" s="64"/>
      <c r="R670" s="64"/>
      <c r="S670" s="64"/>
      <c r="T670" s="65"/>
      <c r="U670" s="34"/>
      <c r="V670" s="34"/>
      <c r="W670" s="34"/>
      <c r="X670" s="34"/>
      <c r="Y670" s="34"/>
      <c r="Z670" s="34"/>
      <c r="AA670" s="34"/>
      <c r="AB670" s="34"/>
      <c r="AC670" s="34"/>
      <c r="AD670" s="34"/>
      <c r="AE670" s="34"/>
      <c r="AT670" s="17" t="s">
        <v>155</v>
      </c>
      <c r="AU670" s="17" t="s">
        <v>167</v>
      </c>
    </row>
    <row r="671" spans="2:51" s="13" customFormat="1" ht="12">
      <c r="B671" s="193"/>
      <c r="C671" s="194"/>
      <c r="D671" s="191" t="s">
        <v>159</v>
      </c>
      <c r="E671" s="195" t="s">
        <v>19</v>
      </c>
      <c r="F671" s="196" t="s">
        <v>160</v>
      </c>
      <c r="G671" s="194"/>
      <c r="H671" s="195" t="s">
        <v>19</v>
      </c>
      <c r="I671" s="197"/>
      <c r="J671" s="194"/>
      <c r="K671" s="194"/>
      <c r="L671" s="198"/>
      <c r="M671" s="199"/>
      <c r="N671" s="200"/>
      <c r="O671" s="200"/>
      <c r="P671" s="200"/>
      <c r="Q671" s="200"/>
      <c r="R671" s="200"/>
      <c r="S671" s="200"/>
      <c r="T671" s="201"/>
      <c r="AT671" s="202" t="s">
        <v>159</v>
      </c>
      <c r="AU671" s="202" t="s">
        <v>167</v>
      </c>
      <c r="AV671" s="13" t="s">
        <v>81</v>
      </c>
      <c r="AW671" s="13" t="s">
        <v>34</v>
      </c>
      <c r="AX671" s="13" t="s">
        <v>73</v>
      </c>
      <c r="AY671" s="202" t="s">
        <v>146</v>
      </c>
    </row>
    <row r="672" spans="2:51" s="14" customFormat="1" ht="12">
      <c r="B672" s="203"/>
      <c r="C672" s="204"/>
      <c r="D672" s="191" t="s">
        <v>159</v>
      </c>
      <c r="E672" s="205" t="s">
        <v>19</v>
      </c>
      <c r="F672" s="206" t="s">
        <v>677</v>
      </c>
      <c r="G672" s="204"/>
      <c r="H672" s="207">
        <v>4.1</v>
      </c>
      <c r="I672" s="208"/>
      <c r="J672" s="204"/>
      <c r="K672" s="204"/>
      <c r="L672" s="209"/>
      <c r="M672" s="210"/>
      <c r="N672" s="211"/>
      <c r="O672" s="211"/>
      <c r="P672" s="211"/>
      <c r="Q672" s="211"/>
      <c r="R672" s="211"/>
      <c r="S672" s="211"/>
      <c r="T672" s="212"/>
      <c r="AT672" s="213" t="s">
        <v>159</v>
      </c>
      <c r="AU672" s="213" t="s">
        <v>167</v>
      </c>
      <c r="AV672" s="14" t="s">
        <v>83</v>
      </c>
      <c r="AW672" s="14" t="s">
        <v>34</v>
      </c>
      <c r="AX672" s="14" t="s">
        <v>73</v>
      </c>
      <c r="AY672" s="213" t="s">
        <v>146</v>
      </c>
    </row>
    <row r="673" spans="1:65" s="2" customFormat="1" ht="16.5" customHeight="1">
      <c r="A673" s="34"/>
      <c r="B673" s="35"/>
      <c r="C673" s="173" t="s">
        <v>678</v>
      </c>
      <c r="D673" s="173" t="s">
        <v>148</v>
      </c>
      <c r="E673" s="174" t="s">
        <v>679</v>
      </c>
      <c r="F673" s="175" t="s">
        <v>680</v>
      </c>
      <c r="G673" s="176" t="s">
        <v>291</v>
      </c>
      <c r="H673" s="177">
        <v>14.4</v>
      </c>
      <c r="I673" s="178"/>
      <c r="J673" s="179">
        <f>ROUND(I673*H673,2)</f>
        <v>0</v>
      </c>
      <c r="K673" s="175" t="s">
        <v>19</v>
      </c>
      <c r="L673" s="39"/>
      <c r="M673" s="180" t="s">
        <v>19</v>
      </c>
      <c r="N673" s="181" t="s">
        <v>44</v>
      </c>
      <c r="O673" s="64"/>
      <c r="P673" s="182">
        <f>O673*H673</f>
        <v>0</v>
      </c>
      <c r="Q673" s="182">
        <v>0</v>
      </c>
      <c r="R673" s="182">
        <f>Q673*H673</f>
        <v>0</v>
      </c>
      <c r="S673" s="182">
        <v>0.07</v>
      </c>
      <c r="T673" s="183">
        <f>S673*H673</f>
        <v>1.0080000000000002</v>
      </c>
      <c r="U673" s="34"/>
      <c r="V673" s="34"/>
      <c r="W673" s="34"/>
      <c r="X673" s="34"/>
      <c r="Y673" s="34"/>
      <c r="Z673" s="34"/>
      <c r="AA673" s="34"/>
      <c r="AB673" s="34"/>
      <c r="AC673" s="34"/>
      <c r="AD673" s="34"/>
      <c r="AE673" s="34"/>
      <c r="AR673" s="184" t="s">
        <v>153</v>
      </c>
      <c r="AT673" s="184" t="s">
        <v>148</v>
      </c>
      <c r="AU673" s="184" t="s">
        <v>167</v>
      </c>
      <c r="AY673" s="17" t="s">
        <v>146</v>
      </c>
      <c r="BE673" s="185">
        <f>IF(N673="základní",J673,0)</f>
        <v>0</v>
      </c>
      <c r="BF673" s="185">
        <f>IF(N673="snížená",J673,0)</f>
        <v>0</v>
      </c>
      <c r="BG673" s="185">
        <f>IF(N673="zákl. přenesená",J673,0)</f>
        <v>0</v>
      </c>
      <c r="BH673" s="185">
        <f>IF(N673="sníž. přenesená",J673,0)</f>
        <v>0</v>
      </c>
      <c r="BI673" s="185">
        <f>IF(N673="nulová",J673,0)</f>
        <v>0</v>
      </c>
      <c r="BJ673" s="17" t="s">
        <v>81</v>
      </c>
      <c r="BK673" s="185">
        <f>ROUND(I673*H673,2)</f>
        <v>0</v>
      </c>
      <c r="BL673" s="17" t="s">
        <v>153</v>
      </c>
      <c r="BM673" s="184" t="s">
        <v>681</v>
      </c>
    </row>
    <row r="674" spans="1:47" s="2" customFormat="1" ht="19.5">
      <c r="A674" s="34"/>
      <c r="B674" s="35"/>
      <c r="C674" s="36"/>
      <c r="D674" s="191" t="s">
        <v>172</v>
      </c>
      <c r="E674" s="36"/>
      <c r="F674" s="192" t="s">
        <v>338</v>
      </c>
      <c r="G674" s="36"/>
      <c r="H674" s="36"/>
      <c r="I674" s="188"/>
      <c r="J674" s="36"/>
      <c r="K674" s="36"/>
      <c r="L674" s="39"/>
      <c r="M674" s="189"/>
      <c r="N674" s="190"/>
      <c r="O674" s="64"/>
      <c r="P674" s="64"/>
      <c r="Q674" s="64"/>
      <c r="R674" s="64"/>
      <c r="S674" s="64"/>
      <c r="T674" s="65"/>
      <c r="U674" s="34"/>
      <c r="V674" s="34"/>
      <c r="W674" s="34"/>
      <c r="X674" s="34"/>
      <c r="Y674" s="34"/>
      <c r="Z674" s="34"/>
      <c r="AA674" s="34"/>
      <c r="AB674" s="34"/>
      <c r="AC674" s="34"/>
      <c r="AD674" s="34"/>
      <c r="AE674" s="34"/>
      <c r="AT674" s="17" t="s">
        <v>172</v>
      </c>
      <c r="AU674" s="17" t="s">
        <v>167</v>
      </c>
    </row>
    <row r="675" spans="2:51" s="13" customFormat="1" ht="12">
      <c r="B675" s="193"/>
      <c r="C675" s="194"/>
      <c r="D675" s="191" t="s">
        <v>159</v>
      </c>
      <c r="E675" s="195" t="s">
        <v>19</v>
      </c>
      <c r="F675" s="196" t="s">
        <v>160</v>
      </c>
      <c r="G675" s="194"/>
      <c r="H675" s="195" t="s">
        <v>19</v>
      </c>
      <c r="I675" s="197"/>
      <c r="J675" s="194"/>
      <c r="K675" s="194"/>
      <c r="L675" s="198"/>
      <c r="M675" s="199"/>
      <c r="N675" s="200"/>
      <c r="O675" s="200"/>
      <c r="P675" s="200"/>
      <c r="Q675" s="200"/>
      <c r="R675" s="200"/>
      <c r="S675" s="200"/>
      <c r="T675" s="201"/>
      <c r="AT675" s="202" t="s">
        <v>159</v>
      </c>
      <c r="AU675" s="202" t="s">
        <v>167</v>
      </c>
      <c r="AV675" s="13" t="s">
        <v>81</v>
      </c>
      <c r="AW675" s="13" t="s">
        <v>34</v>
      </c>
      <c r="AX675" s="13" t="s">
        <v>73</v>
      </c>
      <c r="AY675" s="202" t="s">
        <v>146</v>
      </c>
    </row>
    <row r="676" spans="2:51" s="14" customFormat="1" ht="12">
      <c r="B676" s="203"/>
      <c r="C676" s="204"/>
      <c r="D676" s="191" t="s">
        <v>159</v>
      </c>
      <c r="E676" s="205" t="s">
        <v>19</v>
      </c>
      <c r="F676" s="206" t="s">
        <v>682</v>
      </c>
      <c r="G676" s="204"/>
      <c r="H676" s="207">
        <v>14.4</v>
      </c>
      <c r="I676" s="208"/>
      <c r="J676" s="204"/>
      <c r="K676" s="204"/>
      <c r="L676" s="209"/>
      <c r="M676" s="210"/>
      <c r="N676" s="211"/>
      <c r="O676" s="211"/>
      <c r="P676" s="211"/>
      <c r="Q676" s="211"/>
      <c r="R676" s="211"/>
      <c r="S676" s="211"/>
      <c r="T676" s="212"/>
      <c r="AT676" s="213" t="s">
        <v>159</v>
      </c>
      <c r="AU676" s="213" t="s">
        <v>167</v>
      </c>
      <c r="AV676" s="14" t="s">
        <v>83</v>
      </c>
      <c r="AW676" s="14" t="s">
        <v>34</v>
      </c>
      <c r="AX676" s="14" t="s">
        <v>73</v>
      </c>
      <c r="AY676" s="213" t="s">
        <v>146</v>
      </c>
    </row>
    <row r="677" spans="1:65" s="2" customFormat="1" ht="16.5" customHeight="1">
      <c r="A677" s="34"/>
      <c r="B677" s="35"/>
      <c r="C677" s="173" t="s">
        <v>683</v>
      </c>
      <c r="D677" s="173" t="s">
        <v>148</v>
      </c>
      <c r="E677" s="174" t="s">
        <v>684</v>
      </c>
      <c r="F677" s="175" t="s">
        <v>685</v>
      </c>
      <c r="G677" s="176" t="s">
        <v>151</v>
      </c>
      <c r="H677" s="177">
        <v>0.538</v>
      </c>
      <c r="I677" s="178"/>
      <c r="J677" s="179">
        <f>ROUND(I677*H677,2)</f>
        <v>0</v>
      </c>
      <c r="K677" s="175" t="s">
        <v>152</v>
      </c>
      <c r="L677" s="39"/>
      <c r="M677" s="180" t="s">
        <v>19</v>
      </c>
      <c r="N677" s="181" t="s">
        <v>44</v>
      </c>
      <c r="O677" s="64"/>
      <c r="P677" s="182">
        <f>O677*H677</f>
        <v>0</v>
      </c>
      <c r="Q677" s="182">
        <v>0</v>
      </c>
      <c r="R677" s="182">
        <f>Q677*H677</f>
        <v>0</v>
      </c>
      <c r="S677" s="182">
        <v>2.2</v>
      </c>
      <c r="T677" s="183">
        <f>S677*H677</f>
        <v>1.1836000000000002</v>
      </c>
      <c r="U677" s="34"/>
      <c r="V677" s="34"/>
      <c r="W677" s="34"/>
      <c r="X677" s="34"/>
      <c r="Y677" s="34"/>
      <c r="Z677" s="34"/>
      <c r="AA677" s="34"/>
      <c r="AB677" s="34"/>
      <c r="AC677" s="34"/>
      <c r="AD677" s="34"/>
      <c r="AE677" s="34"/>
      <c r="AR677" s="184" t="s">
        <v>153</v>
      </c>
      <c r="AT677" s="184" t="s">
        <v>148</v>
      </c>
      <c r="AU677" s="184" t="s">
        <v>167</v>
      </c>
      <c r="AY677" s="17" t="s">
        <v>146</v>
      </c>
      <c r="BE677" s="185">
        <f>IF(N677="základní",J677,0)</f>
        <v>0</v>
      </c>
      <c r="BF677" s="185">
        <f>IF(N677="snížená",J677,0)</f>
        <v>0</v>
      </c>
      <c r="BG677" s="185">
        <f>IF(N677="zákl. přenesená",J677,0)</f>
        <v>0</v>
      </c>
      <c r="BH677" s="185">
        <f>IF(N677="sníž. přenesená",J677,0)</f>
        <v>0</v>
      </c>
      <c r="BI677" s="185">
        <f>IF(N677="nulová",J677,0)</f>
        <v>0</v>
      </c>
      <c r="BJ677" s="17" t="s">
        <v>81</v>
      </c>
      <c r="BK677" s="185">
        <f>ROUND(I677*H677,2)</f>
        <v>0</v>
      </c>
      <c r="BL677" s="17" t="s">
        <v>153</v>
      </c>
      <c r="BM677" s="184" t="s">
        <v>686</v>
      </c>
    </row>
    <row r="678" spans="1:47" s="2" customFormat="1" ht="12">
      <c r="A678" s="34"/>
      <c r="B678" s="35"/>
      <c r="C678" s="36"/>
      <c r="D678" s="186" t="s">
        <v>155</v>
      </c>
      <c r="E678" s="36"/>
      <c r="F678" s="187" t="s">
        <v>687</v>
      </c>
      <c r="G678" s="36"/>
      <c r="H678" s="36"/>
      <c r="I678" s="188"/>
      <c r="J678" s="36"/>
      <c r="K678" s="36"/>
      <c r="L678" s="39"/>
      <c r="M678" s="189"/>
      <c r="N678" s="190"/>
      <c r="O678" s="64"/>
      <c r="P678" s="64"/>
      <c r="Q678" s="64"/>
      <c r="R678" s="64"/>
      <c r="S678" s="64"/>
      <c r="T678" s="65"/>
      <c r="U678" s="34"/>
      <c r="V678" s="34"/>
      <c r="W678" s="34"/>
      <c r="X678" s="34"/>
      <c r="Y678" s="34"/>
      <c r="Z678" s="34"/>
      <c r="AA678" s="34"/>
      <c r="AB678" s="34"/>
      <c r="AC678" s="34"/>
      <c r="AD678" s="34"/>
      <c r="AE678" s="34"/>
      <c r="AT678" s="17" t="s">
        <v>155</v>
      </c>
      <c r="AU678" s="17" t="s">
        <v>167</v>
      </c>
    </row>
    <row r="679" spans="2:51" s="13" customFormat="1" ht="12">
      <c r="B679" s="193"/>
      <c r="C679" s="194"/>
      <c r="D679" s="191" t="s">
        <v>159</v>
      </c>
      <c r="E679" s="195" t="s">
        <v>19</v>
      </c>
      <c r="F679" s="196" t="s">
        <v>232</v>
      </c>
      <c r="G679" s="194"/>
      <c r="H679" s="195" t="s">
        <v>19</v>
      </c>
      <c r="I679" s="197"/>
      <c r="J679" s="194"/>
      <c r="K679" s="194"/>
      <c r="L679" s="198"/>
      <c r="M679" s="199"/>
      <c r="N679" s="200"/>
      <c r="O679" s="200"/>
      <c r="P679" s="200"/>
      <c r="Q679" s="200"/>
      <c r="R679" s="200"/>
      <c r="S679" s="200"/>
      <c r="T679" s="201"/>
      <c r="AT679" s="202" t="s">
        <v>159</v>
      </c>
      <c r="AU679" s="202" t="s">
        <v>167</v>
      </c>
      <c r="AV679" s="13" t="s">
        <v>81</v>
      </c>
      <c r="AW679" s="13" t="s">
        <v>34</v>
      </c>
      <c r="AX679" s="13" t="s">
        <v>73</v>
      </c>
      <c r="AY679" s="202" t="s">
        <v>146</v>
      </c>
    </row>
    <row r="680" spans="2:51" s="14" customFormat="1" ht="12">
      <c r="B680" s="203"/>
      <c r="C680" s="204"/>
      <c r="D680" s="191" t="s">
        <v>159</v>
      </c>
      <c r="E680" s="205" t="s">
        <v>19</v>
      </c>
      <c r="F680" s="206" t="s">
        <v>688</v>
      </c>
      <c r="G680" s="204"/>
      <c r="H680" s="207">
        <v>0.538</v>
      </c>
      <c r="I680" s="208"/>
      <c r="J680" s="204"/>
      <c r="K680" s="204"/>
      <c r="L680" s="209"/>
      <c r="M680" s="210"/>
      <c r="N680" s="211"/>
      <c r="O680" s="211"/>
      <c r="P680" s="211"/>
      <c r="Q680" s="211"/>
      <c r="R680" s="211"/>
      <c r="S680" s="211"/>
      <c r="T680" s="212"/>
      <c r="AT680" s="213" t="s">
        <v>159</v>
      </c>
      <c r="AU680" s="213" t="s">
        <v>167</v>
      </c>
      <c r="AV680" s="14" t="s">
        <v>83</v>
      </c>
      <c r="AW680" s="14" t="s">
        <v>34</v>
      </c>
      <c r="AX680" s="14" t="s">
        <v>73</v>
      </c>
      <c r="AY680" s="213" t="s">
        <v>146</v>
      </c>
    </row>
    <row r="681" spans="1:65" s="2" customFormat="1" ht="24.2" customHeight="1">
      <c r="A681" s="34"/>
      <c r="B681" s="35"/>
      <c r="C681" s="173" t="s">
        <v>689</v>
      </c>
      <c r="D681" s="173" t="s">
        <v>148</v>
      </c>
      <c r="E681" s="174" t="s">
        <v>690</v>
      </c>
      <c r="F681" s="175" t="s">
        <v>691</v>
      </c>
      <c r="G681" s="176" t="s">
        <v>201</v>
      </c>
      <c r="H681" s="177">
        <v>2.666</v>
      </c>
      <c r="I681" s="178"/>
      <c r="J681" s="179">
        <f>ROUND(I681*H681,2)</f>
        <v>0</v>
      </c>
      <c r="K681" s="175" t="s">
        <v>152</v>
      </c>
      <c r="L681" s="39"/>
      <c r="M681" s="180" t="s">
        <v>19</v>
      </c>
      <c r="N681" s="181" t="s">
        <v>44</v>
      </c>
      <c r="O681" s="64"/>
      <c r="P681" s="182">
        <f>O681*H681</f>
        <v>0</v>
      </c>
      <c r="Q681" s="182">
        <v>0</v>
      </c>
      <c r="R681" s="182">
        <f>Q681*H681</f>
        <v>0</v>
      </c>
      <c r="S681" s="182">
        <v>0.055</v>
      </c>
      <c r="T681" s="183">
        <f>S681*H681</f>
        <v>0.14663</v>
      </c>
      <c r="U681" s="34"/>
      <c r="V681" s="34"/>
      <c r="W681" s="34"/>
      <c r="X681" s="34"/>
      <c r="Y681" s="34"/>
      <c r="Z681" s="34"/>
      <c r="AA681" s="34"/>
      <c r="AB681" s="34"/>
      <c r="AC681" s="34"/>
      <c r="AD681" s="34"/>
      <c r="AE681" s="34"/>
      <c r="AR681" s="184" t="s">
        <v>153</v>
      </c>
      <c r="AT681" s="184" t="s">
        <v>148</v>
      </c>
      <c r="AU681" s="184" t="s">
        <v>167</v>
      </c>
      <c r="AY681" s="17" t="s">
        <v>146</v>
      </c>
      <c r="BE681" s="185">
        <f>IF(N681="základní",J681,0)</f>
        <v>0</v>
      </c>
      <c r="BF681" s="185">
        <f>IF(N681="snížená",J681,0)</f>
        <v>0</v>
      </c>
      <c r="BG681" s="185">
        <f>IF(N681="zákl. přenesená",J681,0)</f>
        <v>0</v>
      </c>
      <c r="BH681" s="185">
        <f>IF(N681="sníž. přenesená",J681,0)</f>
        <v>0</v>
      </c>
      <c r="BI681" s="185">
        <f>IF(N681="nulová",J681,0)</f>
        <v>0</v>
      </c>
      <c r="BJ681" s="17" t="s">
        <v>81</v>
      </c>
      <c r="BK681" s="185">
        <f>ROUND(I681*H681,2)</f>
        <v>0</v>
      </c>
      <c r="BL681" s="17" t="s">
        <v>153</v>
      </c>
      <c r="BM681" s="184" t="s">
        <v>692</v>
      </c>
    </row>
    <row r="682" spans="1:47" s="2" customFormat="1" ht="12">
      <c r="A682" s="34"/>
      <c r="B682" s="35"/>
      <c r="C682" s="36"/>
      <c r="D682" s="186" t="s">
        <v>155</v>
      </c>
      <c r="E682" s="36"/>
      <c r="F682" s="187" t="s">
        <v>693</v>
      </c>
      <c r="G682" s="36"/>
      <c r="H682" s="36"/>
      <c r="I682" s="188"/>
      <c r="J682" s="36"/>
      <c r="K682" s="36"/>
      <c r="L682" s="39"/>
      <c r="M682" s="189"/>
      <c r="N682" s="190"/>
      <c r="O682" s="64"/>
      <c r="P682" s="64"/>
      <c r="Q682" s="64"/>
      <c r="R682" s="64"/>
      <c r="S682" s="64"/>
      <c r="T682" s="65"/>
      <c r="U682" s="34"/>
      <c r="V682" s="34"/>
      <c r="W682" s="34"/>
      <c r="X682" s="34"/>
      <c r="Y682" s="34"/>
      <c r="Z682" s="34"/>
      <c r="AA682" s="34"/>
      <c r="AB682" s="34"/>
      <c r="AC682" s="34"/>
      <c r="AD682" s="34"/>
      <c r="AE682" s="34"/>
      <c r="AT682" s="17" t="s">
        <v>155</v>
      </c>
      <c r="AU682" s="17" t="s">
        <v>167</v>
      </c>
    </row>
    <row r="683" spans="2:51" s="13" customFormat="1" ht="12">
      <c r="B683" s="193"/>
      <c r="C683" s="194"/>
      <c r="D683" s="191" t="s">
        <v>159</v>
      </c>
      <c r="E683" s="195" t="s">
        <v>19</v>
      </c>
      <c r="F683" s="196" t="s">
        <v>219</v>
      </c>
      <c r="G683" s="194"/>
      <c r="H683" s="195" t="s">
        <v>19</v>
      </c>
      <c r="I683" s="197"/>
      <c r="J683" s="194"/>
      <c r="K683" s="194"/>
      <c r="L683" s="198"/>
      <c r="M683" s="199"/>
      <c r="N683" s="200"/>
      <c r="O683" s="200"/>
      <c r="P683" s="200"/>
      <c r="Q683" s="200"/>
      <c r="R683" s="200"/>
      <c r="S683" s="200"/>
      <c r="T683" s="201"/>
      <c r="AT683" s="202" t="s">
        <v>159</v>
      </c>
      <c r="AU683" s="202" t="s">
        <v>167</v>
      </c>
      <c r="AV683" s="13" t="s">
        <v>81</v>
      </c>
      <c r="AW683" s="13" t="s">
        <v>34</v>
      </c>
      <c r="AX683" s="13" t="s">
        <v>73</v>
      </c>
      <c r="AY683" s="202" t="s">
        <v>146</v>
      </c>
    </row>
    <row r="684" spans="2:51" s="14" customFormat="1" ht="12">
      <c r="B684" s="203"/>
      <c r="C684" s="204"/>
      <c r="D684" s="191" t="s">
        <v>159</v>
      </c>
      <c r="E684" s="205" t="s">
        <v>19</v>
      </c>
      <c r="F684" s="206" t="s">
        <v>694</v>
      </c>
      <c r="G684" s="204"/>
      <c r="H684" s="207">
        <v>2.666</v>
      </c>
      <c r="I684" s="208"/>
      <c r="J684" s="204"/>
      <c r="K684" s="204"/>
      <c r="L684" s="209"/>
      <c r="M684" s="210"/>
      <c r="N684" s="211"/>
      <c r="O684" s="211"/>
      <c r="P684" s="211"/>
      <c r="Q684" s="211"/>
      <c r="R684" s="211"/>
      <c r="S684" s="211"/>
      <c r="T684" s="212"/>
      <c r="AT684" s="213" t="s">
        <v>159</v>
      </c>
      <c r="AU684" s="213" t="s">
        <v>167</v>
      </c>
      <c r="AV684" s="14" t="s">
        <v>83</v>
      </c>
      <c r="AW684" s="14" t="s">
        <v>34</v>
      </c>
      <c r="AX684" s="14" t="s">
        <v>73</v>
      </c>
      <c r="AY684" s="213" t="s">
        <v>146</v>
      </c>
    </row>
    <row r="685" spans="1:65" s="2" customFormat="1" ht="24.2" customHeight="1">
      <c r="A685" s="34"/>
      <c r="B685" s="35"/>
      <c r="C685" s="173" t="s">
        <v>695</v>
      </c>
      <c r="D685" s="173" t="s">
        <v>148</v>
      </c>
      <c r="E685" s="174" t="s">
        <v>696</v>
      </c>
      <c r="F685" s="175" t="s">
        <v>697</v>
      </c>
      <c r="G685" s="176" t="s">
        <v>201</v>
      </c>
      <c r="H685" s="177">
        <v>3.152</v>
      </c>
      <c r="I685" s="178"/>
      <c r="J685" s="179">
        <f>ROUND(I685*H685,2)</f>
        <v>0</v>
      </c>
      <c r="K685" s="175" t="s">
        <v>152</v>
      </c>
      <c r="L685" s="39"/>
      <c r="M685" s="180" t="s">
        <v>19</v>
      </c>
      <c r="N685" s="181" t="s">
        <v>44</v>
      </c>
      <c r="O685" s="64"/>
      <c r="P685" s="182">
        <f>O685*H685</f>
        <v>0</v>
      </c>
      <c r="Q685" s="182">
        <v>0</v>
      </c>
      <c r="R685" s="182">
        <f>Q685*H685</f>
        <v>0</v>
      </c>
      <c r="S685" s="182">
        <v>0.076</v>
      </c>
      <c r="T685" s="183">
        <f>S685*H685</f>
        <v>0.23955200000000001</v>
      </c>
      <c r="U685" s="34"/>
      <c r="V685" s="34"/>
      <c r="W685" s="34"/>
      <c r="X685" s="34"/>
      <c r="Y685" s="34"/>
      <c r="Z685" s="34"/>
      <c r="AA685" s="34"/>
      <c r="AB685" s="34"/>
      <c r="AC685" s="34"/>
      <c r="AD685" s="34"/>
      <c r="AE685" s="34"/>
      <c r="AR685" s="184" t="s">
        <v>153</v>
      </c>
      <c r="AT685" s="184" t="s">
        <v>148</v>
      </c>
      <c r="AU685" s="184" t="s">
        <v>167</v>
      </c>
      <c r="AY685" s="17" t="s">
        <v>146</v>
      </c>
      <c r="BE685" s="185">
        <f>IF(N685="základní",J685,0)</f>
        <v>0</v>
      </c>
      <c r="BF685" s="185">
        <f>IF(N685="snížená",J685,0)</f>
        <v>0</v>
      </c>
      <c r="BG685" s="185">
        <f>IF(N685="zákl. přenesená",J685,0)</f>
        <v>0</v>
      </c>
      <c r="BH685" s="185">
        <f>IF(N685="sníž. přenesená",J685,0)</f>
        <v>0</v>
      </c>
      <c r="BI685" s="185">
        <f>IF(N685="nulová",J685,0)</f>
        <v>0</v>
      </c>
      <c r="BJ685" s="17" t="s">
        <v>81</v>
      </c>
      <c r="BK685" s="185">
        <f>ROUND(I685*H685,2)</f>
        <v>0</v>
      </c>
      <c r="BL685" s="17" t="s">
        <v>153</v>
      </c>
      <c r="BM685" s="184" t="s">
        <v>698</v>
      </c>
    </row>
    <row r="686" spans="1:47" s="2" customFormat="1" ht="12">
      <c r="A686" s="34"/>
      <c r="B686" s="35"/>
      <c r="C686" s="36"/>
      <c r="D686" s="186" t="s">
        <v>155</v>
      </c>
      <c r="E686" s="36"/>
      <c r="F686" s="187" t="s">
        <v>699</v>
      </c>
      <c r="G686" s="36"/>
      <c r="H686" s="36"/>
      <c r="I686" s="188"/>
      <c r="J686" s="36"/>
      <c r="K686" s="36"/>
      <c r="L686" s="39"/>
      <c r="M686" s="189"/>
      <c r="N686" s="190"/>
      <c r="O686" s="64"/>
      <c r="P686" s="64"/>
      <c r="Q686" s="64"/>
      <c r="R686" s="64"/>
      <c r="S686" s="64"/>
      <c r="T686" s="65"/>
      <c r="U686" s="34"/>
      <c r="V686" s="34"/>
      <c r="W686" s="34"/>
      <c r="X686" s="34"/>
      <c r="Y686" s="34"/>
      <c r="Z686" s="34"/>
      <c r="AA686" s="34"/>
      <c r="AB686" s="34"/>
      <c r="AC686" s="34"/>
      <c r="AD686" s="34"/>
      <c r="AE686" s="34"/>
      <c r="AT686" s="17" t="s">
        <v>155</v>
      </c>
      <c r="AU686" s="17" t="s">
        <v>167</v>
      </c>
    </row>
    <row r="687" spans="2:51" s="13" customFormat="1" ht="12">
      <c r="B687" s="193"/>
      <c r="C687" s="194"/>
      <c r="D687" s="191" t="s">
        <v>159</v>
      </c>
      <c r="E687" s="195" t="s">
        <v>19</v>
      </c>
      <c r="F687" s="196" t="s">
        <v>219</v>
      </c>
      <c r="G687" s="194"/>
      <c r="H687" s="195" t="s">
        <v>19</v>
      </c>
      <c r="I687" s="197"/>
      <c r="J687" s="194"/>
      <c r="K687" s="194"/>
      <c r="L687" s="198"/>
      <c r="M687" s="199"/>
      <c r="N687" s="200"/>
      <c r="O687" s="200"/>
      <c r="P687" s="200"/>
      <c r="Q687" s="200"/>
      <c r="R687" s="200"/>
      <c r="S687" s="200"/>
      <c r="T687" s="201"/>
      <c r="AT687" s="202" t="s">
        <v>159</v>
      </c>
      <c r="AU687" s="202" t="s">
        <v>167</v>
      </c>
      <c r="AV687" s="13" t="s">
        <v>81</v>
      </c>
      <c r="AW687" s="13" t="s">
        <v>34</v>
      </c>
      <c r="AX687" s="13" t="s">
        <v>73</v>
      </c>
      <c r="AY687" s="202" t="s">
        <v>146</v>
      </c>
    </row>
    <row r="688" spans="2:51" s="14" customFormat="1" ht="12">
      <c r="B688" s="203"/>
      <c r="C688" s="204"/>
      <c r="D688" s="191" t="s">
        <v>159</v>
      </c>
      <c r="E688" s="205" t="s">
        <v>19</v>
      </c>
      <c r="F688" s="206" t="s">
        <v>700</v>
      </c>
      <c r="G688" s="204"/>
      <c r="H688" s="207">
        <v>3.152</v>
      </c>
      <c r="I688" s="208"/>
      <c r="J688" s="204"/>
      <c r="K688" s="204"/>
      <c r="L688" s="209"/>
      <c r="M688" s="210"/>
      <c r="N688" s="211"/>
      <c r="O688" s="211"/>
      <c r="P688" s="211"/>
      <c r="Q688" s="211"/>
      <c r="R688" s="211"/>
      <c r="S688" s="211"/>
      <c r="T688" s="212"/>
      <c r="AT688" s="213" t="s">
        <v>159</v>
      </c>
      <c r="AU688" s="213" t="s">
        <v>167</v>
      </c>
      <c r="AV688" s="14" t="s">
        <v>83</v>
      </c>
      <c r="AW688" s="14" t="s">
        <v>34</v>
      </c>
      <c r="AX688" s="14" t="s">
        <v>73</v>
      </c>
      <c r="AY688" s="213" t="s">
        <v>146</v>
      </c>
    </row>
    <row r="689" spans="2:63" s="12" customFormat="1" ht="20.85" customHeight="1">
      <c r="B689" s="157"/>
      <c r="C689" s="158"/>
      <c r="D689" s="159" t="s">
        <v>72</v>
      </c>
      <c r="E689" s="171" t="s">
        <v>701</v>
      </c>
      <c r="F689" s="171" t="s">
        <v>702</v>
      </c>
      <c r="G689" s="158"/>
      <c r="H689" s="158"/>
      <c r="I689" s="161"/>
      <c r="J689" s="172">
        <f>BK689</f>
        <v>0</v>
      </c>
      <c r="K689" s="158"/>
      <c r="L689" s="163"/>
      <c r="M689" s="164"/>
      <c r="N689" s="165"/>
      <c r="O689" s="165"/>
      <c r="P689" s="166">
        <f>SUM(P690:P701)</f>
        <v>0</v>
      </c>
      <c r="Q689" s="165"/>
      <c r="R689" s="166">
        <f>SUM(R690:R701)</f>
        <v>0</v>
      </c>
      <c r="S689" s="165"/>
      <c r="T689" s="167">
        <f>SUM(T690:T701)</f>
        <v>6.09294</v>
      </c>
      <c r="AR689" s="168" t="s">
        <v>81</v>
      </c>
      <c r="AT689" s="169" t="s">
        <v>72</v>
      </c>
      <c r="AU689" s="169" t="s">
        <v>83</v>
      </c>
      <c r="AY689" s="168" t="s">
        <v>146</v>
      </c>
      <c r="BK689" s="170">
        <f>SUM(BK690:BK701)</f>
        <v>0</v>
      </c>
    </row>
    <row r="690" spans="1:65" s="2" customFormat="1" ht="24.2" customHeight="1">
      <c r="A690" s="34"/>
      <c r="B690" s="35"/>
      <c r="C690" s="173" t="s">
        <v>703</v>
      </c>
      <c r="D690" s="173" t="s">
        <v>148</v>
      </c>
      <c r="E690" s="174" t="s">
        <v>704</v>
      </c>
      <c r="F690" s="175" t="s">
        <v>705</v>
      </c>
      <c r="G690" s="176" t="s">
        <v>201</v>
      </c>
      <c r="H690" s="177">
        <v>68.46</v>
      </c>
      <c r="I690" s="178"/>
      <c r="J690" s="179">
        <f>ROUND(I690*H690,2)</f>
        <v>0</v>
      </c>
      <c r="K690" s="175" t="s">
        <v>152</v>
      </c>
      <c r="L690" s="39"/>
      <c r="M690" s="180" t="s">
        <v>19</v>
      </c>
      <c r="N690" s="181" t="s">
        <v>44</v>
      </c>
      <c r="O690" s="64"/>
      <c r="P690" s="182">
        <f>O690*H690</f>
        <v>0</v>
      </c>
      <c r="Q690" s="182">
        <v>0</v>
      </c>
      <c r="R690" s="182">
        <f>Q690*H690</f>
        <v>0</v>
      </c>
      <c r="S690" s="182">
        <v>0.089</v>
      </c>
      <c r="T690" s="183">
        <f>S690*H690</f>
        <v>6.09294</v>
      </c>
      <c r="U690" s="34"/>
      <c r="V690" s="34"/>
      <c r="W690" s="34"/>
      <c r="X690" s="34"/>
      <c r="Y690" s="34"/>
      <c r="Z690" s="34"/>
      <c r="AA690" s="34"/>
      <c r="AB690" s="34"/>
      <c r="AC690" s="34"/>
      <c r="AD690" s="34"/>
      <c r="AE690" s="34"/>
      <c r="AR690" s="184" t="s">
        <v>153</v>
      </c>
      <c r="AT690" s="184" t="s">
        <v>148</v>
      </c>
      <c r="AU690" s="184" t="s">
        <v>167</v>
      </c>
      <c r="AY690" s="17" t="s">
        <v>146</v>
      </c>
      <c r="BE690" s="185">
        <f>IF(N690="základní",J690,0)</f>
        <v>0</v>
      </c>
      <c r="BF690" s="185">
        <f>IF(N690="snížená",J690,0)</f>
        <v>0</v>
      </c>
      <c r="BG690" s="185">
        <f>IF(N690="zákl. přenesená",J690,0)</f>
        <v>0</v>
      </c>
      <c r="BH690" s="185">
        <f>IF(N690="sníž. přenesená",J690,0)</f>
        <v>0</v>
      </c>
      <c r="BI690" s="185">
        <f>IF(N690="nulová",J690,0)</f>
        <v>0</v>
      </c>
      <c r="BJ690" s="17" t="s">
        <v>81</v>
      </c>
      <c r="BK690" s="185">
        <f>ROUND(I690*H690,2)</f>
        <v>0</v>
      </c>
      <c r="BL690" s="17" t="s">
        <v>153</v>
      </c>
      <c r="BM690" s="184" t="s">
        <v>706</v>
      </c>
    </row>
    <row r="691" spans="1:47" s="2" customFormat="1" ht="12">
      <c r="A691" s="34"/>
      <c r="B691" s="35"/>
      <c r="C691" s="36"/>
      <c r="D691" s="186" t="s">
        <v>155</v>
      </c>
      <c r="E691" s="36"/>
      <c r="F691" s="187" t="s">
        <v>707</v>
      </c>
      <c r="G691" s="36"/>
      <c r="H691" s="36"/>
      <c r="I691" s="188"/>
      <c r="J691" s="36"/>
      <c r="K691" s="36"/>
      <c r="L691" s="39"/>
      <c r="M691" s="189"/>
      <c r="N691" s="190"/>
      <c r="O691" s="64"/>
      <c r="P691" s="64"/>
      <c r="Q691" s="64"/>
      <c r="R691" s="64"/>
      <c r="S691" s="64"/>
      <c r="T691" s="65"/>
      <c r="U691" s="34"/>
      <c r="V691" s="34"/>
      <c r="W691" s="34"/>
      <c r="X691" s="34"/>
      <c r="Y691" s="34"/>
      <c r="Z691" s="34"/>
      <c r="AA691" s="34"/>
      <c r="AB691" s="34"/>
      <c r="AC691" s="34"/>
      <c r="AD691" s="34"/>
      <c r="AE691" s="34"/>
      <c r="AT691" s="17" t="s">
        <v>155</v>
      </c>
      <c r="AU691" s="17" t="s">
        <v>167</v>
      </c>
    </row>
    <row r="692" spans="1:47" s="2" customFormat="1" ht="29.25">
      <c r="A692" s="34"/>
      <c r="B692" s="35"/>
      <c r="C692" s="36"/>
      <c r="D692" s="191" t="s">
        <v>157</v>
      </c>
      <c r="E692" s="36"/>
      <c r="F692" s="192" t="s">
        <v>708</v>
      </c>
      <c r="G692" s="36"/>
      <c r="H692" s="36"/>
      <c r="I692" s="188"/>
      <c r="J692" s="36"/>
      <c r="K692" s="36"/>
      <c r="L692" s="39"/>
      <c r="M692" s="189"/>
      <c r="N692" s="190"/>
      <c r="O692" s="64"/>
      <c r="P692" s="64"/>
      <c r="Q692" s="64"/>
      <c r="R692" s="64"/>
      <c r="S692" s="64"/>
      <c r="T692" s="65"/>
      <c r="U692" s="34"/>
      <c r="V692" s="34"/>
      <c r="W692" s="34"/>
      <c r="X692" s="34"/>
      <c r="Y692" s="34"/>
      <c r="Z692" s="34"/>
      <c r="AA692" s="34"/>
      <c r="AB692" s="34"/>
      <c r="AC692" s="34"/>
      <c r="AD692" s="34"/>
      <c r="AE692" s="34"/>
      <c r="AT692" s="17" t="s">
        <v>157</v>
      </c>
      <c r="AU692" s="17" t="s">
        <v>167</v>
      </c>
    </row>
    <row r="693" spans="2:51" s="13" customFormat="1" ht="12">
      <c r="B693" s="193"/>
      <c r="C693" s="194"/>
      <c r="D693" s="191" t="s">
        <v>159</v>
      </c>
      <c r="E693" s="195" t="s">
        <v>19</v>
      </c>
      <c r="F693" s="196" t="s">
        <v>350</v>
      </c>
      <c r="G693" s="194"/>
      <c r="H693" s="195" t="s">
        <v>19</v>
      </c>
      <c r="I693" s="197"/>
      <c r="J693" s="194"/>
      <c r="K693" s="194"/>
      <c r="L693" s="198"/>
      <c r="M693" s="199"/>
      <c r="N693" s="200"/>
      <c r="O693" s="200"/>
      <c r="P693" s="200"/>
      <c r="Q693" s="200"/>
      <c r="R693" s="200"/>
      <c r="S693" s="200"/>
      <c r="T693" s="201"/>
      <c r="AT693" s="202" t="s">
        <v>159</v>
      </c>
      <c r="AU693" s="202" t="s">
        <v>167</v>
      </c>
      <c r="AV693" s="13" t="s">
        <v>81</v>
      </c>
      <c r="AW693" s="13" t="s">
        <v>34</v>
      </c>
      <c r="AX693" s="13" t="s">
        <v>73</v>
      </c>
      <c r="AY693" s="202" t="s">
        <v>146</v>
      </c>
    </row>
    <row r="694" spans="2:51" s="13" customFormat="1" ht="12">
      <c r="B694" s="193"/>
      <c r="C694" s="194"/>
      <c r="D694" s="191" t="s">
        <v>159</v>
      </c>
      <c r="E694" s="195" t="s">
        <v>19</v>
      </c>
      <c r="F694" s="196" t="s">
        <v>270</v>
      </c>
      <c r="G694" s="194"/>
      <c r="H694" s="195" t="s">
        <v>19</v>
      </c>
      <c r="I694" s="197"/>
      <c r="J694" s="194"/>
      <c r="K694" s="194"/>
      <c r="L694" s="198"/>
      <c r="M694" s="199"/>
      <c r="N694" s="200"/>
      <c r="O694" s="200"/>
      <c r="P694" s="200"/>
      <c r="Q694" s="200"/>
      <c r="R694" s="200"/>
      <c r="S694" s="200"/>
      <c r="T694" s="201"/>
      <c r="AT694" s="202" t="s">
        <v>159</v>
      </c>
      <c r="AU694" s="202" t="s">
        <v>167</v>
      </c>
      <c r="AV694" s="13" t="s">
        <v>81</v>
      </c>
      <c r="AW694" s="13" t="s">
        <v>34</v>
      </c>
      <c r="AX694" s="13" t="s">
        <v>73</v>
      </c>
      <c r="AY694" s="202" t="s">
        <v>146</v>
      </c>
    </row>
    <row r="695" spans="2:51" s="14" customFormat="1" ht="12">
      <c r="B695" s="203"/>
      <c r="C695" s="204"/>
      <c r="D695" s="191" t="s">
        <v>159</v>
      </c>
      <c r="E695" s="205" t="s">
        <v>19</v>
      </c>
      <c r="F695" s="206" t="s">
        <v>709</v>
      </c>
      <c r="G695" s="204"/>
      <c r="H695" s="207">
        <v>19.97</v>
      </c>
      <c r="I695" s="208"/>
      <c r="J695" s="204"/>
      <c r="K695" s="204"/>
      <c r="L695" s="209"/>
      <c r="M695" s="210"/>
      <c r="N695" s="211"/>
      <c r="O695" s="211"/>
      <c r="P695" s="211"/>
      <c r="Q695" s="211"/>
      <c r="R695" s="211"/>
      <c r="S695" s="211"/>
      <c r="T695" s="212"/>
      <c r="AT695" s="213" t="s">
        <v>159</v>
      </c>
      <c r="AU695" s="213" t="s">
        <v>167</v>
      </c>
      <c r="AV695" s="14" t="s">
        <v>83</v>
      </c>
      <c r="AW695" s="14" t="s">
        <v>34</v>
      </c>
      <c r="AX695" s="14" t="s">
        <v>73</v>
      </c>
      <c r="AY695" s="213" t="s">
        <v>146</v>
      </c>
    </row>
    <row r="696" spans="2:51" s="13" customFormat="1" ht="12">
      <c r="B696" s="193"/>
      <c r="C696" s="194"/>
      <c r="D696" s="191" t="s">
        <v>159</v>
      </c>
      <c r="E696" s="195" t="s">
        <v>19</v>
      </c>
      <c r="F696" s="196" t="s">
        <v>272</v>
      </c>
      <c r="G696" s="194"/>
      <c r="H696" s="195" t="s">
        <v>19</v>
      </c>
      <c r="I696" s="197"/>
      <c r="J696" s="194"/>
      <c r="K696" s="194"/>
      <c r="L696" s="198"/>
      <c r="M696" s="199"/>
      <c r="N696" s="200"/>
      <c r="O696" s="200"/>
      <c r="P696" s="200"/>
      <c r="Q696" s="200"/>
      <c r="R696" s="200"/>
      <c r="S696" s="200"/>
      <c r="T696" s="201"/>
      <c r="AT696" s="202" t="s">
        <v>159</v>
      </c>
      <c r="AU696" s="202" t="s">
        <v>167</v>
      </c>
      <c r="AV696" s="13" t="s">
        <v>81</v>
      </c>
      <c r="AW696" s="13" t="s">
        <v>34</v>
      </c>
      <c r="AX696" s="13" t="s">
        <v>73</v>
      </c>
      <c r="AY696" s="202" t="s">
        <v>146</v>
      </c>
    </row>
    <row r="697" spans="2:51" s="14" customFormat="1" ht="12">
      <c r="B697" s="203"/>
      <c r="C697" s="204"/>
      <c r="D697" s="191" t="s">
        <v>159</v>
      </c>
      <c r="E697" s="205" t="s">
        <v>19</v>
      </c>
      <c r="F697" s="206" t="s">
        <v>710</v>
      </c>
      <c r="G697" s="204"/>
      <c r="H697" s="207">
        <v>68.56</v>
      </c>
      <c r="I697" s="208"/>
      <c r="J697" s="204"/>
      <c r="K697" s="204"/>
      <c r="L697" s="209"/>
      <c r="M697" s="210"/>
      <c r="N697" s="211"/>
      <c r="O697" s="211"/>
      <c r="P697" s="211"/>
      <c r="Q697" s="211"/>
      <c r="R697" s="211"/>
      <c r="S697" s="211"/>
      <c r="T697" s="212"/>
      <c r="AT697" s="213" t="s">
        <v>159</v>
      </c>
      <c r="AU697" s="213" t="s">
        <v>167</v>
      </c>
      <c r="AV697" s="14" t="s">
        <v>83</v>
      </c>
      <c r="AW697" s="14" t="s">
        <v>34</v>
      </c>
      <c r="AX697" s="14" t="s">
        <v>73</v>
      </c>
      <c r="AY697" s="213" t="s">
        <v>146</v>
      </c>
    </row>
    <row r="698" spans="2:51" s="13" customFormat="1" ht="12">
      <c r="B698" s="193"/>
      <c r="C698" s="194"/>
      <c r="D698" s="191" t="s">
        <v>159</v>
      </c>
      <c r="E698" s="195" t="s">
        <v>19</v>
      </c>
      <c r="F698" s="196" t="s">
        <v>352</v>
      </c>
      <c r="G698" s="194"/>
      <c r="H698" s="195" t="s">
        <v>19</v>
      </c>
      <c r="I698" s="197"/>
      <c r="J698" s="194"/>
      <c r="K698" s="194"/>
      <c r="L698" s="198"/>
      <c r="M698" s="199"/>
      <c r="N698" s="200"/>
      <c r="O698" s="200"/>
      <c r="P698" s="200"/>
      <c r="Q698" s="200"/>
      <c r="R698" s="200"/>
      <c r="S698" s="200"/>
      <c r="T698" s="201"/>
      <c r="AT698" s="202" t="s">
        <v>159</v>
      </c>
      <c r="AU698" s="202" t="s">
        <v>167</v>
      </c>
      <c r="AV698" s="13" t="s">
        <v>81</v>
      </c>
      <c r="AW698" s="13" t="s">
        <v>34</v>
      </c>
      <c r="AX698" s="13" t="s">
        <v>73</v>
      </c>
      <c r="AY698" s="202" t="s">
        <v>146</v>
      </c>
    </row>
    <row r="699" spans="2:51" s="14" customFormat="1" ht="12">
      <c r="B699" s="203"/>
      <c r="C699" s="204"/>
      <c r="D699" s="191" t="s">
        <v>159</v>
      </c>
      <c r="E699" s="205" t="s">
        <v>19</v>
      </c>
      <c r="F699" s="206" t="s">
        <v>357</v>
      </c>
      <c r="G699" s="204"/>
      <c r="H699" s="207">
        <v>-30.51</v>
      </c>
      <c r="I699" s="208"/>
      <c r="J699" s="204"/>
      <c r="K699" s="204"/>
      <c r="L699" s="209"/>
      <c r="M699" s="210"/>
      <c r="N699" s="211"/>
      <c r="O699" s="211"/>
      <c r="P699" s="211"/>
      <c r="Q699" s="211"/>
      <c r="R699" s="211"/>
      <c r="S699" s="211"/>
      <c r="T699" s="212"/>
      <c r="AT699" s="213" t="s">
        <v>159</v>
      </c>
      <c r="AU699" s="213" t="s">
        <v>167</v>
      </c>
      <c r="AV699" s="14" t="s">
        <v>83</v>
      </c>
      <c r="AW699" s="14" t="s">
        <v>34</v>
      </c>
      <c r="AX699" s="14" t="s">
        <v>73</v>
      </c>
      <c r="AY699" s="213" t="s">
        <v>146</v>
      </c>
    </row>
    <row r="700" spans="2:51" s="13" customFormat="1" ht="12">
      <c r="B700" s="193"/>
      <c r="C700" s="194"/>
      <c r="D700" s="191" t="s">
        <v>159</v>
      </c>
      <c r="E700" s="195" t="s">
        <v>19</v>
      </c>
      <c r="F700" s="196" t="s">
        <v>711</v>
      </c>
      <c r="G700" s="194"/>
      <c r="H700" s="195" t="s">
        <v>19</v>
      </c>
      <c r="I700" s="197"/>
      <c r="J700" s="194"/>
      <c r="K700" s="194"/>
      <c r="L700" s="198"/>
      <c r="M700" s="199"/>
      <c r="N700" s="200"/>
      <c r="O700" s="200"/>
      <c r="P700" s="200"/>
      <c r="Q700" s="200"/>
      <c r="R700" s="200"/>
      <c r="S700" s="200"/>
      <c r="T700" s="201"/>
      <c r="AT700" s="202" t="s">
        <v>159</v>
      </c>
      <c r="AU700" s="202" t="s">
        <v>167</v>
      </c>
      <c r="AV700" s="13" t="s">
        <v>81</v>
      </c>
      <c r="AW700" s="13" t="s">
        <v>34</v>
      </c>
      <c r="AX700" s="13" t="s">
        <v>73</v>
      </c>
      <c r="AY700" s="202" t="s">
        <v>146</v>
      </c>
    </row>
    <row r="701" spans="2:51" s="14" customFormat="1" ht="12">
      <c r="B701" s="203"/>
      <c r="C701" s="204"/>
      <c r="D701" s="191" t="s">
        <v>159</v>
      </c>
      <c r="E701" s="205" t="s">
        <v>19</v>
      </c>
      <c r="F701" s="206" t="s">
        <v>341</v>
      </c>
      <c r="G701" s="204"/>
      <c r="H701" s="207">
        <v>10.44</v>
      </c>
      <c r="I701" s="208"/>
      <c r="J701" s="204"/>
      <c r="K701" s="204"/>
      <c r="L701" s="209"/>
      <c r="M701" s="210"/>
      <c r="N701" s="211"/>
      <c r="O701" s="211"/>
      <c r="P701" s="211"/>
      <c r="Q701" s="211"/>
      <c r="R701" s="211"/>
      <c r="S701" s="211"/>
      <c r="T701" s="212"/>
      <c r="AT701" s="213" t="s">
        <v>159</v>
      </c>
      <c r="AU701" s="213" t="s">
        <v>167</v>
      </c>
      <c r="AV701" s="14" t="s">
        <v>83</v>
      </c>
      <c r="AW701" s="14" t="s">
        <v>34</v>
      </c>
      <c r="AX701" s="14" t="s">
        <v>73</v>
      </c>
      <c r="AY701" s="213" t="s">
        <v>146</v>
      </c>
    </row>
    <row r="702" spans="2:63" s="12" customFormat="1" ht="20.85" customHeight="1">
      <c r="B702" s="157"/>
      <c r="C702" s="158"/>
      <c r="D702" s="159" t="s">
        <v>72</v>
      </c>
      <c r="E702" s="171" t="s">
        <v>712</v>
      </c>
      <c r="F702" s="171" t="s">
        <v>713</v>
      </c>
      <c r="G702" s="158"/>
      <c r="H702" s="158"/>
      <c r="I702" s="161"/>
      <c r="J702" s="172">
        <f>BK702</f>
        <v>0</v>
      </c>
      <c r="K702" s="158"/>
      <c r="L702" s="163"/>
      <c r="M702" s="164"/>
      <c r="N702" s="165"/>
      <c r="O702" s="165"/>
      <c r="P702" s="166">
        <f>SUM(P703:P724)</f>
        <v>0</v>
      </c>
      <c r="Q702" s="165"/>
      <c r="R702" s="166">
        <f>SUM(R703:R724)</f>
        <v>0.3384561</v>
      </c>
      <c r="S702" s="165"/>
      <c r="T702" s="167">
        <f>SUM(T703:T724)</f>
        <v>0</v>
      </c>
      <c r="AR702" s="168" t="s">
        <v>81</v>
      </c>
      <c r="AT702" s="169" t="s">
        <v>72</v>
      </c>
      <c r="AU702" s="169" t="s">
        <v>83</v>
      </c>
      <c r="AY702" s="168" t="s">
        <v>146</v>
      </c>
      <c r="BK702" s="170">
        <f>SUM(BK703:BK724)</f>
        <v>0</v>
      </c>
    </row>
    <row r="703" spans="1:65" s="2" customFormat="1" ht="21.75" customHeight="1">
      <c r="A703" s="34"/>
      <c r="B703" s="35"/>
      <c r="C703" s="173" t="s">
        <v>714</v>
      </c>
      <c r="D703" s="173" t="s">
        <v>148</v>
      </c>
      <c r="E703" s="174" t="s">
        <v>715</v>
      </c>
      <c r="F703" s="175" t="s">
        <v>716</v>
      </c>
      <c r="G703" s="176" t="s">
        <v>201</v>
      </c>
      <c r="H703" s="177">
        <v>38.903</v>
      </c>
      <c r="I703" s="178"/>
      <c r="J703" s="179">
        <f>ROUND(I703*H703,2)</f>
        <v>0</v>
      </c>
      <c r="K703" s="175" t="s">
        <v>152</v>
      </c>
      <c r="L703" s="39"/>
      <c r="M703" s="180" t="s">
        <v>19</v>
      </c>
      <c r="N703" s="181" t="s">
        <v>44</v>
      </c>
      <c r="O703" s="64"/>
      <c r="P703" s="182">
        <f>O703*H703</f>
        <v>0</v>
      </c>
      <c r="Q703" s="182">
        <v>0.00712</v>
      </c>
      <c r="R703" s="182">
        <f>Q703*H703</f>
        <v>0.27698935999999996</v>
      </c>
      <c r="S703" s="182">
        <v>0</v>
      </c>
      <c r="T703" s="183">
        <f>S703*H703</f>
        <v>0</v>
      </c>
      <c r="U703" s="34"/>
      <c r="V703" s="34"/>
      <c r="W703" s="34"/>
      <c r="X703" s="34"/>
      <c r="Y703" s="34"/>
      <c r="Z703" s="34"/>
      <c r="AA703" s="34"/>
      <c r="AB703" s="34"/>
      <c r="AC703" s="34"/>
      <c r="AD703" s="34"/>
      <c r="AE703" s="34"/>
      <c r="AR703" s="184" t="s">
        <v>153</v>
      </c>
      <c r="AT703" s="184" t="s">
        <v>148</v>
      </c>
      <c r="AU703" s="184" t="s">
        <v>167</v>
      </c>
      <c r="AY703" s="17" t="s">
        <v>146</v>
      </c>
      <c r="BE703" s="185">
        <f>IF(N703="základní",J703,0)</f>
        <v>0</v>
      </c>
      <c r="BF703" s="185">
        <f>IF(N703="snížená",J703,0)</f>
        <v>0</v>
      </c>
      <c r="BG703" s="185">
        <f>IF(N703="zákl. přenesená",J703,0)</f>
        <v>0</v>
      </c>
      <c r="BH703" s="185">
        <f>IF(N703="sníž. přenesená",J703,0)</f>
        <v>0</v>
      </c>
      <c r="BI703" s="185">
        <f>IF(N703="nulová",J703,0)</f>
        <v>0</v>
      </c>
      <c r="BJ703" s="17" t="s">
        <v>81</v>
      </c>
      <c r="BK703" s="185">
        <f>ROUND(I703*H703,2)</f>
        <v>0</v>
      </c>
      <c r="BL703" s="17" t="s">
        <v>153</v>
      </c>
      <c r="BM703" s="184" t="s">
        <v>717</v>
      </c>
    </row>
    <row r="704" spans="1:47" s="2" customFormat="1" ht="12">
      <c r="A704" s="34"/>
      <c r="B704" s="35"/>
      <c r="C704" s="36"/>
      <c r="D704" s="186" t="s">
        <v>155</v>
      </c>
      <c r="E704" s="36"/>
      <c r="F704" s="187" t="s">
        <v>718</v>
      </c>
      <c r="G704" s="36"/>
      <c r="H704" s="36"/>
      <c r="I704" s="188"/>
      <c r="J704" s="36"/>
      <c r="K704" s="36"/>
      <c r="L704" s="39"/>
      <c r="M704" s="189"/>
      <c r="N704" s="190"/>
      <c r="O704" s="64"/>
      <c r="P704" s="64"/>
      <c r="Q704" s="64"/>
      <c r="R704" s="64"/>
      <c r="S704" s="64"/>
      <c r="T704" s="65"/>
      <c r="U704" s="34"/>
      <c r="V704" s="34"/>
      <c r="W704" s="34"/>
      <c r="X704" s="34"/>
      <c r="Y704" s="34"/>
      <c r="Z704" s="34"/>
      <c r="AA704" s="34"/>
      <c r="AB704" s="34"/>
      <c r="AC704" s="34"/>
      <c r="AD704" s="34"/>
      <c r="AE704" s="34"/>
      <c r="AT704" s="17" t="s">
        <v>155</v>
      </c>
      <c r="AU704" s="17" t="s">
        <v>167</v>
      </c>
    </row>
    <row r="705" spans="1:47" s="2" customFormat="1" ht="29.25">
      <c r="A705" s="34"/>
      <c r="B705" s="35"/>
      <c r="C705" s="36"/>
      <c r="D705" s="191" t="s">
        <v>157</v>
      </c>
      <c r="E705" s="36"/>
      <c r="F705" s="192" t="s">
        <v>719</v>
      </c>
      <c r="G705" s="36"/>
      <c r="H705" s="36"/>
      <c r="I705" s="188"/>
      <c r="J705" s="36"/>
      <c r="K705" s="36"/>
      <c r="L705" s="39"/>
      <c r="M705" s="189"/>
      <c r="N705" s="190"/>
      <c r="O705" s="64"/>
      <c r="P705" s="64"/>
      <c r="Q705" s="64"/>
      <c r="R705" s="64"/>
      <c r="S705" s="64"/>
      <c r="T705" s="65"/>
      <c r="U705" s="34"/>
      <c r="V705" s="34"/>
      <c r="W705" s="34"/>
      <c r="X705" s="34"/>
      <c r="Y705" s="34"/>
      <c r="Z705" s="34"/>
      <c r="AA705" s="34"/>
      <c r="AB705" s="34"/>
      <c r="AC705" s="34"/>
      <c r="AD705" s="34"/>
      <c r="AE705" s="34"/>
      <c r="AT705" s="17" t="s">
        <v>157</v>
      </c>
      <c r="AU705" s="17" t="s">
        <v>167</v>
      </c>
    </row>
    <row r="706" spans="2:51" s="13" customFormat="1" ht="12">
      <c r="B706" s="193"/>
      <c r="C706" s="194"/>
      <c r="D706" s="191" t="s">
        <v>159</v>
      </c>
      <c r="E706" s="195" t="s">
        <v>19</v>
      </c>
      <c r="F706" s="196" t="s">
        <v>720</v>
      </c>
      <c r="G706" s="194"/>
      <c r="H706" s="195" t="s">
        <v>19</v>
      </c>
      <c r="I706" s="197"/>
      <c r="J706" s="194"/>
      <c r="K706" s="194"/>
      <c r="L706" s="198"/>
      <c r="M706" s="199"/>
      <c r="N706" s="200"/>
      <c r="O706" s="200"/>
      <c r="P706" s="200"/>
      <c r="Q706" s="200"/>
      <c r="R706" s="200"/>
      <c r="S706" s="200"/>
      <c r="T706" s="201"/>
      <c r="AT706" s="202" t="s">
        <v>159</v>
      </c>
      <c r="AU706" s="202" t="s">
        <v>167</v>
      </c>
      <c r="AV706" s="13" t="s">
        <v>81</v>
      </c>
      <c r="AW706" s="13" t="s">
        <v>34</v>
      </c>
      <c r="AX706" s="13" t="s">
        <v>73</v>
      </c>
      <c r="AY706" s="202" t="s">
        <v>146</v>
      </c>
    </row>
    <row r="707" spans="2:51" s="14" customFormat="1" ht="12">
      <c r="B707" s="203"/>
      <c r="C707" s="204"/>
      <c r="D707" s="191" t="s">
        <v>159</v>
      </c>
      <c r="E707" s="205" t="s">
        <v>19</v>
      </c>
      <c r="F707" s="206" t="s">
        <v>721</v>
      </c>
      <c r="G707" s="204"/>
      <c r="H707" s="207">
        <v>28.15</v>
      </c>
      <c r="I707" s="208"/>
      <c r="J707" s="204"/>
      <c r="K707" s="204"/>
      <c r="L707" s="209"/>
      <c r="M707" s="210"/>
      <c r="N707" s="211"/>
      <c r="O707" s="211"/>
      <c r="P707" s="211"/>
      <c r="Q707" s="211"/>
      <c r="R707" s="211"/>
      <c r="S707" s="211"/>
      <c r="T707" s="212"/>
      <c r="AT707" s="213" t="s">
        <v>159</v>
      </c>
      <c r="AU707" s="213" t="s">
        <v>167</v>
      </c>
      <c r="AV707" s="14" t="s">
        <v>83</v>
      </c>
      <c r="AW707" s="14" t="s">
        <v>34</v>
      </c>
      <c r="AX707" s="14" t="s">
        <v>73</v>
      </c>
      <c r="AY707" s="213" t="s">
        <v>146</v>
      </c>
    </row>
    <row r="708" spans="2:51" s="13" customFormat="1" ht="12">
      <c r="B708" s="193"/>
      <c r="C708" s="194"/>
      <c r="D708" s="191" t="s">
        <v>159</v>
      </c>
      <c r="E708" s="195" t="s">
        <v>19</v>
      </c>
      <c r="F708" s="196" t="s">
        <v>232</v>
      </c>
      <c r="G708" s="194"/>
      <c r="H708" s="195" t="s">
        <v>19</v>
      </c>
      <c r="I708" s="197"/>
      <c r="J708" s="194"/>
      <c r="K708" s="194"/>
      <c r="L708" s="198"/>
      <c r="M708" s="199"/>
      <c r="N708" s="200"/>
      <c r="O708" s="200"/>
      <c r="P708" s="200"/>
      <c r="Q708" s="200"/>
      <c r="R708" s="200"/>
      <c r="S708" s="200"/>
      <c r="T708" s="201"/>
      <c r="AT708" s="202" t="s">
        <v>159</v>
      </c>
      <c r="AU708" s="202" t="s">
        <v>167</v>
      </c>
      <c r="AV708" s="13" t="s">
        <v>81</v>
      </c>
      <c r="AW708" s="13" t="s">
        <v>34</v>
      </c>
      <c r="AX708" s="13" t="s">
        <v>73</v>
      </c>
      <c r="AY708" s="202" t="s">
        <v>146</v>
      </c>
    </row>
    <row r="709" spans="2:51" s="14" customFormat="1" ht="12">
      <c r="B709" s="203"/>
      <c r="C709" s="204"/>
      <c r="D709" s="191" t="s">
        <v>159</v>
      </c>
      <c r="E709" s="205" t="s">
        <v>19</v>
      </c>
      <c r="F709" s="206" t="s">
        <v>522</v>
      </c>
      <c r="G709" s="204"/>
      <c r="H709" s="207">
        <v>10.753</v>
      </c>
      <c r="I709" s="208"/>
      <c r="J709" s="204"/>
      <c r="K709" s="204"/>
      <c r="L709" s="209"/>
      <c r="M709" s="210"/>
      <c r="N709" s="211"/>
      <c r="O709" s="211"/>
      <c r="P709" s="211"/>
      <c r="Q709" s="211"/>
      <c r="R709" s="211"/>
      <c r="S709" s="211"/>
      <c r="T709" s="212"/>
      <c r="AT709" s="213" t="s">
        <v>159</v>
      </c>
      <c r="AU709" s="213" t="s">
        <v>167</v>
      </c>
      <c r="AV709" s="14" t="s">
        <v>83</v>
      </c>
      <c r="AW709" s="14" t="s">
        <v>34</v>
      </c>
      <c r="AX709" s="14" t="s">
        <v>73</v>
      </c>
      <c r="AY709" s="213" t="s">
        <v>146</v>
      </c>
    </row>
    <row r="710" spans="1:65" s="2" customFormat="1" ht="21.75" customHeight="1">
      <c r="A710" s="34"/>
      <c r="B710" s="35"/>
      <c r="C710" s="173" t="s">
        <v>722</v>
      </c>
      <c r="D710" s="173" t="s">
        <v>148</v>
      </c>
      <c r="E710" s="174" t="s">
        <v>723</v>
      </c>
      <c r="F710" s="175" t="s">
        <v>724</v>
      </c>
      <c r="G710" s="176" t="s">
        <v>201</v>
      </c>
      <c r="H710" s="177">
        <v>28.15</v>
      </c>
      <c r="I710" s="178"/>
      <c r="J710" s="179">
        <f>ROUND(I710*H710,2)</f>
        <v>0</v>
      </c>
      <c r="K710" s="175" t="s">
        <v>152</v>
      </c>
      <c r="L710" s="39"/>
      <c r="M710" s="180" t="s">
        <v>19</v>
      </c>
      <c r="N710" s="181" t="s">
        <v>44</v>
      </c>
      <c r="O710" s="64"/>
      <c r="P710" s="182">
        <f>O710*H710</f>
        <v>0</v>
      </c>
      <c r="Q710" s="182">
        <v>0</v>
      </c>
      <c r="R710" s="182">
        <f>Q710*H710</f>
        <v>0</v>
      </c>
      <c r="S710" s="182">
        <v>0</v>
      </c>
      <c r="T710" s="183">
        <f>S710*H710</f>
        <v>0</v>
      </c>
      <c r="U710" s="34"/>
      <c r="V710" s="34"/>
      <c r="W710" s="34"/>
      <c r="X710" s="34"/>
      <c r="Y710" s="34"/>
      <c r="Z710" s="34"/>
      <c r="AA710" s="34"/>
      <c r="AB710" s="34"/>
      <c r="AC710" s="34"/>
      <c r="AD710" s="34"/>
      <c r="AE710" s="34"/>
      <c r="AR710" s="184" t="s">
        <v>153</v>
      </c>
      <c r="AT710" s="184" t="s">
        <v>148</v>
      </c>
      <c r="AU710" s="184" t="s">
        <v>167</v>
      </c>
      <c r="AY710" s="17" t="s">
        <v>146</v>
      </c>
      <c r="BE710" s="185">
        <f>IF(N710="základní",J710,0)</f>
        <v>0</v>
      </c>
      <c r="BF710" s="185">
        <f>IF(N710="snížená",J710,0)</f>
        <v>0</v>
      </c>
      <c r="BG710" s="185">
        <f>IF(N710="zákl. přenesená",J710,0)</f>
        <v>0</v>
      </c>
      <c r="BH710" s="185">
        <f>IF(N710="sníž. přenesená",J710,0)</f>
        <v>0</v>
      </c>
      <c r="BI710" s="185">
        <f>IF(N710="nulová",J710,0)</f>
        <v>0</v>
      </c>
      <c r="BJ710" s="17" t="s">
        <v>81</v>
      </c>
      <c r="BK710" s="185">
        <f>ROUND(I710*H710,2)</f>
        <v>0</v>
      </c>
      <c r="BL710" s="17" t="s">
        <v>153</v>
      </c>
      <c r="BM710" s="184" t="s">
        <v>725</v>
      </c>
    </row>
    <row r="711" spans="1:47" s="2" customFormat="1" ht="12">
      <c r="A711" s="34"/>
      <c r="B711" s="35"/>
      <c r="C711" s="36"/>
      <c r="D711" s="186" t="s">
        <v>155</v>
      </c>
      <c r="E711" s="36"/>
      <c r="F711" s="187" t="s">
        <v>726</v>
      </c>
      <c r="G711" s="36"/>
      <c r="H711" s="36"/>
      <c r="I711" s="188"/>
      <c r="J711" s="36"/>
      <c r="K711" s="36"/>
      <c r="L711" s="39"/>
      <c r="M711" s="189"/>
      <c r="N711" s="190"/>
      <c r="O711" s="64"/>
      <c r="P711" s="64"/>
      <c r="Q711" s="64"/>
      <c r="R711" s="64"/>
      <c r="S711" s="64"/>
      <c r="T711" s="65"/>
      <c r="U711" s="34"/>
      <c r="V711" s="34"/>
      <c r="W711" s="34"/>
      <c r="X711" s="34"/>
      <c r="Y711" s="34"/>
      <c r="Z711" s="34"/>
      <c r="AA711" s="34"/>
      <c r="AB711" s="34"/>
      <c r="AC711" s="34"/>
      <c r="AD711" s="34"/>
      <c r="AE711" s="34"/>
      <c r="AT711" s="17" t="s">
        <v>155</v>
      </c>
      <c r="AU711" s="17" t="s">
        <v>167</v>
      </c>
    </row>
    <row r="712" spans="1:47" s="2" customFormat="1" ht="29.25">
      <c r="A712" s="34"/>
      <c r="B712" s="35"/>
      <c r="C712" s="36"/>
      <c r="D712" s="191" t="s">
        <v>157</v>
      </c>
      <c r="E712" s="36"/>
      <c r="F712" s="192" t="s">
        <v>719</v>
      </c>
      <c r="G712" s="36"/>
      <c r="H712" s="36"/>
      <c r="I712" s="188"/>
      <c r="J712" s="36"/>
      <c r="K712" s="36"/>
      <c r="L712" s="39"/>
      <c r="M712" s="189"/>
      <c r="N712" s="190"/>
      <c r="O712" s="64"/>
      <c r="P712" s="64"/>
      <c r="Q712" s="64"/>
      <c r="R712" s="64"/>
      <c r="S712" s="64"/>
      <c r="T712" s="65"/>
      <c r="U712" s="34"/>
      <c r="V712" s="34"/>
      <c r="W712" s="34"/>
      <c r="X712" s="34"/>
      <c r="Y712" s="34"/>
      <c r="Z712" s="34"/>
      <c r="AA712" s="34"/>
      <c r="AB712" s="34"/>
      <c r="AC712" s="34"/>
      <c r="AD712" s="34"/>
      <c r="AE712" s="34"/>
      <c r="AT712" s="17" t="s">
        <v>157</v>
      </c>
      <c r="AU712" s="17" t="s">
        <v>167</v>
      </c>
    </row>
    <row r="713" spans="2:51" s="13" customFormat="1" ht="12">
      <c r="B713" s="193"/>
      <c r="C713" s="194"/>
      <c r="D713" s="191" t="s">
        <v>159</v>
      </c>
      <c r="E713" s="195" t="s">
        <v>19</v>
      </c>
      <c r="F713" s="196" t="s">
        <v>720</v>
      </c>
      <c r="G713" s="194"/>
      <c r="H713" s="195" t="s">
        <v>19</v>
      </c>
      <c r="I713" s="197"/>
      <c r="J713" s="194"/>
      <c r="K713" s="194"/>
      <c r="L713" s="198"/>
      <c r="M713" s="199"/>
      <c r="N713" s="200"/>
      <c r="O713" s="200"/>
      <c r="P713" s="200"/>
      <c r="Q713" s="200"/>
      <c r="R713" s="200"/>
      <c r="S713" s="200"/>
      <c r="T713" s="201"/>
      <c r="AT713" s="202" t="s">
        <v>159</v>
      </c>
      <c r="AU713" s="202" t="s">
        <v>167</v>
      </c>
      <c r="AV713" s="13" t="s">
        <v>81</v>
      </c>
      <c r="AW713" s="13" t="s">
        <v>34</v>
      </c>
      <c r="AX713" s="13" t="s">
        <v>73</v>
      </c>
      <c r="AY713" s="202" t="s">
        <v>146</v>
      </c>
    </row>
    <row r="714" spans="2:51" s="14" customFormat="1" ht="12">
      <c r="B714" s="203"/>
      <c r="C714" s="204"/>
      <c r="D714" s="191" t="s">
        <v>159</v>
      </c>
      <c r="E714" s="205" t="s">
        <v>19</v>
      </c>
      <c r="F714" s="206" t="s">
        <v>721</v>
      </c>
      <c r="G714" s="204"/>
      <c r="H714" s="207">
        <v>28.15</v>
      </c>
      <c r="I714" s="208"/>
      <c r="J714" s="204"/>
      <c r="K714" s="204"/>
      <c r="L714" s="209"/>
      <c r="M714" s="210"/>
      <c r="N714" s="211"/>
      <c r="O714" s="211"/>
      <c r="P714" s="211"/>
      <c r="Q714" s="211"/>
      <c r="R714" s="211"/>
      <c r="S714" s="211"/>
      <c r="T714" s="212"/>
      <c r="AT714" s="213" t="s">
        <v>159</v>
      </c>
      <c r="AU714" s="213" t="s">
        <v>167</v>
      </c>
      <c r="AV714" s="14" t="s">
        <v>83</v>
      </c>
      <c r="AW714" s="14" t="s">
        <v>34</v>
      </c>
      <c r="AX714" s="14" t="s">
        <v>73</v>
      </c>
      <c r="AY714" s="213" t="s">
        <v>146</v>
      </c>
    </row>
    <row r="715" spans="1:65" s="2" customFormat="1" ht="16.5" customHeight="1">
      <c r="A715" s="34"/>
      <c r="B715" s="35"/>
      <c r="C715" s="173" t="s">
        <v>727</v>
      </c>
      <c r="D715" s="173" t="s">
        <v>148</v>
      </c>
      <c r="E715" s="174" t="s">
        <v>728</v>
      </c>
      <c r="F715" s="175" t="s">
        <v>729</v>
      </c>
      <c r="G715" s="176" t="s">
        <v>201</v>
      </c>
      <c r="H715" s="177">
        <v>38.903</v>
      </c>
      <c r="I715" s="178"/>
      <c r="J715" s="179">
        <f>ROUND(I715*H715,2)</f>
        <v>0</v>
      </c>
      <c r="K715" s="175" t="s">
        <v>152</v>
      </c>
      <c r="L715" s="39"/>
      <c r="M715" s="180" t="s">
        <v>19</v>
      </c>
      <c r="N715" s="181" t="s">
        <v>44</v>
      </c>
      <c r="O715" s="64"/>
      <c r="P715" s="182">
        <f>O715*H715</f>
        <v>0</v>
      </c>
      <c r="Q715" s="182">
        <v>0.00158</v>
      </c>
      <c r="R715" s="182">
        <f>Q715*H715</f>
        <v>0.06146674</v>
      </c>
      <c r="S715" s="182">
        <v>0</v>
      </c>
      <c r="T715" s="183">
        <f>S715*H715</f>
        <v>0</v>
      </c>
      <c r="U715" s="34"/>
      <c r="V715" s="34"/>
      <c r="W715" s="34"/>
      <c r="X715" s="34"/>
      <c r="Y715" s="34"/>
      <c r="Z715" s="34"/>
      <c r="AA715" s="34"/>
      <c r="AB715" s="34"/>
      <c r="AC715" s="34"/>
      <c r="AD715" s="34"/>
      <c r="AE715" s="34"/>
      <c r="AR715" s="184" t="s">
        <v>153</v>
      </c>
      <c r="AT715" s="184" t="s">
        <v>148</v>
      </c>
      <c r="AU715" s="184" t="s">
        <v>167</v>
      </c>
      <c r="AY715" s="17" t="s">
        <v>146</v>
      </c>
      <c r="BE715" s="185">
        <f>IF(N715="základní",J715,0)</f>
        <v>0</v>
      </c>
      <c r="BF715" s="185">
        <f>IF(N715="snížená",J715,0)</f>
        <v>0</v>
      </c>
      <c r="BG715" s="185">
        <f>IF(N715="zákl. přenesená",J715,0)</f>
        <v>0</v>
      </c>
      <c r="BH715" s="185">
        <f>IF(N715="sníž. přenesená",J715,0)</f>
        <v>0</v>
      </c>
      <c r="BI715" s="185">
        <f>IF(N715="nulová",J715,0)</f>
        <v>0</v>
      </c>
      <c r="BJ715" s="17" t="s">
        <v>81</v>
      </c>
      <c r="BK715" s="185">
        <f>ROUND(I715*H715,2)</f>
        <v>0</v>
      </c>
      <c r="BL715" s="17" t="s">
        <v>153</v>
      </c>
      <c r="BM715" s="184" t="s">
        <v>730</v>
      </c>
    </row>
    <row r="716" spans="1:47" s="2" customFormat="1" ht="12">
      <c r="A716" s="34"/>
      <c r="B716" s="35"/>
      <c r="C716" s="36"/>
      <c r="D716" s="186" t="s">
        <v>155</v>
      </c>
      <c r="E716" s="36"/>
      <c r="F716" s="187" t="s">
        <v>731</v>
      </c>
      <c r="G716" s="36"/>
      <c r="H716" s="36"/>
      <c r="I716" s="188"/>
      <c r="J716" s="36"/>
      <c r="K716" s="36"/>
      <c r="L716" s="39"/>
      <c r="M716" s="189"/>
      <c r="N716" s="190"/>
      <c r="O716" s="64"/>
      <c r="P716" s="64"/>
      <c r="Q716" s="64"/>
      <c r="R716" s="64"/>
      <c r="S716" s="64"/>
      <c r="T716" s="65"/>
      <c r="U716" s="34"/>
      <c r="V716" s="34"/>
      <c r="W716" s="34"/>
      <c r="X716" s="34"/>
      <c r="Y716" s="34"/>
      <c r="Z716" s="34"/>
      <c r="AA716" s="34"/>
      <c r="AB716" s="34"/>
      <c r="AC716" s="34"/>
      <c r="AD716" s="34"/>
      <c r="AE716" s="34"/>
      <c r="AT716" s="17" t="s">
        <v>155</v>
      </c>
      <c r="AU716" s="17" t="s">
        <v>167</v>
      </c>
    </row>
    <row r="717" spans="2:51" s="13" customFormat="1" ht="12">
      <c r="B717" s="193"/>
      <c r="C717" s="194"/>
      <c r="D717" s="191" t="s">
        <v>159</v>
      </c>
      <c r="E717" s="195" t="s">
        <v>19</v>
      </c>
      <c r="F717" s="196" t="s">
        <v>720</v>
      </c>
      <c r="G717" s="194"/>
      <c r="H717" s="195" t="s">
        <v>19</v>
      </c>
      <c r="I717" s="197"/>
      <c r="J717" s="194"/>
      <c r="K717" s="194"/>
      <c r="L717" s="198"/>
      <c r="M717" s="199"/>
      <c r="N717" s="200"/>
      <c r="O717" s="200"/>
      <c r="P717" s="200"/>
      <c r="Q717" s="200"/>
      <c r="R717" s="200"/>
      <c r="S717" s="200"/>
      <c r="T717" s="201"/>
      <c r="AT717" s="202" t="s">
        <v>159</v>
      </c>
      <c r="AU717" s="202" t="s">
        <v>167</v>
      </c>
      <c r="AV717" s="13" t="s">
        <v>81</v>
      </c>
      <c r="AW717" s="13" t="s">
        <v>34</v>
      </c>
      <c r="AX717" s="13" t="s">
        <v>73</v>
      </c>
      <c r="AY717" s="202" t="s">
        <v>146</v>
      </c>
    </row>
    <row r="718" spans="2:51" s="14" customFormat="1" ht="12">
      <c r="B718" s="203"/>
      <c r="C718" s="204"/>
      <c r="D718" s="191" t="s">
        <v>159</v>
      </c>
      <c r="E718" s="205" t="s">
        <v>19</v>
      </c>
      <c r="F718" s="206" t="s">
        <v>721</v>
      </c>
      <c r="G718" s="204"/>
      <c r="H718" s="207">
        <v>28.15</v>
      </c>
      <c r="I718" s="208"/>
      <c r="J718" s="204"/>
      <c r="K718" s="204"/>
      <c r="L718" s="209"/>
      <c r="M718" s="210"/>
      <c r="N718" s="211"/>
      <c r="O718" s="211"/>
      <c r="P718" s="211"/>
      <c r="Q718" s="211"/>
      <c r="R718" s="211"/>
      <c r="S718" s="211"/>
      <c r="T718" s="212"/>
      <c r="AT718" s="213" t="s">
        <v>159</v>
      </c>
      <c r="AU718" s="213" t="s">
        <v>167</v>
      </c>
      <c r="AV718" s="14" t="s">
        <v>83</v>
      </c>
      <c r="AW718" s="14" t="s">
        <v>34</v>
      </c>
      <c r="AX718" s="14" t="s">
        <v>73</v>
      </c>
      <c r="AY718" s="213" t="s">
        <v>146</v>
      </c>
    </row>
    <row r="719" spans="2:51" s="13" customFormat="1" ht="12">
      <c r="B719" s="193"/>
      <c r="C719" s="194"/>
      <c r="D719" s="191" t="s">
        <v>159</v>
      </c>
      <c r="E719" s="195" t="s">
        <v>19</v>
      </c>
      <c r="F719" s="196" t="s">
        <v>232</v>
      </c>
      <c r="G719" s="194"/>
      <c r="H719" s="195" t="s">
        <v>19</v>
      </c>
      <c r="I719" s="197"/>
      <c r="J719" s="194"/>
      <c r="K719" s="194"/>
      <c r="L719" s="198"/>
      <c r="M719" s="199"/>
      <c r="N719" s="200"/>
      <c r="O719" s="200"/>
      <c r="P719" s="200"/>
      <c r="Q719" s="200"/>
      <c r="R719" s="200"/>
      <c r="S719" s="200"/>
      <c r="T719" s="201"/>
      <c r="AT719" s="202" t="s">
        <v>159</v>
      </c>
      <c r="AU719" s="202" t="s">
        <v>167</v>
      </c>
      <c r="AV719" s="13" t="s">
        <v>81</v>
      </c>
      <c r="AW719" s="13" t="s">
        <v>34</v>
      </c>
      <c r="AX719" s="13" t="s">
        <v>73</v>
      </c>
      <c r="AY719" s="202" t="s">
        <v>146</v>
      </c>
    </row>
    <row r="720" spans="2:51" s="14" customFormat="1" ht="12">
      <c r="B720" s="203"/>
      <c r="C720" s="204"/>
      <c r="D720" s="191" t="s">
        <v>159</v>
      </c>
      <c r="E720" s="205" t="s">
        <v>19</v>
      </c>
      <c r="F720" s="206" t="s">
        <v>522</v>
      </c>
      <c r="G720" s="204"/>
      <c r="H720" s="207">
        <v>10.753</v>
      </c>
      <c r="I720" s="208"/>
      <c r="J720" s="204"/>
      <c r="K720" s="204"/>
      <c r="L720" s="209"/>
      <c r="M720" s="210"/>
      <c r="N720" s="211"/>
      <c r="O720" s="211"/>
      <c r="P720" s="211"/>
      <c r="Q720" s="211"/>
      <c r="R720" s="211"/>
      <c r="S720" s="211"/>
      <c r="T720" s="212"/>
      <c r="AT720" s="213" t="s">
        <v>159</v>
      </c>
      <c r="AU720" s="213" t="s">
        <v>167</v>
      </c>
      <c r="AV720" s="14" t="s">
        <v>83</v>
      </c>
      <c r="AW720" s="14" t="s">
        <v>34</v>
      </c>
      <c r="AX720" s="14" t="s">
        <v>73</v>
      </c>
      <c r="AY720" s="213" t="s">
        <v>146</v>
      </c>
    </row>
    <row r="721" spans="1:65" s="2" customFormat="1" ht="16.5" customHeight="1">
      <c r="A721" s="34"/>
      <c r="B721" s="35"/>
      <c r="C721" s="173" t="s">
        <v>732</v>
      </c>
      <c r="D721" s="173" t="s">
        <v>148</v>
      </c>
      <c r="E721" s="174" t="s">
        <v>733</v>
      </c>
      <c r="F721" s="175" t="s">
        <v>734</v>
      </c>
      <c r="G721" s="176" t="s">
        <v>201</v>
      </c>
      <c r="H721" s="177">
        <v>28.15</v>
      </c>
      <c r="I721" s="178"/>
      <c r="J721" s="179">
        <f>ROUND(I721*H721,2)</f>
        <v>0</v>
      </c>
      <c r="K721" s="175" t="s">
        <v>152</v>
      </c>
      <c r="L721" s="39"/>
      <c r="M721" s="180" t="s">
        <v>19</v>
      </c>
      <c r="N721" s="181" t="s">
        <v>44</v>
      </c>
      <c r="O721" s="64"/>
      <c r="P721" s="182">
        <f>O721*H721</f>
        <v>0</v>
      </c>
      <c r="Q721" s="182">
        <v>0</v>
      </c>
      <c r="R721" s="182">
        <f>Q721*H721</f>
        <v>0</v>
      </c>
      <c r="S721" s="182">
        <v>0</v>
      </c>
      <c r="T721" s="183">
        <f>S721*H721</f>
        <v>0</v>
      </c>
      <c r="U721" s="34"/>
      <c r="V721" s="34"/>
      <c r="W721" s="34"/>
      <c r="X721" s="34"/>
      <c r="Y721" s="34"/>
      <c r="Z721" s="34"/>
      <c r="AA721" s="34"/>
      <c r="AB721" s="34"/>
      <c r="AC721" s="34"/>
      <c r="AD721" s="34"/>
      <c r="AE721" s="34"/>
      <c r="AR721" s="184" t="s">
        <v>153</v>
      </c>
      <c r="AT721" s="184" t="s">
        <v>148</v>
      </c>
      <c r="AU721" s="184" t="s">
        <v>167</v>
      </c>
      <c r="AY721" s="17" t="s">
        <v>146</v>
      </c>
      <c r="BE721" s="185">
        <f>IF(N721="základní",J721,0)</f>
        <v>0</v>
      </c>
      <c r="BF721" s="185">
        <f>IF(N721="snížená",J721,0)</f>
        <v>0</v>
      </c>
      <c r="BG721" s="185">
        <f>IF(N721="zákl. přenesená",J721,0)</f>
        <v>0</v>
      </c>
      <c r="BH721" s="185">
        <f>IF(N721="sníž. přenesená",J721,0)</f>
        <v>0</v>
      </c>
      <c r="BI721" s="185">
        <f>IF(N721="nulová",J721,0)</f>
        <v>0</v>
      </c>
      <c r="BJ721" s="17" t="s">
        <v>81</v>
      </c>
      <c r="BK721" s="185">
        <f>ROUND(I721*H721,2)</f>
        <v>0</v>
      </c>
      <c r="BL721" s="17" t="s">
        <v>153</v>
      </c>
      <c r="BM721" s="184" t="s">
        <v>735</v>
      </c>
    </row>
    <row r="722" spans="1:47" s="2" customFormat="1" ht="12">
      <c r="A722" s="34"/>
      <c r="B722" s="35"/>
      <c r="C722" s="36"/>
      <c r="D722" s="186" t="s">
        <v>155</v>
      </c>
      <c r="E722" s="36"/>
      <c r="F722" s="187" t="s">
        <v>736</v>
      </c>
      <c r="G722" s="36"/>
      <c r="H722" s="36"/>
      <c r="I722" s="188"/>
      <c r="J722" s="36"/>
      <c r="K722" s="36"/>
      <c r="L722" s="39"/>
      <c r="M722" s="189"/>
      <c r="N722" s="190"/>
      <c r="O722" s="64"/>
      <c r="P722" s="64"/>
      <c r="Q722" s="64"/>
      <c r="R722" s="64"/>
      <c r="S722" s="64"/>
      <c r="T722" s="65"/>
      <c r="U722" s="34"/>
      <c r="V722" s="34"/>
      <c r="W722" s="34"/>
      <c r="X722" s="34"/>
      <c r="Y722" s="34"/>
      <c r="Z722" s="34"/>
      <c r="AA722" s="34"/>
      <c r="AB722" s="34"/>
      <c r="AC722" s="34"/>
      <c r="AD722" s="34"/>
      <c r="AE722" s="34"/>
      <c r="AT722" s="17" t="s">
        <v>155</v>
      </c>
      <c r="AU722" s="17" t="s">
        <v>167</v>
      </c>
    </row>
    <row r="723" spans="2:51" s="13" customFormat="1" ht="12">
      <c r="B723" s="193"/>
      <c r="C723" s="194"/>
      <c r="D723" s="191" t="s">
        <v>159</v>
      </c>
      <c r="E723" s="195" t="s">
        <v>19</v>
      </c>
      <c r="F723" s="196" t="s">
        <v>720</v>
      </c>
      <c r="G723" s="194"/>
      <c r="H723" s="195" t="s">
        <v>19</v>
      </c>
      <c r="I723" s="197"/>
      <c r="J723" s="194"/>
      <c r="K723" s="194"/>
      <c r="L723" s="198"/>
      <c r="M723" s="199"/>
      <c r="N723" s="200"/>
      <c r="O723" s="200"/>
      <c r="P723" s="200"/>
      <c r="Q723" s="200"/>
      <c r="R723" s="200"/>
      <c r="S723" s="200"/>
      <c r="T723" s="201"/>
      <c r="AT723" s="202" t="s">
        <v>159</v>
      </c>
      <c r="AU723" s="202" t="s">
        <v>167</v>
      </c>
      <c r="AV723" s="13" t="s">
        <v>81</v>
      </c>
      <c r="AW723" s="13" t="s">
        <v>34</v>
      </c>
      <c r="AX723" s="13" t="s">
        <v>73</v>
      </c>
      <c r="AY723" s="202" t="s">
        <v>146</v>
      </c>
    </row>
    <row r="724" spans="2:51" s="14" customFormat="1" ht="12">
      <c r="B724" s="203"/>
      <c r="C724" s="204"/>
      <c r="D724" s="191" t="s">
        <v>159</v>
      </c>
      <c r="E724" s="205" t="s">
        <v>19</v>
      </c>
      <c r="F724" s="206" t="s">
        <v>721</v>
      </c>
      <c r="G724" s="204"/>
      <c r="H724" s="207">
        <v>28.15</v>
      </c>
      <c r="I724" s="208"/>
      <c r="J724" s="204"/>
      <c r="K724" s="204"/>
      <c r="L724" s="209"/>
      <c r="M724" s="210"/>
      <c r="N724" s="211"/>
      <c r="O724" s="211"/>
      <c r="P724" s="211"/>
      <c r="Q724" s="211"/>
      <c r="R724" s="211"/>
      <c r="S724" s="211"/>
      <c r="T724" s="212"/>
      <c r="AT724" s="213" t="s">
        <v>159</v>
      </c>
      <c r="AU724" s="213" t="s">
        <v>167</v>
      </c>
      <c r="AV724" s="14" t="s">
        <v>83</v>
      </c>
      <c r="AW724" s="14" t="s">
        <v>34</v>
      </c>
      <c r="AX724" s="14" t="s">
        <v>73</v>
      </c>
      <c r="AY724" s="213" t="s">
        <v>146</v>
      </c>
    </row>
    <row r="725" spans="2:63" s="12" customFormat="1" ht="22.9" customHeight="1">
      <c r="B725" s="157"/>
      <c r="C725" s="158"/>
      <c r="D725" s="159" t="s">
        <v>72</v>
      </c>
      <c r="E725" s="171" t="s">
        <v>737</v>
      </c>
      <c r="F725" s="171" t="s">
        <v>738</v>
      </c>
      <c r="G725" s="158"/>
      <c r="H725" s="158"/>
      <c r="I725" s="161"/>
      <c r="J725" s="172">
        <f>BK725</f>
        <v>0</v>
      </c>
      <c r="K725" s="158"/>
      <c r="L725" s="163"/>
      <c r="M725" s="164"/>
      <c r="N725" s="165"/>
      <c r="O725" s="165"/>
      <c r="P725" s="166">
        <f>SUM(P726:P742)</f>
        <v>0</v>
      </c>
      <c r="Q725" s="165"/>
      <c r="R725" s="166">
        <f>SUM(R726:R742)</f>
        <v>0</v>
      </c>
      <c r="S725" s="165"/>
      <c r="T725" s="167">
        <f>SUM(T726:T742)</f>
        <v>0</v>
      </c>
      <c r="AR725" s="168" t="s">
        <v>81</v>
      </c>
      <c r="AT725" s="169" t="s">
        <v>72</v>
      </c>
      <c r="AU725" s="169" t="s">
        <v>81</v>
      </c>
      <c r="AY725" s="168" t="s">
        <v>146</v>
      </c>
      <c r="BK725" s="170">
        <f>SUM(BK726:BK742)</f>
        <v>0</v>
      </c>
    </row>
    <row r="726" spans="1:65" s="2" customFormat="1" ht="24.2" customHeight="1">
      <c r="A726" s="34"/>
      <c r="B726" s="35"/>
      <c r="C726" s="173" t="s">
        <v>739</v>
      </c>
      <c r="D726" s="173" t="s">
        <v>148</v>
      </c>
      <c r="E726" s="174" t="s">
        <v>740</v>
      </c>
      <c r="F726" s="175" t="s">
        <v>741</v>
      </c>
      <c r="G726" s="176" t="s">
        <v>183</v>
      </c>
      <c r="H726" s="177">
        <v>13.116</v>
      </c>
      <c r="I726" s="178"/>
      <c r="J726" s="179">
        <f>ROUND(I726*H726,2)</f>
        <v>0</v>
      </c>
      <c r="K726" s="175" t="s">
        <v>152</v>
      </c>
      <c r="L726" s="39"/>
      <c r="M726" s="180" t="s">
        <v>19</v>
      </c>
      <c r="N726" s="181" t="s">
        <v>44</v>
      </c>
      <c r="O726" s="64"/>
      <c r="P726" s="182">
        <f>O726*H726</f>
        <v>0</v>
      </c>
      <c r="Q726" s="182">
        <v>0</v>
      </c>
      <c r="R726" s="182">
        <f>Q726*H726</f>
        <v>0</v>
      </c>
      <c r="S726" s="182">
        <v>0</v>
      </c>
      <c r="T726" s="183">
        <f>S726*H726</f>
        <v>0</v>
      </c>
      <c r="U726" s="34"/>
      <c r="V726" s="34"/>
      <c r="W726" s="34"/>
      <c r="X726" s="34"/>
      <c r="Y726" s="34"/>
      <c r="Z726" s="34"/>
      <c r="AA726" s="34"/>
      <c r="AB726" s="34"/>
      <c r="AC726" s="34"/>
      <c r="AD726" s="34"/>
      <c r="AE726" s="34"/>
      <c r="AR726" s="184" t="s">
        <v>153</v>
      </c>
      <c r="AT726" s="184" t="s">
        <v>148</v>
      </c>
      <c r="AU726" s="184" t="s">
        <v>83</v>
      </c>
      <c r="AY726" s="17" t="s">
        <v>146</v>
      </c>
      <c r="BE726" s="185">
        <f>IF(N726="základní",J726,0)</f>
        <v>0</v>
      </c>
      <c r="BF726" s="185">
        <f>IF(N726="snížená",J726,0)</f>
        <v>0</v>
      </c>
      <c r="BG726" s="185">
        <f>IF(N726="zákl. přenesená",J726,0)</f>
        <v>0</v>
      </c>
      <c r="BH726" s="185">
        <f>IF(N726="sníž. přenesená",J726,0)</f>
        <v>0</v>
      </c>
      <c r="BI726" s="185">
        <f>IF(N726="nulová",J726,0)</f>
        <v>0</v>
      </c>
      <c r="BJ726" s="17" t="s">
        <v>81</v>
      </c>
      <c r="BK726" s="185">
        <f>ROUND(I726*H726,2)</f>
        <v>0</v>
      </c>
      <c r="BL726" s="17" t="s">
        <v>153</v>
      </c>
      <c r="BM726" s="184" t="s">
        <v>742</v>
      </c>
    </row>
    <row r="727" spans="1:47" s="2" customFormat="1" ht="12">
      <c r="A727" s="34"/>
      <c r="B727" s="35"/>
      <c r="C727" s="36"/>
      <c r="D727" s="186" t="s">
        <v>155</v>
      </c>
      <c r="E727" s="36"/>
      <c r="F727" s="187" t="s">
        <v>743</v>
      </c>
      <c r="G727" s="36"/>
      <c r="H727" s="36"/>
      <c r="I727" s="188"/>
      <c r="J727" s="36"/>
      <c r="K727" s="36"/>
      <c r="L727" s="39"/>
      <c r="M727" s="189"/>
      <c r="N727" s="190"/>
      <c r="O727" s="64"/>
      <c r="P727" s="64"/>
      <c r="Q727" s="64"/>
      <c r="R727" s="64"/>
      <c r="S727" s="64"/>
      <c r="T727" s="65"/>
      <c r="U727" s="34"/>
      <c r="V727" s="34"/>
      <c r="W727" s="34"/>
      <c r="X727" s="34"/>
      <c r="Y727" s="34"/>
      <c r="Z727" s="34"/>
      <c r="AA727" s="34"/>
      <c r="AB727" s="34"/>
      <c r="AC727" s="34"/>
      <c r="AD727" s="34"/>
      <c r="AE727" s="34"/>
      <c r="AT727" s="17" t="s">
        <v>155</v>
      </c>
      <c r="AU727" s="17" t="s">
        <v>83</v>
      </c>
    </row>
    <row r="728" spans="1:47" s="2" customFormat="1" ht="107.25">
      <c r="A728" s="34"/>
      <c r="B728" s="35"/>
      <c r="C728" s="36"/>
      <c r="D728" s="191" t="s">
        <v>157</v>
      </c>
      <c r="E728" s="36"/>
      <c r="F728" s="192" t="s">
        <v>744</v>
      </c>
      <c r="G728" s="36"/>
      <c r="H728" s="36"/>
      <c r="I728" s="188"/>
      <c r="J728" s="36"/>
      <c r="K728" s="36"/>
      <c r="L728" s="39"/>
      <c r="M728" s="189"/>
      <c r="N728" s="190"/>
      <c r="O728" s="64"/>
      <c r="P728" s="64"/>
      <c r="Q728" s="64"/>
      <c r="R728" s="64"/>
      <c r="S728" s="64"/>
      <c r="T728" s="65"/>
      <c r="U728" s="34"/>
      <c r="V728" s="34"/>
      <c r="W728" s="34"/>
      <c r="X728" s="34"/>
      <c r="Y728" s="34"/>
      <c r="Z728" s="34"/>
      <c r="AA728" s="34"/>
      <c r="AB728" s="34"/>
      <c r="AC728" s="34"/>
      <c r="AD728" s="34"/>
      <c r="AE728" s="34"/>
      <c r="AT728" s="17" t="s">
        <v>157</v>
      </c>
      <c r="AU728" s="17" t="s">
        <v>83</v>
      </c>
    </row>
    <row r="729" spans="1:65" s="2" customFormat="1" ht="21.75" customHeight="1">
      <c r="A729" s="34"/>
      <c r="B729" s="35"/>
      <c r="C729" s="173" t="s">
        <v>745</v>
      </c>
      <c r="D729" s="173" t="s">
        <v>148</v>
      </c>
      <c r="E729" s="174" t="s">
        <v>746</v>
      </c>
      <c r="F729" s="175" t="s">
        <v>747</v>
      </c>
      <c r="G729" s="176" t="s">
        <v>183</v>
      </c>
      <c r="H729" s="177">
        <v>13.116</v>
      </c>
      <c r="I729" s="178"/>
      <c r="J729" s="179">
        <f>ROUND(I729*H729,2)</f>
        <v>0</v>
      </c>
      <c r="K729" s="175" t="s">
        <v>152</v>
      </c>
      <c r="L729" s="39"/>
      <c r="M729" s="180" t="s">
        <v>19</v>
      </c>
      <c r="N729" s="181" t="s">
        <v>44</v>
      </c>
      <c r="O729" s="64"/>
      <c r="P729" s="182">
        <f>O729*H729</f>
        <v>0</v>
      </c>
      <c r="Q729" s="182">
        <v>0</v>
      </c>
      <c r="R729" s="182">
        <f>Q729*H729</f>
        <v>0</v>
      </c>
      <c r="S729" s="182">
        <v>0</v>
      </c>
      <c r="T729" s="183">
        <f>S729*H729</f>
        <v>0</v>
      </c>
      <c r="U729" s="34"/>
      <c r="V729" s="34"/>
      <c r="W729" s="34"/>
      <c r="X729" s="34"/>
      <c r="Y729" s="34"/>
      <c r="Z729" s="34"/>
      <c r="AA729" s="34"/>
      <c r="AB729" s="34"/>
      <c r="AC729" s="34"/>
      <c r="AD729" s="34"/>
      <c r="AE729" s="34"/>
      <c r="AR729" s="184" t="s">
        <v>153</v>
      </c>
      <c r="AT729" s="184" t="s">
        <v>148</v>
      </c>
      <c r="AU729" s="184" t="s">
        <v>83</v>
      </c>
      <c r="AY729" s="17" t="s">
        <v>146</v>
      </c>
      <c r="BE729" s="185">
        <f>IF(N729="základní",J729,0)</f>
        <v>0</v>
      </c>
      <c r="BF729" s="185">
        <f>IF(N729="snížená",J729,0)</f>
        <v>0</v>
      </c>
      <c r="BG729" s="185">
        <f>IF(N729="zákl. přenesená",J729,0)</f>
        <v>0</v>
      </c>
      <c r="BH729" s="185">
        <f>IF(N729="sníž. přenesená",J729,0)</f>
        <v>0</v>
      </c>
      <c r="BI729" s="185">
        <f>IF(N729="nulová",J729,0)</f>
        <v>0</v>
      </c>
      <c r="BJ729" s="17" t="s">
        <v>81</v>
      </c>
      <c r="BK729" s="185">
        <f>ROUND(I729*H729,2)</f>
        <v>0</v>
      </c>
      <c r="BL729" s="17" t="s">
        <v>153</v>
      </c>
      <c r="BM729" s="184" t="s">
        <v>748</v>
      </c>
    </row>
    <row r="730" spans="1:47" s="2" customFormat="1" ht="12">
      <c r="A730" s="34"/>
      <c r="B730" s="35"/>
      <c r="C730" s="36"/>
      <c r="D730" s="186" t="s">
        <v>155</v>
      </c>
      <c r="E730" s="36"/>
      <c r="F730" s="187" t="s">
        <v>749</v>
      </c>
      <c r="G730" s="36"/>
      <c r="H730" s="36"/>
      <c r="I730" s="188"/>
      <c r="J730" s="36"/>
      <c r="K730" s="36"/>
      <c r="L730" s="39"/>
      <c r="M730" s="189"/>
      <c r="N730" s="190"/>
      <c r="O730" s="64"/>
      <c r="P730" s="64"/>
      <c r="Q730" s="64"/>
      <c r="R730" s="64"/>
      <c r="S730" s="64"/>
      <c r="T730" s="65"/>
      <c r="U730" s="34"/>
      <c r="V730" s="34"/>
      <c r="W730" s="34"/>
      <c r="X730" s="34"/>
      <c r="Y730" s="34"/>
      <c r="Z730" s="34"/>
      <c r="AA730" s="34"/>
      <c r="AB730" s="34"/>
      <c r="AC730" s="34"/>
      <c r="AD730" s="34"/>
      <c r="AE730" s="34"/>
      <c r="AT730" s="17" t="s">
        <v>155</v>
      </c>
      <c r="AU730" s="17" t="s">
        <v>83</v>
      </c>
    </row>
    <row r="731" spans="1:47" s="2" customFormat="1" ht="58.5">
      <c r="A731" s="34"/>
      <c r="B731" s="35"/>
      <c r="C731" s="36"/>
      <c r="D731" s="191" t="s">
        <v>157</v>
      </c>
      <c r="E731" s="36"/>
      <c r="F731" s="192" t="s">
        <v>750</v>
      </c>
      <c r="G731" s="36"/>
      <c r="H731" s="36"/>
      <c r="I731" s="188"/>
      <c r="J731" s="36"/>
      <c r="K731" s="36"/>
      <c r="L731" s="39"/>
      <c r="M731" s="189"/>
      <c r="N731" s="190"/>
      <c r="O731" s="64"/>
      <c r="P731" s="64"/>
      <c r="Q731" s="64"/>
      <c r="R731" s="64"/>
      <c r="S731" s="64"/>
      <c r="T731" s="65"/>
      <c r="U731" s="34"/>
      <c r="V731" s="34"/>
      <c r="W731" s="34"/>
      <c r="X731" s="34"/>
      <c r="Y731" s="34"/>
      <c r="Z731" s="34"/>
      <c r="AA731" s="34"/>
      <c r="AB731" s="34"/>
      <c r="AC731" s="34"/>
      <c r="AD731" s="34"/>
      <c r="AE731" s="34"/>
      <c r="AT731" s="17" t="s">
        <v>157</v>
      </c>
      <c r="AU731" s="17" t="s">
        <v>83</v>
      </c>
    </row>
    <row r="732" spans="1:65" s="2" customFormat="1" ht="24.2" customHeight="1">
      <c r="A732" s="34"/>
      <c r="B732" s="35"/>
      <c r="C732" s="173" t="s">
        <v>751</v>
      </c>
      <c r="D732" s="173" t="s">
        <v>148</v>
      </c>
      <c r="E732" s="174" t="s">
        <v>752</v>
      </c>
      <c r="F732" s="175" t="s">
        <v>753</v>
      </c>
      <c r="G732" s="176" t="s">
        <v>183</v>
      </c>
      <c r="H732" s="177">
        <v>170.508</v>
      </c>
      <c r="I732" s="178"/>
      <c r="J732" s="179">
        <f>ROUND(I732*H732,2)</f>
        <v>0</v>
      </c>
      <c r="K732" s="175" t="s">
        <v>152</v>
      </c>
      <c r="L732" s="39"/>
      <c r="M732" s="180" t="s">
        <v>19</v>
      </c>
      <c r="N732" s="181" t="s">
        <v>44</v>
      </c>
      <c r="O732" s="64"/>
      <c r="P732" s="182">
        <f>O732*H732</f>
        <v>0</v>
      </c>
      <c r="Q732" s="182">
        <v>0</v>
      </c>
      <c r="R732" s="182">
        <f>Q732*H732</f>
        <v>0</v>
      </c>
      <c r="S732" s="182">
        <v>0</v>
      </c>
      <c r="T732" s="183">
        <f>S732*H732</f>
        <v>0</v>
      </c>
      <c r="U732" s="34"/>
      <c r="V732" s="34"/>
      <c r="W732" s="34"/>
      <c r="X732" s="34"/>
      <c r="Y732" s="34"/>
      <c r="Z732" s="34"/>
      <c r="AA732" s="34"/>
      <c r="AB732" s="34"/>
      <c r="AC732" s="34"/>
      <c r="AD732" s="34"/>
      <c r="AE732" s="34"/>
      <c r="AR732" s="184" t="s">
        <v>153</v>
      </c>
      <c r="AT732" s="184" t="s">
        <v>148</v>
      </c>
      <c r="AU732" s="184" t="s">
        <v>83</v>
      </c>
      <c r="AY732" s="17" t="s">
        <v>146</v>
      </c>
      <c r="BE732" s="185">
        <f>IF(N732="základní",J732,0)</f>
        <v>0</v>
      </c>
      <c r="BF732" s="185">
        <f>IF(N732="snížená",J732,0)</f>
        <v>0</v>
      </c>
      <c r="BG732" s="185">
        <f>IF(N732="zákl. přenesená",J732,0)</f>
        <v>0</v>
      </c>
      <c r="BH732" s="185">
        <f>IF(N732="sníž. přenesená",J732,0)</f>
        <v>0</v>
      </c>
      <c r="BI732" s="185">
        <f>IF(N732="nulová",J732,0)</f>
        <v>0</v>
      </c>
      <c r="BJ732" s="17" t="s">
        <v>81</v>
      </c>
      <c r="BK732" s="185">
        <f>ROUND(I732*H732,2)</f>
        <v>0</v>
      </c>
      <c r="BL732" s="17" t="s">
        <v>153</v>
      </c>
      <c r="BM732" s="184" t="s">
        <v>754</v>
      </c>
    </row>
    <row r="733" spans="1:47" s="2" customFormat="1" ht="12">
      <c r="A733" s="34"/>
      <c r="B733" s="35"/>
      <c r="C733" s="36"/>
      <c r="D733" s="186" t="s">
        <v>155</v>
      </c>
      <c r="E733" s="36"/>
      <c r="F733" s="187" t="s">
        <v>755</v>
      </c>
      <c r="G733" s="36"/>
      <c r="H733" s="36"/>
      <c r="I733" s="188"/>
      <c r="J733" s="36"/>
      <c r="K733" s="36"/>
      <c r="L733" s="39"/>
      <c r="M733" s="189"/>
      <c r="N733" s="190"/>
      <c r="O733" s="64"/>
      <c r="P733" s="64"/>
      <c r="Q733" s="64"/>
      <c r="R733" s="64"/>
      <c r="S733" s="64"/>
      <c r="T733" s="65"/>
      <c r="U733" s="34"/>
      <c r="V733" s="34"/>
      <c r="W733" s="34"/>
      <c r="X733" s="34"/>
      <c r="Y733" s="34"/>
      <c r="Z733" s="34"/>
      <c r="AA733" s="34"/>
      <c r="AB733" s="34"/>
      <c r="AC733" s="34"/>
      <c r="AD733" s="34"/>
      <c r="AE733" s="34"/>
      <c r="AT733" s="17" t="s">
        <v>155</v>
      </c>
      <c r="AU733" s="17" t="s">
        <v>83</v>
      </c>
    </row>
    <row r="734" spans="1:47" s="2" customFormat="1" ht="58.5">
      <c r="A734" s="34"/>
      <c r="B734" s="35"/>
      <c r="C734" s="36"/>
      <c r="D734" s="191" t="s">
        <v>157</v>
      </c>
      <c r="E734" s="36"/>
      <c r="F734" s="192" t="s">
        <v>750</v>
      </c>
      <c r="G734" s="36"/>
      <c r="H734" s="36"/>
      <c r="I734" s="188"/>
      <c r="J734" s="36"/>
      <c r="K734" s="36"/>
      <c r="L734" s="39"/>
      <c r="M734" s="189"/>
      <c r="N734" s="190"/>
      <c r="O734" s="64"/>
      <c r="P734" s="64"/>
      <c r="Q734" s="64"/>
      <c r="R734" s="64"/>
      <c r="S734" s="64"/>
      <c r="T734" s="65"/>
      <c r="U734" s="34"/>
      <c r="V734" s="34"/>
      <c r="W734" s="34"/>
      <c r="X734" s="34"/>
      <c r="Y734" s="34"/>
      <c r="Z734" s="34"/>
      <c r="AA734" s="34"/>
      <c r="AB734" s="34"/>
      <c r="AC734" s="34"/>
      <c r="AD734" s="34"/>
      <c r="AE734" s="34"/>
      <c r="AT734" s="17" t="s">
        <v>157</v>
      </c>
      <c r="AU734" s="17" t="s">
        <v>83</v>
      </c>
    </row>
    <row r="735" spans="1:47" s="2" customFormat="1" ht="19.5">
      <c r="A735" s="34"/>
      <c r="B735" s="35"/>
      <c r="C735" s="36"/>
      <c r="D735" s="191" t="s">
        <v>172</v>
      </c>
      <c r="E735" s="36"/>
      <c r="F735" s="192" t="s">
        <v>756</v>
      </c>
      <c r="G735" s="36"/>
      <c r="H735" s="36"/>
      <c r="I735" s="188"/>
      <c r="J735" s="36"/>
      <c r="K735" s="36"/>
      <c r="L735" s="39"/>
      <c r="M735" s="189"/>
      <c r="N735" s="190"/>
      <c r="O735" s="64"/>
      <c r="P735" s="64"/>
      <c r="Q735" s="64"/>
      <c r="R735" s="64"/>
      <c r="S735" s="64"/>
      <c r="T735" s="65"/>
      <c r="U735" s="34"/>
      <c r="V735" s="34"/>
      <c r="W735" s="34"/>
      <c r="X735" s="34"/>
      <c r="Y735" s="34"/>
      <c r="Z735" s="34"/>
      <c r="AA735" s="34"/>
      <c r="AB735" s="34"/>
      <c r="AC735" s="34"/>
      <c r="AD735" s="34"/>
      <c r="AE735" s="34"/>
      <c r="AT735" s="17" t="s">
        <v>172</v>
      </c>
      <c r="AU735" s="17" t="s">
        <v>83</v>
      </c>
    </row>
    <row r="736" spans="2:51" s="14" customFormat="1" ht="12">
      <c r="B736" s="203"/>
      <c r="C736" s="204"/>
      <c r="D736" s="191" t="s">
        <v>159</v>
      </c>
      <c r="E736" s="204"/>
      <c r="F736" s="206" t="s">
        <v>757</v>
      </c>
      <c r="G736" s="204"/>
      <c r="H736" s="207">
        <v>170.508</v>
      </c>
      <c r="I736" s="208"/>
      <c r="J736" s="204"/>
      <c r="K736" s="204"/>
      <c r="L736" s="209"/>
      <c r="M736" s="210"/>
      <c r="N736" s="211"/>
      <c r="O736" s="211"/>
      <c r="P736" s="211"/>
      <c r="Q736" s="211"/>
      <c r="R736" s="211"/>
      <c r="S736" s="211"/>
      <c r="T736" s="212"/>
      <c r="AT736" s="213" t="s">
        <v>159</v>
      </c>
      <c r="AU736" s="213" t="s">
        <v>83</v>
      </c>
      <c r="AV736" s="14" t="s">
        <v>83</v>
      </c>
      <c r="AW736" s="14" t="s">
        <v>4</v>
      </c>
      <c r="AX736" s="14" t="s">
        <v>81</v>
      </c>
      <c r="AY736" s="213" t="s">
        <v>146</v>
      </c>
    </row>
    <row r="737" spans="1:65" s="2" customFormat="1" ht="24.2" customHeight="1">
      <c r="A737" s="34"/>
      <c r="B737" s="35"/>
      <c r="C737" s="173" t="s">
        <v>758</v>
      </c>
      <c r="D737" s="173" t="s">
        <v>148</v>
      </c>
      <c r="E737" s="174" t="s">
        <v>759</v>
      </c>
      <c r="F737" s="175" t="s">
        <v>760</v>
      </c>
      <c r="G737" s="176" t="s">
        <v>183</v>
      </c>
      <c r="H737" s="177">
        <v>13.116</v>
      </c>
      <c r="I737" s="178"/>
      <c r="J737" s="179">
        <f>ROUND(I737*H737,2)</f>
        <v>0</v>
      </c>
      <c r="K737" s="175" t="s">
        <v>152</v>
      </c>
      <c r="L737" s="39"/>
      <c r="M737" s="180" t="s">
        <v>19</v>
      </c>
      <c r="N737" s="181" t="s">
        <v>44</v>
      </c>
      <c r="O737" s="64"/>
      <c r="P737" s="182">
        <f>O737*H737</f>
        <v>0</v>
      </c>
      <c r="Q737" s="182">
        <v>0</v>
      </c>
      <c r="R737" s="182">
        <f>Q737*H737</f>
        <v>0</v>
      </c>
      <c r="S737" s="182">
        <v>0</v>
      </c>
      <c r="T737" s="183">
        <f>S737*H737</f>
        <v>0</v>
      </c>
      <c r="U737" s="34"/>
      <c r="V737" s="34"/>
      <c r="W737" s="34"/>
      <c r="X737" s="34"/>
      <c r="Y737" s="34"/>
      <c r="Z737" s="34"/>
      <c r="AA737" s="34"/>
      <c r="AB737" s="34"/>
      <c r="AC737" s="34"/>
      <c r="AD737" s="34"/>
      <c r="AE737" s="34"/>
      <c r="AR737" s="184" t="s">
        <v>153</v>
      </c>
      <c r="AT737" s="184" t="s">
        <v>148</v>
      </c>
      <c r="AU737" s="184" t="s">
        <v>83</v>
      </c>
      <c r="AY737" s="17" t="s">
        <v>146</v>
      </c>
      <c r="BE737" s="185">
        <f>IF(N737="základní",J737,0)</f>
        <v>0</v>
      </c>
      <c r="BF737" s="185">
        <f>IF(N737="snížená",J737,0)</f>
        <v>0</v>
      </c>
      <c r="BG737" s="185">
        <f>IF(N737="zákl. přenesená",J737,0)</f>
        <v>0</v>
      </c>
      <c r="BH737" s="185">
        <f>IF(N737="sníž. přenesená",J737,0)</f>
        <v>0</v>
      </c>
      <c r="BI737" s="185">
        <f>IF(N737="nulová",J737,0)</f>
        <v>0</v>
      </c>
      <c r="BJ737" s="17" t="s">
        <v>81</v>
      </c>
      <c r="BK737" s="185">
        <f>ROUND(I737*H737,2)</f>
        <v>0</v>
      </c>
      <c r="BL737" s="17" t="s">
        <v>153</v>
      </c>
      <c r="BM737" s="184" t="s">
        <v>761</v>
      </c>
    </row>
    <row r="738" spans="1:47" s="2" customFormat="1" ht="12">
      <c r="A738" s="34"/>
      <c r="B738" s="35"/>
      <c r="C738" s="36"/>
      <c r="D738" s="186" t="s">
        <v>155</v>
      </c>
      <c r="E738" s="36"/>
      <c r="F738" s="187" t="s">
        <v>762</v>
      </c>
      <c r="G738" s="36"/>
      <c r="H738" s="36"/>
      <c r="I738" s="188"/>
      <c r="J738" s="36"/>
      <c r="K738" s="36"/>
      <c r="L738" s="39"/>
      <c r="M738" s="189"/>
      <c r="N738" s="190"/>
      <c r="O738" s="64"/>
      <c r="P738" s="64"/>
      <c r="Q738" s="64"/>
      <c r="R738" s="64"/>
      <c r="S738" s="64"/>
      <c r="T738" s="65"/>
      <c r="U738" s="34"/>
      <c r="V738" s="34"/>
      <c r="W738" s="34"/>
      <c r="X738" s="34"/>
      <c r="Y738" s="34"/>
      <c r="Z738" s="34"/>
      <c r="AA738" s="34"/>
      <c r="AB738" s="34"/>
      <c r="AC738" s="34"/>
      <c r="AD738" s="34"/>
      <c r="AE738" s="34"/>
      <c r="AT738" s="17" t="s">
        <v>155</v>
      </c>
      <c r="AU738" s="17" t="s">
        <v>83</v>
      </c>
    </row>
    <row r="739" spans="1:47" s="2" customFormat="1" ht="58.5">
      <c r="A739" s="34"/>
      <c r="B739" s="35"/>
      <c r="C739" s="36"/>
      <c r="D739" s="191" t="s">
        <v>157</v>
      </c>
      <c r="E739" s="36"/>
      <c r="F739" s="192" t="s">
        <v>763</v>
      </c>
      <c r="G739" s="36"/>
      <c r="H739" s="36"/>
      <c r="I739" s="188"/>
      <c r="J739" s="36"/>
      <c r="K739" s="36"/>
      <c r="L739" s="39"/>
      <c r="M739" s="189"/>
      <c r="N739" s="190"/>
      <c r="O739" s="64"/>
      <c r="P739" s="64"/>
      <c r="Q739" s="64"/>
      <c r="R739" s="64"/>
      <c r="S739" s="64"/>
      <c r="T739" s="65"/>
      <c r="U739" s="34"/>
      <c r="V739" s="34"/>
      <c r="W739" s="34"/>
      <c r="X739" s="34"/>
      <c r="Y739" s="34"/>
      <c r="Z739" s="34"/>
      <c r="AA739" s="34"/>
      <c r="AB739" s="34"/>
      <c r="AC739" s="34"/>
      <c r="AD739" s="34"/>
      <c r="AE739" s="34"/>
      <c r="AT739" s="17" t="s">
        <v>157</v>
      </c>
      <c r="AU739" s="17" t="s">
        <v>83</v>
      </c>
    </row>
    <row r="740" spans="1:65" s="2" customFormat="1" ht="33" customHeight="1">
      <c r="A740" s="34"/>
      <c r="B740" s="35"/>
      <c r="C740" s="173" t="s">
        <v>764</v>
      </c>
      <c r="D740" s="173" t="s">
        <v>148</v>
      </c>
      <c r="E740" s="174" t="s">
        <v>765</v>
      </c>
      <c r="F740" s="175" t="s">
        <v>766</v>
      </c>
      <c r="G740" s="176" t="s">
        <v>183</v>
      </c>
      <c r="H740" s="177">
        <v>0.421</v>
      </c>
      <c r="I740" s="178"/>
      <c r="J740" s="179">
        <f>ROUND(I740*H740,2)</f>
        <v>0</v>
      </c>
      <c r="K740" s="175" t="s">
        <v>152</v>
      </c>
      <c r="L740" s="39"/>
      <c r="M740" s="180" t="s">
        <v>19</v>
      </c>
      <c r="N740" s="181" t="s">
        <v>44</v>
      </c>
      <c r="O740" s="64"/>
      <c r="P740" s="182">
        <f>O740*H740</f>
        <v>0</v>
      </c>
      <c r="Q740" s="182">
        <v>0</v>
      </c>
      <c r="R740" s="182">
        <f>Q740*H740</f>
        <v>0</v>
      </c>
      <c r="S740" s="182">
        <v>0</v>
      </c>
      <c r="T740" s="183">
        <f>S740*H740</f>
        <v>0</v>
      </c>
      <c r="U740" s="34"/>
      <c r="V740" s="34"/>
      <c r="W740" s="34"/>
      <c r="X740" s="34"/>
      <c r="Y740" s="34"/>
      <c r="Z740" s="34"/>
      <c r="AA740" s="34"/>
      <c r="AB740" s="34"/>
      <c r="AC740" s="34"/>
      <c r="AD740" s="34"/>
      <c r="AE740" s="34"/>
      <c r="AR740" s="184" t="s">
        <v>153</v>
      </c>
      <c r="AT740" s="184" t="s">
        <v>148</v>
      </c>
      <c r="AU740" s="184" t="s">
        <v>83</v>
      </c>
      <c r="AY740" s="17" t="s">
        <v>146</v>
      </c>
      <c r="BE740" s="185">
        <f>IF(N740="základní",J740,0)</f>
        <v>0</v>
      </c>
      <c r="BF740" s="185">
        <f>IF(N740="snížená",J740,0)</f>
        <v>0</v>
      </c>
      <c r="BG740" s="185">
        <f>IF(N740="zákl. přenesená",J740,0)</f>
        <v>0</v>
      </c>
      <c r="BH740" s="185">
        <f>IF(N740="sníž. přenesená",J740,0)</f>
        <v>0</v>
      </c>
      <c r="BI740" s="185">
        <f>IF(N740="nulová",J740,0)</f>
        <v>0</v>
      </c>
      <c r="BJ740" s="17" t="s">
        <v>81</v>
      </c>
      <c r="BK740" s="185">
        <f>ROUND(I740*H740,2)</f>
        <v>0</v>
      </c>
      <c r="BL740" s="17" t="s">
        <v>153</v>
      </c>
      <c r="BM740" s="184" t="s">
        <v>767</v>
      </c>
    </row>
    <row r="741" spans="1:47" s="2" customFormat="1" ht="12">
      <c r="A741" s="34"/>
      <c r="B741" s="35"/>
      <c r="C741" s="36"/>
      <c r="D741" s="186" t="s">
        <v>155</v>
      </c>
      <c r="E741" s="36"/>
      <c r="F741" s="187" t="s">
        <v>768</v>
      </c>
      <c r="G741" s="36"/>
      <c r="H741" s="36"/>
      <c r="I741" s="188"/>
      <c r="J741" s="36"/>
      <c r="K741" s="36"/>
      <c r="L741" s="39"/>
      <c r="M741" s="189"/>
      <c r="N741" s="190"/>
      <c r="O741" s="64"/>
      <c r="P741" s="64"/>
      <c r="Q741" s="64"/>
      <c r="R741" s="64"/>
      <c r="S741" s="64"/>
      <c r="T741" s="65"/>
      <c r="U741" s="34"/>
      <c r="V741" s="34"/>
      <c r="W741" s="34"/>
      <c r="X741" s="34"/>
      <c r="Y741" s="34"/>
      <c r="Z741" s="34"/>
      <c r="AA741" s="34"/>
      <c r="AB741" s="34"/>
      <c r="AC741" s="34"/>
      <c r="AD741" s="34"/>
      <c r="AE741" s="34"/>
      <c r="AT741" s="17" t="s">
        <v>155</v>
      </c>
      <c r="AU741" s="17" t="s">
        <v>83</v>
      </c>
    </row>
    <row r="742" spans="1:47" s="2" customFormat="1" ht="58.5">
      <c r="A742" s="34"/>
      <c r="B742" s="35"/>
      <c r="C742" s="36"/>
      <c r="D742" s="191" t="s">
        <v>157</v>
      </c>
      <c r="E742" s="36"/>
      <c r="F742" s="192" t="s">
        <v>763</v>
      </c>
      <c r="G742" s="36"/>
      <c r="H742" s="36"/>
      <c r="I742" s="188"/>
      <c r="J742" s="36"/>
      <c r="K742" s="36"/>
      <c r="L742" s="39"/>
      <c r="M742" s="189"/>
      <c r="N742" s="190"/>
      <c r="O742" s="64"/>
      <c r="P742" s="64"/>
      <c r="Q742" s="64"/>
      <c r="R742" s="64"/>
      <c r="S742" s="64"/>
      <c r="T742" s="65"/>
      <c r="U742" s="34"/>
      <c r="V742" s="34"/>
      <c r="W742" s="34"/>
      <c r="X742" s="34"/>
      <c r="Y742" s="34"/>
      <c r="Z742" s="34"/>
      <c r="AA742" s="34"/>
      <c r="AB742" s="34"/>
      <c r="AC742" s="34"/>
      <c r="AD742" s="34"/>
      <c r="AE742" s="34"/>
      <c r="AT742" s="17" t="s">
        <v>157</v>
      </c>
      <c r="AU742" s="17" t="s">
        <v>83</v>
      </c>
    </row>
    <row r="743" spans="2:63" s="12" customFormat="1" ht="22.9" customHeight="1">
      <c r="B743" s="157"/>
      <c r="C743" s="158"/>
      <c r="D743" s="159" t="s">
        <v>72</v>
      </c>
      <c r="E743" s="171" t="s">
        <v>769</v>
      </c>
      <c r="F743" s="171" t="s">
        <v>770</v>
      </c>
      <c r="G743" s="158"/>
      <c r="H743" s="158"/>
      <c r="I743" s="161"/>
      <c r="J743" s="172">
        <f>BK743</f>
        <v>0</v>
      </c>
      <c r="K743" s="158"/>
      <c r="L743" s="163"/>
      <c r="M743" s="164"/>
      <c r="N743" s="165"/>
      <c r="O743" s="165"/>
      <c r="P743" s="166">
        <f>SUM(P744:P746)</f>
        <v>0</v>
      </c>
      <c r="Q743" s="165"/>
      <c r="R743" s="166">
        <f>SUM(R744:R746)</f>
        <v>0</v>
      </c>
      <c r="S743" s="165"/>
      <c r="T743" s="167">
        <f>SUM(T744:T746)</f>
        <v>0</v>
      </c>
      <c r="AR743" s="168" t="s">
        <v>81</v>
      </c>
      <c r="AT743" s="169" t="s">
        <v>72</v>
      </c>
      <c r="AU743" s="169" t="s">
        <v>81</v>
      </c>
      <c r="AY743" s="168" t="s">
        <v>146</v>
      </c>
      <c r="BK743" s="170">
        <f>SUM(BK744:BK746)</f>
        <v>0</v>
      </c>
    </row>
    <row r="744" spans="1:65" s="2" customFormat="1" ht="33" customHeight="1">
      <c r="A744" s="34"/>
      <c r="B744" s="35"/>
      <c r="C744" s="173" t="s">
        <v>771</v>
      </c>
      <c r="D744" s="173" t="s">
        <v>148</v>
      </c>
      <c r="E744" s="174" t="s">
        <v>772</v>
      </c>
      <c r="F744" s="175" t="s">
        <v>773</v>
      </c>
      <c r="G744" s="176" t="s">
        <v>183</v>
      </c>
      <c r="H744" s="177">
        <v>92.342</v>
      </c>
      <c r="I744" s="178"/>
      <c r="J744" s="179">
        <f>ROUND(I744*H744,2)</f>
        <v>0</v>
      </c>
      <c r="K744" s="175" t="s">
        <v>152</v>
      </c>
      <c r="L744" s="39"/>
      <c r="M744" s="180" t="s">
        <v>19</v>
      </c>
      <c r="N744" s="181" t="s">
        <v>44</v>
      </c>
      <c r="O744" s="64"/>
      <c r="P744" s="182">
        <f>O744*H744</f>
        <v>0</v>
      </c>
      <c r="Q744" s="182">
        <v>0</v>
      </c>
      <c r="R744" s="182">
        <f>Q744*H744</f>
        <v>0</v>
      </c>
      <c r="S744" s="182">
        <v>0</v>
      </c>
      <c r="T744" s="183">
        <f>S744*H744</f>
        <v>0</v>
      </c>
      <c r="U744" s="34"/>
      <c r="V744" s="34"/>
      <c r="W744" s="34"/>
      <c r="X744" s="34"/>
      <c r="Y744" s="34"/>
      <c r="Z744" s="34"/>
      <c r="AA744" s="34"/>
      <c r="AB744" s="34"/>
      <c r="AC744" s="34"/>
      <c r="AD744" s="34"/>
      <c r="AE744" s="34"/>
      <c r="AR744" s="184" t="s">
        <v>153</v>
      </c>
      <c r="AT744" s="184" t="s">
        <v>148</v>
      </c>
      <c r="AU744" s="184" t="s">
        <v>83</v>
      </c>
      <c r="AY744" s="17" t="s">
        <v>146</v>
      </c>
      <c r="BE744" s="185">
        <f>IF(N744="základní",J744,0)</f>
        <v>0</v>
      </c>
      <c r="BF744" s="185">
        <f>IF(N744="snížená",J744,0)</f>
        <v>0</v>
      </c>
      <c r="BG744" s="185">
        <f>IF(N744="zákl. přenesená",J744,0)</f>
        <v>0</v>
      </c>
      <c r="BH744" s="185">
        <f>IF(N744="sníž. přenesená",J744,0)</f>
        <v>0</v>
      </c>
      <c r="BI744" s="185">
        <f>IF(N744="nulová",J744,0)</f>
        <v>0</v>
      </c>
      <c r="BJ744" s="17" t="s">
        <v>81</v>
      </c>
      <c r="BK744" s="185">
        <f>ROUND(I744*H744,2)</f>
        <v>0</v>
      </c>
      <c r="BL744" s="17" t="s">
        <v>153</v>
      </c>
      <c r="BM744" s="184" t="s">
        <v>774</v>
      </c>
    </row>
    <row r="745" spans="1:47" s="2" customFormat="1" ht="12">
      <c r="A745" s="34"/>
      <c r="B745" s="35"/>
      <c r="C745" s="36"/>
      <c r="D745" s="186" t="s">
        <v>155</v>
      </c>
      <c r="E745" s="36"/>
      <c r="F745" s="187" t="s">
        <v>775</v>
      </c>
      <c r="G745" s="36"/>
      <c r="H745" s="36"/>
      <c r="I745" s="188"/>
      <c r="J745" s="36"/>
      <c r="K745" s="36"/>
      <c r="L745" s="39"/>
      <c r="M745" s="189"/>
      <c r="N745" s="190"/>
      <c r="O745" s="64"/>
      <c r="P745" s="64"/>
      <c r="Q745" s="64"/>
      <c r="R745" s="64"/>
      <c r="S745" s="64"/>
      <c r="T745" s="65"/>
      <c r="U745" s="34"/>
      <c r="V745" s="34"/>
      <c r="W745" s="34"/>
      <c r="X745" s="34"/>
      <c r="Y745" s="34"/>
      <c r="Z745" s="34"/>
      <c r="AA745" s="34"/>
      <c r="AB745" s="34"/>
      <c r="AC745" s="34"/>
      <c r="AD745" s="34"/>
      <c r="AE745" s="34"/>
      <c r="AT745" s="17" t="s">
        <v>155</v>
      </c>
      <c r="AU745" s="17" t="s">
        <v>83</v>
      </c>
    </row>
    <row r="746" spans="1:47" s="2" customFormat="1" ht="58.5">
      <c r="A746" s="34"/>
      <c r="B746" s="35"/>
      <c r="C746" s="36"/>
      <c r="D746" s="191" t="s">
        <v>157</v>
      </c>
      <c r="E746" s="36"/>
      <c r="F746" s="192" t="s">
        <v>776</v>
      </c>
      <c r="G746" s="36"/>
      <c r="H746" s="36"/>
      <c r="I746" s="188"/>
      <c r="J746" s="36"/>
      <c r="K746" s="36"/>
      <c r="L746" s="39"/>
      <c r="M746" s="189"/>
      <c r="N746" s="190"/>
      <c r="O746" s="64"/>
      <c r="P746" s="64"/>
      <c r="Q746" s="64"/>
      <c r="R746" s="64"/>
      <c r="S746" s="64"/>
      <c r="T746" s="65"/>
      <c r="U746" s="34"/>
      <c r="V746" s="34"/>
      <c r="W746" s="34"/>
      <c r="X746" s="34"/>
      <c r="Y746" s="34"/>
      <c r="Z746" s="34"/>
      <c r="AA746" s="34"/>
      <c r="AB746" s="34"/>
      <c r="AC746" s="34"/>
      <c r="AD746" s="34"/>
      <c r="AE746" s="34"/>
      <c r="AT746" s="17" t="s">
        <v>157</v>
      </c>
      <c r="AU746" s="17" t="s">
        <v>83</v>
      </c>
    </row>
    <row r="747" spans="2:63" s="12" customFormat="1" ht="25.9" customHeight="1">
      <c r="B747" s="157"/>
      <c r="C747" s="158"/>
      <c r="D747" s="159" t="s">
        <v>72</v>
      </c>
      <c r="E747" s="160" t="s">
        <v>777</v>
      </c>
      <c r="F747" s="160" t="s">
        <v>778</v>
      </c>
      <c r="G747" s="158"/>
      <c r="H747" s="158"/>
      <c r="I747" s="161"/>
      <c r="J747" s="162">
        <f>BK747</f>
        <v>0</v>
      </c>
      <c r="K747" s="158"/>
      <c r="L747" s="163"/>
      <c r="M747" s="164"/>
      <c r="N747" s="165"/>
      <c r="O747" s="165"/>
      <c r="P747" s="166">
        <f>P748+P772+P783+P860+P868+P889+P972+P1031+P1061+P1064</f>
        <v>0</v>
      </c>
      <c r="Q747" s="165"/>
      <c r="R747" s="166">
        <f>R748+R772+R783+R860+R868+R889+R972+R1031+R1061+R1064</f>
        <v>11.920826159999999</v>
      </c>
      <c r="S747" s="165"/>
      <c r="T747" s="167">
        <f>T748+T772+T783+T860+T868+T889+T972+T1031+T1061+T1064</f>
        <v>3.32625234</v>
      </c>
      <c r="AR747" s="168" t="s">
        <v>83</v>
      </c>
      <c r="AT747" s="169" t="s">
        <v>72</v>
      </c>
      <c r="AU747" s="169" t="s">
        <v>73</v>
      </c>
      <c r="AY747" s="168" t="s">
        <v>146</v>
      </c>
      <c r="BK747" s="170">
        <f>BK748+BK772+BK783+BK860+BK868+BK889+BK972+BK1031+BK1061+BK1064</f>
        <v>0</v>
      </c>
    </row>
    <row r="748" spans="2:63" s="12" customFormat="1" ht="22.9" customHeight="1">
      <c r="B748" s="157"/>
      <c r="C748" s="158"/>
      <c r="D748" s="159" t="s">
        <v>72</v>
      </c>
      <c r="E748" s="171" t="s">
        <v>779</v>
      </c>
      <c r="F748" s="171" t="s">
        <v>780</v>
      </c>
      <c r="G748" s="158"/>
      <c r="H748" s="158"/>
      <c r="I748" s="161"/>
      <c r="J748" s="172">
        <f>BK748</f>
        <v>0</v>
      </c>
      <c r="K748" s="158"/>
      <c r="L748" s="163"/>
      <c r="M748" s="164"/>
      <c r="N748" s="165"/>
      <c r="O748" s="165"/>
      <c r="P748" s="166">
        <f>SUM(P749:P771)</f>
        <v>0</v>
      </c>
      <c r="Q748" s="165"/>
      <c r="R748" s="166">
        <f>SUM(R749:R771)</f>
        <v>1.0937464</v>
      </c>
      <c r="S748" s="165"/>
      <c r="T748" s="167">
        <f>SUM(T749:T771)</f>
        <v>0</v>
      </c>
      <c r="AR748" s="168" t="s">
        <v>83</v>
      </c>
      <c r="AT748" s="169" t="s">
        <v>72</v>
      </c>
      <c r="AU748" s="169" t="s">
        <v>81</v>
      </c>
      <c r="AY748" s="168" t="s">
        <v>146</v>
      </c>
      <c r="BK748" s="170">
        <f>SUM(BK749:BK771)</f>
        <v>0</v>
      </c>
    </row>
    <row r="749" spans="1:65" s="2" customFormat="1" ht="16.5" customHeight="1">
      <c r="A749" s="34"/>
      <c r="B749" s="35"/>
      <c r="C749" s="173" t="s">
        <v>781</v>
      </c>
      <c r="D749" s="173" t="s">
        <v>148</v>
      </c>
      <c r="E749" s="174" t="s">
        <v>782</v>
      </c>
      <c r="F749" s="175" t="s">
        <v>783</v>
      </c>
      <c r="G749" s="176" t="s">
        <v>201</v>
      </c>
      <c r="H749" s="177">
        <v>146.208</v>
      </c>
      <c r="I749" s="178"/>
      <c r="J749" s="179">
        <f>ROUND(I749*H749,2)</f>
        <v>0</v>
      </c>
      <c r="K749" s="175" t="s">
        <v>152</v>
      </c>
      <c r="L749" s="39"/>
      <c r="M749" s="180" t="s">
        <v>19</v>
      </c>
      <c r="N749" s="181" t="s">
        <v>44</v>
      </c>
      <c r="O749" s="64"/>
      <c r="P749" s="182">
        <f>O749*H749</f>
        <v>0</v>
      </c>
      <c r="Q749" s="182">
        <v>0.0004</v>
      </c>
      <c r="R749" s="182">
        <f>Q749*H749</f>
        <v>0.0584832</v>
      </c>
      <c r="S749" s="182">
        <v>0</v>
      </c>
      <c r="T749" s="183">
        <f>S749*H749</f>
        <v>0</v>
      </c>
      <c r="U749" s="34"/>
      <c r="V749" s="34"/>
      <c r="W749" s="34"/>
      <c r="X749" s="34"/>
      <c r="Y749" s="34"/>
      <c r="Z749" s="34"/>
      <c r="AA749" s="34"/>
      <c r="AB749" s="34"/>
      <c r="AC749" s="34"/>
      <c r="AD749" s="34"/>
      <c r="AE749" s="34"/>
      <c r="AR749" s="184" t="s">
        <v>264</v>
      </c>
      <c r="AT749" s="184" t="s">
        <v>148</v>
      </c>
      <c r="AU749" s="184" t="s">
        <v>83</v>
      </c>
      <c r="AY749" s="17" t="s">
        <v>146</v>
      </c>
      <c r="BE749" s="185">
        <f>IF(N749="základní",J749,0)</f>
        <v>0</v>
      </c>
      <c r="BF749" s="185">
        <f>IF(N749="snížená",J749,0)</f>
        <v>0</v>
      </c>
      <c r="BG749" s="185">
        <f>IF(N749="zákl. přenesená",J749,0)</f>
        <v>0</v>
      </c>
      <c r="BH749" s="185">
        <f>IF(N749="sníž. přenesená",J749,0)</f>
        <v>0</v>
      </c>
      <c r="BI749" s="185">
        <f>IF(N749="nulová",J749,0)</f>
        <v>0</v>
      </c>
      <c r="BJ749" s="17" t="s">
        <v>81</v>
      </c>
      <c r="BK749" s="185">
        <f>ROUND(I749*H749,2)</f>
        <v>0</v>
      </c>
      <c r="BL749" s="17" t="s">
        <v>264</v>
      </c>
      <c r="BM749" s="184" t="s">
        <v>784</v>
      </c>
    </row>
    <row r="750" spans="1:47" s="2" customFormat="1" ht="12">
      <c r="A750" s="34"/>
      <c r="B750" s="35"/>
      <c r="C750" s="36"/>
      <c r="D750" s="186" t="s">
        <v>155</v>
      </c>
      <c r="E750" s="36"/>
      <c r="F750" s="187" t="s">
        <v>785</v>
      </c>
      <c r="G750" s="36"/>
      <c r="H750" s="36"/>
      <c r="I750" s="188"/>
      <c r="J750" s="36"/>
      <c r="K750" s="36"/>
      <c r="L750" s="39"/>
      <c r="M750" s="189"/>
      <c r="N750" s="190"/>
      <c r="O750" s="64"/>
      <c r="P750" s="64"/>
      <c r="Q750" s="64"/>
      <c r="R750" s="64"/>
      <c r="S750" s="64"/>
      <c r="T750" s="65"/>
      <c r="U750" s="34"/>
      <c r="V750" s="34"/>
      <c r="W750" s="34"/>
      <c r="X750" s="34"/>
      <c r="Y750" s="34"/>
      <c r="Z750" s="34"/>
      <c r="AA750" s="34"/>
      <c r="AB750" s="34"/>
      <c r="AC750" s="34"/>
      <c r="AD750" s="34"/>
      <c r="AE750" s="34"/>
      <c r="AT750" s="17" t="s">
        <v>155</v>
      </c>
      <c r="AU750" s="17" t="s">
        <v>83</v>
      </c>
    </row>
    <row r="751" spans="1:47" s="2" customFormat="1" ht="29.25">
      <c r="A751" s="34"/>
      <c r="B751" s="35"/>
      <c r="C751" s="36"/>
      <c r="D751" s="191" t="s">
        <v>157</v>
      </c>
      <c r="E751" s="36"/>
      <c r="F751" s="192" t="s">
        <v>786</v>
      </c>
      <c r="G751" s="36"/>
      <c r="H751" s="36"/>
      <c r="I751" s="188"/>
      <c r="J751" s="36"/>
      <c r="K751" s="36"/>
      <c r="L751" s="39"/>
      <c r="M751" s="189"/>
      <c r="N751" s="190"/>
      <c r="O751" s="64"/>
      <c r="P751" s="64"/>
      <c r="Q751" s="64"/>
      <c r="R751" s="64"/>
      <c r="S751" s="64"/>
      <c r="T751" s="65"/>
      <c r="U751" s="34"/>
      <c r="V751" s="34"/>
      <c r="W751" s="34"/>
      <c r="X751" s="34"/>
      <c r="Y751" s="34"/>
      <c r="Z751" s="34"/>
      <c r="AA751" s="34"/>
      <c r="AB751" s="34"/>
      <c r="AC751" s="34"/>
      <c r="AD751" s="34"/>
      <c r="AE751" s="34"/>
      <c r="AT751" s="17" t="s">
        <v>157</v>
      </c>
      <c r="AU751" s="17" t="s">
        <v>83</v>
      </c>
    </row>
    <row r="752" spans="2:51" s="13" customFormat="1" ht="12">
      <c r="B752" s="193"/>
      <c r="C752" s="194"/>
      <c r="D752" s="191" t="s">
        <v>159</v>
      </c>
      <c r="E752" s="195" t="s">
        <v>19</v>
      </c>
      <c r="F752" s="196" t="s">
        <v>787</v>
      </c>
      <c r="G752" s="194"/>
      <c r="H752" s="195" t="s">
        <v>19</v>
      </c>
      <c r="I752" s="197"/>
      <c r="J752" s="194"/>
      <c r="K752" s="194"/>
      <c r="L752" s="198"/>
      <c r="M752" s="199"/>
      <c r="N752" s="200"/>
      <c r="O752" s="200"/>
      <c r="P752" s="200"/>
      <c r="Q752" s="200"/>
      <c r="R752" s="200"/>
      <c r="S752" s="200"/>
      <c r="T752" s="201"/>
      <c r="AT752" s="202" t="s">
        <v>159</v>
      </c>
      <c r="AU752" s="202" t="s">
        <v>83</v>
      </c>
      <c r="AV752" s="13" t="s">
        <v>81</v>
      </c>
      <c r="AW752" s="13" t="s">
        <v>34</v>
      </c>
      <c r="AX752" s="13" t="s">
        <v>73</v>
      </c>
      <c r="AY752" s="202" t="s">
        <v>146</v>
      </c>
    </row>
    <row r="753" spans="2:51" s="14" customFormat="1" ht="12">
      <c r="B753" s="203"/>
      <c r="C753" s="204"/>
      <c r="D753" s="191" t="s">
        <v>159</v>
      </c>
      <c r="E753" s="205" t="s">
        <v>19</v>
      </c>
      <c r="F753" s="206" t="s">
        <v>788</v>
      </c>
      <c r="G753" s="204"/>
      <c r="H753" s="207">
        <v>146.208</v>
      </c>
      <c r="I753" s="208"/>
      <c r="J753" s="204"/>
      <c r="K753" s="204"/>
      <c r="L753" s="209"/>
      <c r="M753" s="210"/>
      <c r="N753" s="211"/>
      <c r="O753" s="211"/>
      <c r="P753" s="211"/>
      <c r="Q753" s="211"/>
      <c r="R753" s="211"/>
      <c r="S753" s="211"/>
      <c r="T753" s="212"/>
      <c r="AT753" s="213" t="s">
        <v>159</v>
      </c>
      <c r="AU753" s="213" t="s">
        <v>83</v>
      </c>
      <c r="AV753" s="14" t="s">
        <v>83</v>
      </c>
      <c r="AW753" s="14" t="s">
        <v>34</v>
      </c>
      <c r="AX753" s="14" t="s">
        <v>73</v>
      </c>
      <c r="AY753" s="213" t="s">
        <v>146</v>
      </c>
    </row>
    <row r="754" spans="1:65" s="2" customFormat="1" ht="24.2" customHeight="1">
      <c r="A754" s="34"/>
      <c r="B754" s="35"/>
      <c r="C754" s="214" t="s">
        <v>789</v>
      </c>
      <c r="D754" s="214" t="s">
        <v>241</v>
      </c>
      <c r="E754" s="215" t="s">
        <v>790</v>
      </c>
      <c r="F754" s="216" t="s">
        <v>791</v>
      </c>
      <c r="G754" s="217" t="s">
        <v>201</v>
      </c>
      <c r="H754" s="218">
        <v>168.139</v>
      </c>
      <c r="I754" s="219"/>
      <c r="J754" s="220">
        <f>ROUND(I754*H754,2)</f>
        <v>0</v>
      </c>
      <c r="K754" s="216" t="s">
        <v>152</v>
      </c>
      <c r="L754" s="221"/>
      <c r="M754" s="222" t="s">
        <v>19</v>
      </c>
      <c r="N754" s="223" t="s">
        <v>44</v>
      </c>
      <c r="O754" s="64"/>
      <c r="P754" s="182">
        <f>O754*H754</f>
        <v>0</v>
      </c>
      <c r="Q754" s="182">
        <v>0.0053</v>
      </c>
      <c r="R754" s="182">
        <f>Q754*H754</f>
        <v>0.8911367</v>
      </c>
      <c r="S754" s="182">
        <v>0</v>
      </c>
      <c r="T754" s="183">
        <f>S754*H754</f>
        <v>0</v>
      </c>
      <c r="U754" s="34"/>
      <c r="V754" s="34"/>
      <c r="W754" s="34"/>
      <c r="X754" s="34"/>
      <c r="Y754" s="34"/>
      <c r="Z754" s="34"/>
      <c r="AA754" s="34"/>
      <c r="AB754" s="34"/>
      <c r="AC754" s="34"/>
      <c r="AD754" s="34"/>
      <c r="AE754" s="34"/>
      <c r="AR754" s="184" t="s">
        <v>412</v>
      </c>
      <c r="AT754" s="184" t="s">
        <v>241</v>
      </c>
      <c r="AU754" s="184" t="s">
        <v>83</v>
      </c>
      <c r="AY754" s="17" t="s">
        <v>146</v>
      </c>
      <c r="BE754" s="185">
        <f>IF(N754="základní",J754,0)</f>
        <v>0</v>
      </c>
      <c r="BF754" s="185">
        <f>IF(N754="snížená",J754,0)</f>
        <v>0</v>
      </c>
      <c r="BG754" s="185">
        <f>IF(N754="zákl. přenesená",J754,0)</f>
        <v>0</v>
      </c>
      <c r="BH754" s="185">
        <f>IF(N754="sníž. přenesená",J754,0)</f>
        <v>0</v>
      </c>
      <c r="BI754" s="185">
        <f>IF(N754="nulová",J754,0)</f>
        <v>0</v>
      </c>
      <c r="BJ754" s="17" t="s">
        <v>81</v>
      </c>
      <c r="BK754" s="185">
        <f>ROUND(I754*H754,2)</f>
        <v>0</v>
      </c>
      <c r="BL754" s="17" t="s">
        <v>264</v>
      </c>
      <c r="BM754" s="184" t="s">
        <v>792</v>
      </c>
    </row>
    <row r="755" spans="2:51" s="14" customFormat="1" ht="12">
      <c r="B755" s="203"/>
      <c r="C755" s="204"/>
      <c r="D755" s="191" t="s">
        <v>159</v>
      </c>
      <c r="E755" s="204"/>
      <c r="F755" s="206" t="s">
        <v>793</v>
      </c>
      <c r="G755" s="204"/>
      <c r="H755" s="207">
        <v>168.139</v>
      </c>
      <c r="I755" s="208"/>
      <c r="J755" s="204"/>
      <c r="K755" s="204"/>
      <c r="L755" s="209"/>
      <c r="M755" s="210"/>
      <c r="N755" s="211"/>
      <c r="O755" s="211"/>
      <c r="P755" s="211"/>
      <c r="Q755" s="211"/>
      <c r="R755" s="211"/>
      <c r="S755" s="211"/>
      <c r="T755" s="212"/>
      <c r="AT755" s="213" t="s">
        <v>159</v>
      </c>
      <c r="AU755" s="213" t="s">
        <v>83</v>
      </c>
      <c r="AV755" s="14" t="s">
        <v>83</v>
      </c>
      <c r="AW755" s="14" t="s">
        <v>4</v>
      </c>
      <c r="AX755" s="14" t="s">
        <v>81</v>
      </c>
      <c r="AY755" s="213" t="s">
        <v>146</v>
      </c>
    </row>
    <row r="756" spans="1:65" s="2" customFormat="1" ht="21.75" customHeight="1">
      <c r="A756" s="34"/>
      <c r="B756" s="35"/>
      <c r="C756" s="173" t="s">
        <v>794</v>
      </c>
      <c r="D756" s="173" t="s">
        <v>148</v>
      </c>
      <c r="E756" s="174" t="s">
        <v>795</v>
      </c>
      <c r="F756" s="175" t="s">
        <v>796</v>
      </c>
      <c r="G756" s="176" t="s">
        <v>201</v>
      </c>
      <c r="H756" s="177">
        <v>38.903</v>
      </c>
      <c r="I756" s="178"/>
      <c r="J756" s="179">
        <f>ROUND(I756*H756,2)</f>
        <v>0</v>
      </c>
      <c r="K756" s="175" t="s">
        <v>152</v>
      </c>
      <c r="L756" s="39"/>
      <c r="M756" s="180" t="s">
        <v>19</v>
      </c>
      <c r="N756" s="181" t="s">
        <v>44</v>
      </c>
      <c r="O756" s="64"/>
      <c r="P756" s="182">
        <f>O756*H756</f>
        <v>0</v>
      </c>
      <c r="Q756" s="182">
        <v>0.0035</v>
      </c>
      <c r="R756" s="182">
        <f>Q756*H756</f>
        <v>0.1361605</v>
      </c>
      <c r="S756" s="182">
        <v>0</v>
      </c>
      <c r="T756" s="183">
        <f>S756*H756</f>
        <v>0</v>
      </c>
      <c r="U756" s="34"/>
      <c r="V756" s="34"/>
      <c r="W756" s="34"/>
      <c r="X756" s="34"/>
      <c r="Y756" s="34"/>
      <c r="Z756" s="34"/>
      <c r="AA756" s="34"/>
      <c r="AB756" s="34"/>
      <c r="AC756" s="34"/>
      <c r="AD756" s="34"/>
      <c r="AE756" s="34"/>
      <c r="AR756" s="184" t="s">
        <v>264</v>
      </c>
      <c r="AT756" s="184" t="s">
        <v>148</v>
      </c>
      <c r="AU756" s="184" t="s">
        <v>83</v>
      </c>
      <c r="AY756" s="17" t="s">
        <v>146</v>
      </c>
      <c r="BE756" s="185">
        <f>IF(N756="základní",J756,0)</f>
        <v>0</v>
      </c>
      <c r="BF756" s="185">
        <f>IF(N756="snížená",J756,0)</f>
        <v>0</v>
      </c>
      <c r="BG756" s="185">
        <f>IF(N756="zákl. přenesená",J756,0)</f>
        <v>0</v>
      </c>
      <c r="BH756" s="185">
        <f>IF(N756="sníž. přenesená",J756,0)</f>
        <v>0</v>
      </c>
      <c r="BI756" s="185">
        <f>IF(N756="nulová",J756,0)</f>
        <v>0</v>
      </c>
      <c r="BJ756" s="17" t="s">
        <v>81</v>
      </c>
      <c r="BK756" s="185">
        <f>ROUND(I756*H756,2)</f>
        <v>0</v>
      </c>
      <c r="BL756" s="17" t="s">
        <v>264</v>
      </c>
      <c r="BM756" s="184" t="s">
        <v>797</v>
      </c>
    </row>
    <row r="757" spans="1:47" s="2" customFormat="1" ht="12">
      <c r="A757" s="34"/>
      <c r="B757" s="35"/>
      <c r="C757" s="36"/>
      <c r="D757" s="186" t="s">
        <v>155</v>
      </c>
      <c r="E757" s="36"/>
      <c r="F757" s="187" t="s">
        <v>798</v>
      </c>
      <c r="G757" s="36"/>
      <c r="H757" s="36"/>
      <c r="I757" s="188"/>
      <c r="J757" s="36"/>
      <c r="K757" s="36"/>
      <c r="L757" s="39"/>
      <c r="M757" s="189"/>
      <c r="N757" s="190"/>
      <c r="O757" s="64"/>
      <c r="P757" s="64"/>
      <c r="Q757" s="64"/>
      <c r="R757" s="64"/>
      <c r="S757" s="64"/>
      <c r="T757" s="65"/>
      <c r="U757" s="34"/>
      <c r="V757" s="34"/>
      <c r="W757" s="34"/>
      <c r="X757" s="34"/>
      <c r="Y757" s="34"/>
      <c r="Z757" s="34"/>
      <c r="AA757" s="34"/>
      <c r="AB757" s="34"/>
      <c r="AC757" s="34"/>
      <c r="AD757" s="34"/>
      <c r="AE757" s="34"/>
      <c r="AT757" s="17" t="s">
        <v>155</v>
      </c>
      <c r="AU757" s="17" t="s">
        <v>83</v>
      </c>
    </row>
    <row r="758" spans="2:51" s="13" customFormat="1" ht="12">
      <c r="B758" s="193"/>
      <c r="C758" s="194"/>
      <c r="D758" s="191" t="s">
        <v>159</v>
      </c>
      <c r="E758" s="195" t="s">
        <v>19</v>
      </c>
      <c r="F758" s="196" t="s">
        <v>720</v>
      </c>
      <c r="G758" s="194"/>
      <c r="H758" s="195" t="s">
        <v>19</v>
      </c>
      <c r="I758" s="197"/>
      <c r="J758" s="194"/>
      <c r="K758" s="194"/>
      <c r="L758" s="198"/>
      <c r="M758" s="199"/>
      <c r="N758" s="200"/>
      <c r="O758" s="200"/>
      <c r="P758" s="200"/>
      <c r="Q758" s="200"/>
      <c r="R758" s="200"/>
      <c r="S758" s="200"/>
      <c r="T758" s="201"/>
      <c r="AT758" s="202" t="s">
        <v>159</v>
      </c>
      <c r="AU758" s="202" t="s">
        <v>83</v>
      </c>
      <c r="AV758" s="13" t="s">
        <v>81</v>
      </c>
      <c r="AW758" s="13" t="s">
        <v>34</v>
      </c>
      <c r="AX758" s="13" t="s">
        <v>73</v>
      </c>
      <c r="AY758" s="202" t="s">
        <v>146</v>
      </c>
    </row>
    <row r="759" spans="2:51" s="14" customFormat="1" ht="12">
      <c r="B759" s="203"/>
      <c r="C759" s="204"/>
      <c r="D759" s="191" t="s">
        <v>159</v>
      </c>
      <c r="E759" s="205" t="s">
        <v>19</v>
      </c>
      <c r="F759" s="206" t="s">
        <v>721</v>
      </c>
      <c r="G759" s="204"/>
      <c r="H759" s="207">
        <v>28.15</v>
      </c>
      <c r="I759" s="208"/>
      <c r="J759" s="204"/>
      <c r="K759" s="204"/>
      <c r="L759" s="209"/>
      <c r="M759" s="210"/>
      <c r="N759" s="211"/>
      <c r="O759" s="211"/>
      <c r="P759" s="211"/>
      <c r="Q759" s="211"/>
      <c r="R759" s="211"/>
      <c r="S759" s="211"/>
      <c r="T759" s="212"/>
      <c r="AT759" s="213" t="s">
        <v>159</v>
      </c>
      <c r="AU759" s="213" t="s">
        <v>83</v>
      </c>
      <c r="AV759" s="14" t="s">
        <v>83</v>
      </c>
      <c r="AW759" s="14" t="s">
        <v>34</v>
      </c>
      <c r="AX759" s="14" t="s">
        <v>73</v>
      </c>
      <c r="AY759" s="213" t="s">
        <v>146</v>
      </c>
    </row>
    <row r="760" spans="2:51" s="13" customFormat="1" ht="12">
      <c r="B760" s="193"/>
      <c r="C760" s="194"/>
      <c r="D760" s="191" t="s">
        <v>159</v>
      </c>
      <c r="E760" s="195" t="s">
        <v>19</v>
      </c>
      <c r="F760" s="196" t="s">
        <v>232</v>
      </c>
      <c r="G760" s="194"/>
      <c r="H760" s="195" t="s">
        <v>19</v>
      </c>
      <c r="I760" s="197"/>
      <c r="J760" s="194"/>
      <c r="K760" s="194"/>
      <c r="L760" s="198"/>
      <c r="M760" s="199"/>
      <c r="N760" s="200"/>
      <c r="O760" s="200"/>
      <c r="P760" s="200"/>
      <c r="Q760" s="200"/>
      <c r="R760" s="200"/>
      <c r="S760" s="200"/>
      <c r="T760" s="201"/>
      <c r="AT760" s="202" t="s">
        <v>159</v>
      </c>
      <c r="AU760" s="202" t="s">
        <v>83</v>
      </c>
      <c r="AV760" s="13" t="s">
        <v>81</v>
      </c>
      <c r="AW760" s="13" t="s">
        <v>34</v>
      </c>
      <c r="AX760" s="13" t="s">
        <v>73</v>
      </c>
      <c r="AY760" s="202" t="s">
        <v>146</v>
      </c>
    </row>
    <row r="761" spans="2:51" s="14" customFormat="1" ht="12">
      <c r="B761" s="203"/>
      <c r="C761" s="204"/>
      <c r="D761" s="191" t="s">
        <v>159</v>
      </c>
      <c r="E761" s="205" t="s">
        <v>19</v>
      </c>
      <c r="F761" s="206" t="s">
        <v>522</v>
      </c>
      <c r="G761" s="204"/>
      <c r="H761" s="207">
        <v>10.753</v>
      </c>
      <c r="I761" s="208"/>
      <c r="J761" s="204"/>
      <c r="K761" s="204"/>
      <c r="L761" s="209"/>
      <c r="M761" s="210"/>
      <c r="N761" s="211"/>
      <c r="O761" s="211"/>
      <c r="P761" s="211"/>
      <c r="Q761" s="211"/>
      <c r="R761" s="211"/>
      <c r="S761" s="211"/>
      <c r="T761" s="212"/>
      <c r="AT761" s="213" t="s">
        <v>159</v>
      </c>
      <c r="AU761" s="213" t="s">
        <v>83</v>
      </c>
      <c r="AV761" s="14" t="s">
        <v>83</v>
      </c>
      <c r="AW761" s="14" t="s">
        <v>34</v>
      </c>
      <c r="AX761" s="14" t="s">
        <v>73</v>
      </c>
      <c r="AY761" s="213" t="s">
        <v>146</v>
      </c>
    </row>
    <row r="762" spans="1:65" s="2" customFormat="1" ht="21.75" customHeight="1">
      <c r="A762" s="34"/>
      <c r="B762" s="35"/>
      <c r="C762" s="173" t="s">
        <v>799</v>
      </c>
      <c r="D762" s="173" t="s">
        <v>148</v>
      </c>
      <c r="E762" s="174" t="s">
        <v>800</v>
      </c>
      <c r="F762" s="175" t="s">
        <v>801</v>
      </c>
      <c r="G762" s="176" t="s">
        <v>201</v>
      </c>
      <c r="H762" s="177">
        <v>2.276</v>
      </c>
      <c r="I762" s="178"/>
      <c r="J762" s="179">
        <f>ROUND(I762*H762,2)</f>
        <v>0</v>
      </c>
      <c r="K762" s="175" t="s">
        <v>152</v>
      </c>
      <c r="L762" s="39"/>
      <c r="M762" s="180" t="s">
        <v>19</v>
      </c>
      <c r="N762" s="181" t="s">
        <v>44</v>
      </c>
      <c r="O762" s="64"/>
      <c r="P762" s="182">
        <f>O762*H762</f>
        <v>0</v>
      </c>
      <c r="Q762" s="182">
        <v>0.0035</v>
      </c>
      <c r="R762" s="182">
        <f>Q762*H762</f>
        <v>0.007965999999999999</v>
      </c>
      <c r="S762" s="182">
        <v>0</v>
      </c>
      <c r="T762" s="183">
        <f>S762*H762</f>
        <v>0</v>
      </c>
      <c r="U762" s="34"/>
      <c r="V762" s="34"/>
      <c r="W762" s="34"/>
      <c r="X762" s="34"/>
      <c r="Y762" s="34"/>
      <c r="Z762" s="34"/>
      <c r="AA762" s="34"/>
      <c r="AB762" s="34"/>
      <c r="AC762" s="34"/>
      <c r="AD762" s="34"/>
      <c r="AE762" s="34"/>
      <c r="AR762" s="184" t="s">
        <v>264</v>
      </c>
      <c r="AT762" s="184" t="s">
        <v>148</v>
      </c>
      <c r="AU762" s="184" t="s">
        <v>83</v>
      </c>
      <c r="AY762" s="17" t="s">
        <v>146</v>
      </c>
      <c r="BE762" s="185">
        <f>IF(N762="základní",J762,0)</f>
        <v>0</v>
      </c>
      <c r="BF762" s="185">
        <f>IF(N762="snížená",J762,0)</f>
        <v>0</v>
      </c>
      <c r="BG762" s="185">
        <f>IF(N762="zákl. přenesená",J762,0)</f>
        <v>0</v>
      </c>
      <c r="BH762" s="185">
        <f>IF(N762="sníž. přenesená",J762,0)</f>
        <v>0</v>
      </c>
      <c r="BI762" s="185">
        <f>IF(N762="nulová",J762,0)</f>
        <v>0</v>
      </c>
      <c r="BJ762" s="17" t="s">
        <v>81</v>
      </c>
      <c r="BK762" s="185">
        <f>ROUND(I762*H762,2)</f>
        <v>0</v>
      </c>
      <c r="BL762" s="17" t="s">
        <v>264</v>
      </c>
      <c r="BM762" s="184" t="s">
        <v>802</v>
      </c>
    </row>
    <row r="763" spans="1:47" s="2" customFormat="1" ht="12">
      <c r="A763" s="34"/>
      <c r="B763" s="35"/>
      <c r="C763" s="36"/>
      <c r="D763" s="186" t="s">
        <v>155</v>
      </c>
      <c r="E763" s="36"/>
      <c r="F763" s="187" t="s">
        <v>803</v>
      </c>
      <c r="G763" s="36"/>
      <c r="H763" s="36"/>
      <c r="I763" s="188"/>
      <c r="J763" s="36"/>
      <c r="K763" s="36"/>
      <c r="L763" s="39"/>
      <c r="M763" s="189"/>
      <c r="N763" s="190"/>
      <c r="O763" s="64"/>
      <c r="P763" s="64"/>
      <c r="Q763" s="64"/>
      <c r="R763" s="64"/>
      <c r="S763" s="64"/>
      <c r="T763" s="65"/>
      <c r="U763" s="34"/>
      <c r="V763" s="34"/>
      <c r="W763" s="34"/>
      <c r="X763" s="34"/>
      <c r="Y763" s="34"/>
      <c r="Z763" s="34"/>
      <c r="AA763" s="34"/>
      <c r="AB763" s="34"/>
      <c r="AC763" s="34"/>
      <c r="AD763" s="34"/>
      <c r="AE763" s="34"/>
      <c r="AT763" s="17" t="s">
        <v>155</v>
      </c>
      <c r="AU763" s="17" t="s">
        <v>83</v>
      </c>
    </row>
    <row r="764" spans="2:51" s="13" customFormat="1" ht="12">
      <c r="B764" s="193"/>
      <c r="C764" s="194"/>
      <c r="D764" s="191" t="s">
        <v>159</v>
      </c>
      <c r="E764" s="195" t="s">
        <v>19</v>
      </c>
      <c r="F764" s="196" t="s">
        <v>804</v>
      </c>
      <c r="G764" s="194"/>
      <c r="H764" s="195" t="s">
        <v>19</v>
      </c>
      <c r="I764" s="197"/>
      <c r="J764" s="194"/>
      <c r="K764" s="194"/>
      <c r="L764" s="198"/>
      <c r="M764" s="199"/>
      <c r="N764" s="200"/>
      <c r="O764" s="200"/>
      <c r="P764" s="200"/>
      <c r="Q764" s="200"/>
      <c r="R764" s="200"/>
      <c r="S764" s="200"/>
      <c r="T764" s="201"/>
      <c r="AT764" s="202" t="s">
        <v>159</v>
      </c>
      <c r="AU764" s="202" t="s">
        <v>83</v>
      </c>
      <c r="AV764" s="13" t="s">
        <v>81</v>
      </c>
      <c r="AW764" s="13" t="s">
        <v>34</v>
      </c>
      <c r="AX764" s="13" t="s">
        <v>73</v>
      </c>
      <c r="AY764" s="202" t="s">
        <v>146</v>
      </c>
    </row>
    <row r="765" spans="2:51" s="13" customFormat="1" ht="12">
      <c r="B765" s="193"/>
      <c r="C765" s="194"/>
      <c r="D765" s="191" t="s">
        <v>159</v>
      </c>
      <c r="E765" s="195" t="s">
        <v>19</v>
      </c>
      <c r="F765" s="196" t="s">
        <v>720</v>
      </c>
      <c r="G765" s="194"/>
      <c r="H765" s="195" t="s">
        <v>19</v>
      </c>
      <c r="I765" s="197"/>
      <c r="J765" s="194"/>
      <c r="K765" s="194"/>
      <c r="L765" s="198"/>
      <c r="M765" s="199"/>
      <c r="N765" s="200"/>
      <c r="O765" s="200"/>
      <c r="P765" s="200"/>
      <c r="Q765" s="200"/>
      <c r="R765" s="200"/>
      <c r="S765" s="200"/>
      <c r="T765" s="201"/>
      <c r="AT765" s="202" t="s">
        <v>159</v>
      </c>
      <c r="AU765" s="202" t="s">
        <v>83</v>
      </c>
      <c r="AV765" s="13" t="s">
        <v>81</v>
      </c>
      <c r="AW765" s="13" t="s">
        <v>34</v>
      </c>
      <c r="AX765" s="13" t="s">
        <v>73</v>
      </c>
      <c r="AY765" s="202" t="s">
        <v>146</v>
      </c>
    </row>
    <row r="766" spans="2:51" s="14" customFormat="1" ht="12">
      <c r="B766" s="203"/>
      <c r="C766" s="204"/>
      <c r="D766" s="191" t="s">
        <v>159</v>
      </c>
      <c r="E766" s="205" t="s">
        <v>19</v>
      </c>
      <c r="F766" s="206" t="s">
        <v>805</v>
      </c>
      <c r="G766" s="204"/>
      <c r="H766" s="207">
        <v>1.758</v>
      </c>
      <c r="I766" s="208"/>
      <c r="J766" s="204"/>
      <c r="K766" s="204"/>
      <c r="L766" s="209"/>
      <c r="M766" s="210"/>
      <c r="N766" s="211"/>
      <c r="O766" s="211"/>
      <c r="P766" s="211"/>
      <c r="Q766" s="211"/>
      <c r="R766" s="211"/>
      <c r="S766" s="211"/>
      <c r="T766" s="212"/>
      <c r="AT766" s="213" t="s">
        <v>159</v>
      </c>
      <c r="AU766" s="213" t="s">
        <v>83</v>
      </c>
      <c r="AV766" s="14" t="s">
        <v>83</v>
      </c>
      <c r="AW766" s="14" t="s">
        <v>34</v>
      </c>
      <c r="AX766" s="14" t="s">
        <v>73</v>
      </c>
      <c r="AY766" s="213" t="s">
        <v>146</v>
      </c>
    </row>
    <row r="767" spans="2:51" s="13" customFormat="1" ht="12">
      <c r="B767" s="193"/>
      <c r="C767" s="194"/>
      <c r="D767" s="191" t="s">
        <v>159</v>
      </c>
      <c r="E767" s="195" t="s">
        <v>19</v>
      </c>
      <c r="F767" s="196" t="s">
        <v>232</v>
      </c>
      <c r="G767" s="194"/>
      <c r="H767" s="195" t="s">
        <v>19</v>
      </c>
      <c r="I767" s="197"/>
      <c r="J767" s="194"/>
      <c r="K767" s="194"/>
      <c r="L767" s="198"/>
      <c r="M767" s="199"/>
      <c r="N767" s="200"/>
      <c r="O767" s="200"/>
      <c r="P767" s="200"/>
      <c r="Q767" s="200"/>
      <c r="R767" s="200"/>
      <c r="S767" s="200"/>
      <c r="T767" s="201"/>
      <c r="AT767" s="202" t="s">
        <v>159</v>
      </c>
      <c r="AU767" s="202" t="s">
        <v>83</v>
      </c>
      <c r="AV767" s="13" t="s">
        <v>81</v>
      </c>
      <c r="AW767" s="13" t="s">
        <v>34</v>
      </c>
      <c r="AX767" s="13" t="s">
        <v>73</v>
      </c>
      <c r="AY767" s="202" t="s">
        <v>146</v>
      </c>
    </row>
    <row r="768" spans="2:51" s="14" customFormat="1" ht="12">
      <c r="B768" s="203"/>
      <c r="C768" s="204"/>
      <c r="D768" s="191" t="s">
        <v>159</v>
      </c>
      <c r="E768" s="205" t="s">
        <v>19</v>
      </c>
      <c r="F768" s="206" t="s">
        <v>806</v>
      </c>
      <c r="G768" s="204"/>
      <c r="H768" s="207">
        <v>0.518</v>
      </c>
      <c r="I768" s="208"/>
      <c r="J768" s="204"/>
      <c r="K768" s="204"/>
      <c r="L768" s="209"/>
      <c r="M768" s="210"/>
      <c r="N768" s="211"/>
      <c r="O768" s="211"/>
      <c r="P768" s="211"/>
      <c r="Q768" s="211"/>
      <c r="R768" s="211"/>
      <c r="S768" s="211"/>
      <c r="T768" s="212"/>
      <c r="AT768" s="213" t="s">
        <v>159</v>
      </c>
      <c r="AU768" s="213" t="s">
        <v>83</v>
      </c>
      <c r="AV768" s="14" t="s">
        <v>83</v>
      </c>
      <c r="AW768" s="14" t="s">
        <v>34</v>
      </c>
      <c r="AX768" s="14" t="s">
        <v>73</v>
      </c>
      <c r="AY768" s="213" t="s">
        <v>146</v>
      </c>
    </row>
    <row r="769" spans="1:65" s="2" customFormat="1" ht="24.2" customHeight="1">
      <c r="A769" s="34"/>
      <c r="B769" s="35"/>
      <c r="C769" s="173" t="s">
        <v>807</v>
      </c>
      <c r="D769" s="173" t="s">
        <v>148</v>
      </c>
      <c r="E769" s="174" t="s">
        <v>808</v>
      </c>
      <c r="F769" s="175" t="s">
        <v>809</v>
      </c>
      <c r="G769" s="176" t="s">
        <v>183</v>
      </c>
      <c r="H769" s="177">
        <v>1.094</v>
      </c>
      <c r="I769" s="178"/>
      <c r="J769" s="179">
        <f>ROUND(I769*H769,2)</f>
        <v>0</v>
      </c>
      <c r="K769" s="175" t="s">
        <v>152</v>
      </c>
      <c r="L769" s="39"/>
      <c r="M769" s="180" t="s">
        <v>19</v>
      </c>
      <c r="N769" s="181" t="s">
        <v>44</v>
      </c>
      <c r="O769" s="64"/>
      <c r="P769" s="182">
        <f>O769*H769</f>
        <v>0</v>
      </c>
      <c r="Q769" s="182">
        <v>0</v>
      </c>
      <c r="R769" s="182">
        <f>Q769*H769</f>
        <v>0</v>
      </c>
      <c r="S769" s="182">
        <v>0</v>
      </c>
      <c r="T769" s="183">
        <f>S769*H769</f>
        <v>0</v>
      </c>
      <c r="U769" s="34"/>
      <c r="V769" s="34"/>
      <c r="W769" s="34"/>
      <c r="X769" s="34"/>
      <c r="Y769" s="34"/>
      <c r="Z769" s="34"/>
      <c r="AA769" s="34"/>
      <c r="AB769" s="34"/>
      <c r="AC769" s="34"/>
      <c r="AD769" s="34"/>
      <c r="AE769" s="34"/>
      <c r="AR769" s="184" t="s">
        <v>153</v>
      </c>
      <c r="AT769" s="184" t="s">
        <v>148</v>
      </c>
      <c r="AU769" s="184" t="s">
        <v>83</v>
      </c>
      <c r="AY769" s="17" t="s">
        <v>146</v>
      </c>
      <c r="BE769" s="185">
        <f>IF(N769="základní",J769,0)</f>
        <v>0</v>
      </c>
      <c r="BF769" s="185">
        <f>IF(N769="snížená",J769,0)</f>
        <v>0</v>
      </c>
      <c r="BG769" s="185">
        <f>IF(N769="zákl. přenesená",J769,0)</f>
        <v>0</v>
      </c>
      <c r="BH769" s="185">
        <f>IF(N769="sníž. přenesená",J769,0)</f>
        <v>0</v>
      </c>
      <c r="BI769" s="185">
        <f>IF(N769="nulová",J769,0)</f>
        <v>0</v>
      </c>
      <c r="BJ769" s="17" t="s">
        <v>81</v>
      </c>
      <c r="BK769" s="185">
        <f>ROUND(I769*H769,2)</f>
        <v>0</v>
      </c>
      <c r="BL769" s="17" t="s">
        <v>153</v>
      </c>
      <c r="BM769" s="184" t="s">
        <v>810</v>
      </c>
    </row>
    <row r="770" spans="1:47" s="2" customFormat="1" ht="12">
      <c r="A770" s="34"/>
      <c r="B770" s="35"/>
      <c r="C770" s="36"/>
      <c r="D770" s="186" t="s">
        <v>155</v>
      </c>
      <c r="E770" s="36"/>
      <c r="F770" s="187" t="s">
        <v>811</v>
      </c>
      <c r="G770" s="36"/>
      <c r="H770" s="36"/>
      <c r="I770" s="188"/>
      <c r="J770" s="36"/>
      <c r="K770" s="36"/>
      <c r="L770" s="39"/>
      <c r="M770" s="189"/>
      <c r="N770" s="190"/>
      <c r="O770" s="64"/>
      <c r="P770" s="64"/>
      <c r="Q770" s="64"/>
      <c r="R770" s="64"/>
      <c r="S770" s="64"/>
      <c r="T770" s="65"/>
      <c r="U770" s="34"/>
      <c r="V770" s="34"/>
      <c r="W770" s="34"/>
      <c r="X770" s="34"/>
      <c r="Y770" s="34"/>
      <c r="Z770" s="34"/>
      <c r="AA770" s="34"/>
      <c r="AB770" s="34"/>
      <c r="AC770" s="34"/>
      <c r="AD770" s="34"/>
      <c r="AE770" s="34"/>
      <c r="AT770" s="17" t="s">
        <v>155</v>
      </c>
      <c r="AU770" s="17" t="s">
        <v>83</v>
      </c>
    </row>
    <row r="771" spans="1:47" s="2" customFormat="1" ht="78">
      <c r="A771" s="34"/>
      <c r="B771" s="35"/>
      <c r="C771" s="36"/>
      <c r="D771" s="191" t="s">
        <v>157</v>
      </c>
      <c r="E771" s="36"/>
      <c r="F771" s="192" t="s">
        <v>812</v>
      </c>
      <c r="G771" s="36"/>
      <c r="H771" s="36"/>
      <c r="I771" s="188"/>
      <c r="J771" s="36"/>
      <c r="K771" s="36"/>
      <c r="L771" s="39"/>
      <c r="M771" s="189"/>
      <c r="N771" s="190"/>
      <c r="O771" s="64"/>
      <c r="P771" s="64"/>
      <c r="Q771" s="64"/>
      <c r="R771" s="64"/>
      <c r="S771" s="64"/>
      <c r="T771" s="65"/>
      <c r="U771" s="34"/>
      <c r="V771" s="34"/>
      <c r="W771" s="34"/>
      <c r="X771" s="34"/>
      <c r="Y771" s="34"/>
      <c r="Z771" s="34"/>
      <c r="AA771" s="34"/>
      <c r="AB771" s="34"/>
      <c r="AC771" s="34"/>
      <c r="AD771" s="34"/>
      <c r="AE771" s="34"/>
      <c r="AT771" s="17" t="s">
        <v>157</v>
      </c>
      <c r="AU771" s="17" t="s">
        <v>83</v>
      </c>
    </row>
    <row r="772" spans="2:63" s="12" customFormat="1" ht="22.9" customHeight="1">
      <c r="B772" s="157"/>
      <c r="C772" s="158"/>
      <c r="D772" s="159" t="s">
        <v>72</v>
      </c>
      <c r="E772" s="171" t="s">
        <v>813</v>
      </c>
      <c r="F772" s="171" t="s">
        <v>814</v>
      </c>
      <c r="G772" s="158"/>
      <c r="H772" s="158"/>
      <c r="I772" s="161"/>
      <c r="J772" s="172">
        <f>BK772</f>
        <v>0</v>
      </c>
      <c r="K772" s="158"/>
      <c r="L772" s="163"/>
      <c r="M772" s="164"/>
      <c r="N772" s="165"/>
      <c r="O772" s="165"/>
      <c r="P772" s="166">
        <f>SUM(P773:P782)</f>
        <v>0</v>
      </c>
      <c r="Q772" s="165"/>
      <c r="R772" s="166">
        <f>SUM(R773:R782)</f>
        <v>3.9969405</v>
      </c>
      <c r="S772" s="165"/>
      <c r="T772" s="167">
        <f>SUM(T773:T782)</f>
        <v>0</v>
      </c>
      <c r="AR772" s="168" t="s">
        <v>83</v>
      </c>
      <c r="AT772" s="169" t="s">
        <v>72</v>
      </c>
      <c r="AU772" s="169" t="s">
        <v>81</v>
      </c>
      <c r="AY772" s="168" t="s">
        <v>146</v>
      </c>
      <c r="BK772" s="170">
        <f>SUM(BK773:BK782)</f>
        <v>0</v>
      </c>
    </row>
    <row r="773" spans="1:65" s="2" customFormat="1" ht="24.2" customHeight="1">
      <c r="A773" s="34"/>
      <c r="B773" s="35"/>
      <c r="C773" s="173" t="s">
        <v>815</v>
      </c>
      <c r="D773" s="173" t="s">
        <v>148</v>
      </c>
      <c r="E773" s="174" t="s">
        <v>816</v>
      </c>
      <c r="F773" s="175" t="s">
        <v>817</v>
      </c>
      <c r="G773" s="176" t="s">
        <v>201</v>
      </c>
      <c r="H773" s="177">
        <v>230.704</v>
      </c>
      <c r="I773" s="178"/>
      <c r="J773" s="179">
        <f>ROUND(I773*H773,2)</f>
        <v>0</v>
      </c>
      <c r="K773" s="175" t="s">
        <v>152</v>
      </c>
      <c r="L773" s="39"/>
      <c r="M773" s="180" t="s">
        <v>19</v>
      </c>
      <c r="N773" s="181" t="s">
        <v>44</v>
      </c>
      <c r="O773" s="64"/>
      <c r="P773" s="182">
        <f>O773*H773</f>
        <v>0</v>
      </c>
      <c r="Q773" s="182">
        <v>0</v>
      </c>
      <c r="R773" s="182">
        <f>Q773*H773</f>
        <v>0</v>
      </c>
      <c r="S773" s="182">
        <v>0</v>
      </c>
      <c r="T773" s="183">
        <f>S773*H773</f>
        <v>0</v>
      </c>
      <c r="U773" s="34"/>
      <c r="V773" s="34"/>
      <c r="W773" s="34"/>
      <c r="X773" s="34"/>
      <c r="Y773" s="34"/>
      <c r="Z773" s="34"/>
      <c r="AA773" s="34"/>
      <c r="AB773" s="34"/>
      <c r="AC773" s="34"/>
      <c r="AD773" s="34"/>
      <c r="AE773" s="34"/>
      <c r="AR773" s="184" t="s">
        <v>264</v>
      </c>
      <c r="AT773" s="184" t="s">
        <v>148</v>
      </c>
      <c r="AU773" s="184" t="s">
        <v>83</v>
      </c>
      <c r="AY773" s="17" t="s">
        <v>146</v>
      </c>
      <c r="BE773" s="185">
        <f>IF(N773="základní",J773,0)</f>
        <v>0</v>
      </c>
      <c r="BF773" s="185">
        <f>IF(N773="snížená",J773,0)</f>
        <v>0</v>
      </c>
      <c r="BG773" s="185">
        <f>IF(N773="zákl. přenesená",J773,0)</f>
        <v>0</v>
      </c>
      <c r="BH773" s="185">
        <f>IF(N773="sníž. přenesená",J773,0)</f>
        <v>0</v>
      </c>
      <c r="BI773" s="185">
        <f>IF(N773="nulová",J773,0)</f>
        <v>0</v>
      </c>
      <c r="BJ773" s="17" t="s">
        <v>81</v>
      </c>
      <c r="BK773" s="185">
        <f>ROUND(I773*H773,2)</f>
        <v>0</v>
      </c>
      <c r="BL773" s="17" t="s">
        <v>264</v>
      </c>
      <c r="BM773" s="184" t="s">
        <v>818</v>
      </c>
    </row>
    <row r="774" spans="1:47" s="2" customFormat="1" ht="12">
      <c r="A774" s="34"/>
      <c r="B774" s="35"/>
      <c r="C774" s="36"/>
      <c r="D774" s="186" t="s">
        <v>155</v>
      </c>
      <c r="E774" s="36"/>
      <c r="F774" s="187" t="s">
        <v>819</v>
      </c>
      <c r="G774" s="36"/>
      <c r="H774" s="36"/>
      <c r="I774" s="188"/>
      <c r="J774" s="36"/>
      <c r="K774" s="36"/>
      <c r="L774" s="39"/>
      <c r="M774" s="189"/>
      <c r="N774" s="190"/>
      <c r="O774" s="64"/>
      <c r="P774" s="64"/>
      <c r="Q774" s="64"/>
      <c r="R774" s="64"/>
      <c r="S774" s="64"/>
      <c r="T774" s="65"/>
      <c r="U774" s="34"/>
      <c r="V774" s="34"/>
      <c r="W774" s="34"/>
      <c r="X774" s="34"/>
      <c r="Y774" s="34"/>
      <c r="Z774" s="34"/>
      <c r="AA774" s="34"/>
      <c r="AB774" s="34"/>
      <c r="AC774" s="34"/>
      <c r="AD774" s="34"/>
      <c r="AE774" s="34"/>
      <c r="AT774" s="17" t="s">
        <v>155</v>
      </c>
      <c r="AU774" s="17" t="s">
        <v>83</v>
      </c>
    </row>
    <row r="775" spans="1:47" s="2" customFormat="1" ht="39">
      <c r="A775" s="34"/>
      <c r="B775" s="35"/>
      <c r="C775" s="36"/>
      <c r="D775" s="191" t="s">
        <v>157</v>
      </c>
      <c r="E775" s="36"/>
      <c r="F775" s="192" t="s">
        <v>820</v>
      </c>
      <c r="G775" s="36"/>
      <c r="H775" s="36"/>
      <c r="I775" s="188"/>
      <c r="J775" s="36"/>
      <c r="K775" s="36"/>
      <c r="L775" s="39"/>
      <c r="M775" s="189"/>
      <c r="N775" s="190"/>
      <c r="O775" s="64"/>
      <c r="P775" s="64"/>
      <c r="Q775" s="64"/>
      <c r="R775" s="64"/>
      <c r="S775" s="64"/>
      <c r="T775" s="65"/>
      <c r="U775" s="34"/>
      <c r="V775" s="34"/>
      <c r="W775" s="34"/>
      <c r="X775" s="34"/>
      <c r="Y775" s="34"/>
      <c r="Z775" s="34"/>
      <c r="AA775" s="34"/>
      <c r="AB775" s="34"/>
      <c r="AC775" s="34"/>
      <c r="AD775" s="34"/>
      <c r="AE775" s="34"/>
      <c r="AT775" s="17" t="s">
        <v>157</v>
      </c>
      <c r="AU775" s="17" t="s">
        <v>83</v>
      </c>
    </row>
    <row r="776" spans="2:51" s="13" customFormat="1" ht="12">
      <c r="B776" s="193"/>
      <c r="C776" s="194"/>
      <c r="D776" s="191" t="s">
        <v>159</v>
      </c>
      <c r="E776" s="195" t="s">
        <v>19</v>
      </c>
      <c r="F776" s="196" t="s">
        <v>787</v>
      </c>
      <c r="G776" s="194"/>
      <c r="H776" s="195" t="s">
        <v>19</v>
      </c>
      <c r="I776" s="197"/>
      <c r="J776" s="194"/>
      <c r="K776" s="194"/>
      <c r="L776" s="198"/>
      <c r="M776" s="199"/>
      <c r="N776" s="200"/>
      <c r="O776" s="200"/>
      <c r="P776" s="200"/>
      <c r="Q776" s="200"/>
      <c r="R776" s="200"/>
      <c r="S776" s="200"/>
      <c r="T776" s="201"/>
      <c r="AT776" s="202" t="s">
        <v>159</v>
      </c>
      <c r="AU776" s="202" t="s">
        <v>83</v>
      </c>
      <c r="AV776" s="13" t="s">
        <v>81</v>
      </c>
      <c r="AW776" s="13" t="s">
        <v>34</v>
      </c>
      <c r="AX776" s="13" t="s">
        <v>73</v>
      </c>
      <c r="AY776" s="202" t="s">
        <v>146</v>
      </c>
    </row>
    <row r="777" spans="2:51" s="14" customFormat="1" ht="12">
      <c r="B777" s="203"/>
      <c r="C777" s="204"/>
      <c r="D777" s="191" t="s">
        <v>159</v>
      </c>
      <c r="E777" s="205" t="s">
        <v>19</v>
      </c>
      <c r="F777" s="206" t="s">
        <v>821</v>
      </c>
      <c r="G777" s="204"/>
      <c r="H777" s="207">
        <v>230.704</v>
      </c>
      <c r="I777" s="208"/>
      <c r="J777" s="204"/>
      <c r="K777" s="204"/>
      <c r="L777" s="209"/>
      <c r="M777" s="210"/>
      <c r="N777" s="211"/>
      <c r="O777" s="211"/>
      <c r="P777" s="211"/>
      <c r="Q777" s="211"/>
      <c r="R777" s="211"/>
      <c r="S777" s="211"/>
      <c r="T777" s="212"/>
      <c r="AT777" s="213" t="s">
        <v>159</v>
      </c>
      <c r="AU777" s="213" t="s">
        <v>83</v>
      </c>
      <c r="AV777" s="14" t="s">
        <v>83</v>
      </c>
      <c r="AW777" s="14" t="s">
        <v>34</v>
      </c>
      <c r="AX777" s="14" t="s">
        <v>73</v>
      </c>
      <c r="AY777" s="213" t="s">
        <v>146</v>
      </c>
    </row>
    <row r="778" spans="1:65" s="2" customFormat="1" ht="16.5" customHeight="1">
      <c r="A778" s="34"/>
      <c r="B778" s="35"/>
      <c r="C778" s="214" t="s">
        <v>822</v>
      </c>
      <c r="D778" s="214" t="s">
        <v>241</v>
      </c>
      <c r="E778" s="215" t="s">
        <v>823</v>
      </c>
      <c r="F778" s="216" t="s">
        <v>824</v>
      </c>
      <c r="G778" s="217" t="s">
        <v>201</v>
      </c>
      <c r="H778" s="218">
        <v>253.774</v>
      </c>
      <c r="I778" s="219"/>
      <c r="J778" s="220">
        <f>ROUND(I778*H778,2)</f>
        <v>0</v>
      </c>
      <c r="K778" s="216" t="s">
        <v>152</v>
      </c>
      <c r="L778" s="221"/>
      <c r="M778" s="222" t="s">
        <v>19</v>
      </c>
      <c r="N778" s="223" t="s">
        <v>44</v>
      </c>
      <c r="O778" s="64"/>
      <c r="P778" s="182">
        <f>O778*H778</f>
        <v>0</v>
      </c>
      <c r="Q778" s="182">
        <v>0.01575</v>
      </c>
      <c r="R778" s="182">
        <f>Q778*H778</f>
        <v>3.9969405</v>
      </c>
      <c r="S778" s="182">
        <v>0</v>
      </c>
      <c r="T778" s="183">
        <f>S778*H778</f>
        <v>0</v>
      </c>
      <c r="U778" s="34"/>
      <c r="V778" s="34"/>
      <c r="W778" s="34"/>
      <c r="X778" s="34"/>
      <c r="Y778" s="34"/>
      <c r="Z778" s="34"/>
      <c r="AA778" s="34"/>
      <c r="AB778" s="34"/>
      <c r="AC778" s="34"/>
      <c r="AD778" s="34"/>
      <c r="AE778" s="34"/>
      <c r="AR778" s="184" t="s">
        <v>412</v>
      </c>
      <c r="AT778" s="184" t="s">
        <v>241</v>
      </c>
      <c r="AU778" s="184" t="s">
        <v>83</v>
      </c>
      <c r="AY778" s="17" t="s">
        <v>146</v>
      </c>
      <c r="BE778" s="185">
        <f>IF(N778="základní",J778,0)</f>
        <v>0</v>
      </c>
      <c r="BF778" s="185">
        <f>IF(N778="snížená",J778,0)</f>
        <v>0</v>
      </c>
      <c r="BG778" s="185">
        <f>IF(N778="zákl. přenesená",J778,0)</f>
        <v>0</v>
      </c>
      <c r="BH778" s="185">
        <f>IF(N778="sníž. přenesená",J778,0)</f>
        <v>0</v>
      </c>
      <c r="BI778" s="185">
        <f>IF(N778="nulová",J778,0)</f>
        <v>0</v>
      </c>
      <c r="BJ778" s="17" t="s">
        <v>81</v>
      </c>
      <c r="BK778" s="185">
        <f>ROUND(I778*H778,2)</f>
        <v>0</v>
      </c>
      <c r="BL778" s="17" t="s">
        <v>264</v>
      </c>
      <c r="BM778" s="184" t="s">
        <v>825</v>
      </c>
    </row>
    <row r="779" spans="2:51" s="14" customFormat="1" ht="12">
      <c r="B779" s="203"/>
      <c r="C779" s="204"/>
      <c r="D779" s="191" t="s">
        <v>159</v>
      </c>
      <c r="E779" s="204"/>
      <c r="F779" s="206" t="s">
        <v>826</v>
      </c>
      <c r="G779" s="204"/>
      <c r="H779" s="207">
        <v>253.774</v>
      </c>
      <c r="I779" s="208"/>
      <c r="J779" s="204"/>
      <c r="K779" s="204"/>
      <c r="L779" s="209"/>
      <c r="M779" s="210"/>
      <c r="N779" s="211"/>
      <c r="O779" s="211"/>
      <c r="P779" s="211"/>
      <c r="Q779" s="211"/>
      <c r="R779" s="211"/>
      <c r="S779" s="211"/>
      <c r="T779" s="212"/>
      <c r="AT779" s="213" t="s">
        <v>159</v>
      </c>
      <c r="AU779" s="213" t="s">
        <v>83</v>
      </c>
      <c r="AV779" s="14" t="s">
        <v>83</v>
      </c>
      <c r="AW779" s="14" t="s">
        <v>4</v>
      </c>
      <c r="AX779" s="14" t="s">
        <v>81</v>
      </c>
      <c r="AY779" s="213" t="s">
        <v>146</v>
      </c>
    </row>
    <row r="780" spans="1:65" s="2" customFormat="1" ht="24.2" customHeight="1">
      <c r="A780" s="34"/>
      <c r="B780" s="35"/>
      <c r="C780" s="173" t="s">
        <v>543</v>
      </c>
      <c r="D780" s="173" t="s">
        <v>148</v>
      </c>
      <c r="E780" s="174" t="s">
        <v>827</v>
      </c>
      <c r="F780" s="175" t="s">
        <v>828</v>
      </c>
      <c r="G780" s="176" t="s">
        <v>183</v>
      </c>
      <c r="H780" s="177">
        <v>3.997</v>
      </c>
      <c r="I780" s="178"/>
      <c r="J780" s="179">
        <f>ROUND(I780*H780,2)</f>
        <v>0</v>
      </c>
      <c r="K780" s="175" t="s">
        <v>152</v>
      </c>
      <c r="L780" s="39"/>
      <c r="M780" s="180" t="s">
        <v>19</v>
      </c>
      <c r="N780" s="181" t="s">
        <v>44</v>
      </c>
      <c r="O780" s="64"/>
      <c r="P780" s="182">
        <f>O780*H780</f>
        <v>0</v>
      </c>
      <c r="Q780" s="182">
        <v>0</v>
      </c>
      <c r="R780" s="182">
        <f>Q780*H780</f>
        <v>0</v>
      </c>
      <c r="S780" s="182">
        <v>0</v>
      </c>
      <c r="T780" s="183">
        <f>S780*H780</f>
        <v>0</v>
      </c>
      <c r="U780" s="34"/>
      <c r="V780" s="34"/>
      <c r="W780" s="34"/>
      <c r="X780" s="34"/>
      <c r="Y780" s="34"/>
      <c r="Z780" s="34"/>
      <c r="AA780" s="34"/>
      <c r="AB780" s="34"/>
      <c r="AC780" s="34"/>
      <c r="AD780" s="34"/>
      <c r="AE780" s="34"/>
      <c r="AR780" s="184" t="s">
        <v>264</v>
      </c>
      <c r="AT780" s="184" t="s">
        <v>148</v>
      </c>
      <c r="AU780" s="184" t="s">
        <v>83</v>
      </c>
      <c r="AY780" s="17" t="s">
        <v>146</v>
      </c>
      <c r="BE780" s="185">
        <f>IF(N780="základní",J780,0)</f>
        <v>0</v>
      </c>
      <c r="BF780" s="185">
        <f>IF(N780="snížená",J780,0)</f>
        <v>0</v>
      </c>
      <c r="BG780" s="185">
        <f>IF(N780="zákl. přenesená",J780,0)</f>
        <v>0</v>
      </c>
      <c r="BH780" s="185">
        <f>IF(N780="sníž. přenesená",J780,0)</f>
        <v>0</v>
      </c>
      <c r="BI780" s="185">
        <f>IF(N780="nulová",J780,0)</f>
        <v>0</v>
      </c>
      <c r="BJ780" s="17" t="s">
        <v>81</v>
      </c>
      <c r="BK780" s="185">
        <f>ROUND(I780*H780,2)</f>
        <v>0</v>
      </c>
      <c r="BL780" s="17" t="s">
        <v>264</v>
      </c>
      <c r="BM780" s="184" t="s">
        <v>829</v>
      </c>
    </row>
    <row r="781" spans="1:47" s="2" customFormat="1" ht="12">
      <c r="A781" s="34"/>
      <c r="B781" s="35"/>
      <c r="C781" s="36"/>
      <c r="D781" s="186" t="s">
        <v>155</v>
      </c>
      <c r="E781" s="36"/>
      <c r="F781" s="187" t="s">
        <v>830</v>
      </c>
      <c r="G781" s="36"/>
      <c r="H781" s="36"/>
      <c r="I781" s="188"/>
      <c r="J781" s="36"/>
      <c r="K781" s="36"/>
      <c r="L781" s="39"/>
      <c r="M781" s="189"/>
      <c r="N781" s="190"/>
      <c r="O781" s="64"/>
      <c r="P781" s="64"/>
      <c r="Q781" s="64"/>
      <c r="R781" s="64"/>
      <c r="S781" s="64"/>
      <c r="T781" s="65"/>
      <c r="U781" s="34"/>
      <c r="V781" s="34"/>
      <c r="W781" s="34"/>
      <c r="X781" s="34"/>
      <c r="Y781" s="34"/>
      <c r="Z781" s="34"/>
      <c r="AA781" s="34"/>
      <c r="AB781" s="34"/>
      <c r="AC781" s="34"/>
      <c r="AD781" s="34"/>
      <c r="AE781" s="34"/>
      <c r="AT781" s="17" t="s">
        <v>155</v>
      </c>
      <c r="AU781" s="17" t="s">
        <v>83</v>
      </c>
    </row>
    <row r="782" spans="1:47" s="2" customFormat="1" ht="78">
      <c r="A782" s="34"/>
      <c r="B782" s="35"/>
      <c r="C782" s="36"/>
      <c r="D782" s="191" t="s">
        <v>157</v>
      </c>
      <c r="E782" s="36"/>
      <c r="F782" s="192" t="s">
        <v>831</v>
      </c>
      <c r="G782" s="36"/>
      <c r="H782" s="36"/>
      <c r="I782" s="188"/>
      <c r="J782" s="36"/>
      <c r="K782" s="36"/>
      <c r="L782" s="39"/>
      <c r="M782" s="189"/>
      <c r="N782" s="190"/>
      <c r="O782" s="64"/>
      <c r="P782" s="64"/>
      <c r="Q782" s="64"/>
      <c r="R782" s="64"/>
      <c r="S782" s="64"/>
      <c r="T782" s="65"/>
      <c r="U782" s="34"/>
      <c r="V782" s="34"/>
      <c r="W782" s="34"/>
      <c r="X782" s="34"/>
      <c r="Y782" s="34"/>
      <c r="Z782" s="34"/>
      <c r="AA782" s="34"/>
      <c r="AB782" s="34"/>
      <c r="AC782" s="34"/>
      <c r="AD782" s="34"/>
      <c r="AE782" s="34"/>
      <c r="AT782" s="17" t="s">
        <v>157</v>
      </c>
      <c r="AU782" s="17" t="s">
        <v>83</v>
      </c>
    </row>
    <row r="783" spans="2:63" s="12" customFormat="1" ht="22.9" customHeight="1">
      <c r="B783" s="157"/>
      <c r="C783" s="158"/>
      <c r="D783" s="159" t="s">
        <v>72</v>
      </c>
      <c r="E783" s="171" t="s">
        <v>832</v>
      </c>
      <c r="F783" s="171" t="s">
        <v>833</v>
      </c>
      <c r="G783" s="158"/>
      <c r="H783" s="158"/>
      <c r="I783" s="161"/>
      <c r="J783" s="172">
        <f>BK783</f>
        <v>0</v>
      </c>
      <c r="K783" s="158"/>
      <c r="L783" s="163"/>
      <c r="M783" s="164"/>
      <c r="N783" s="165"/>
      <c r="O783" s="165"/>
      <c r="P783" s="166">
        <f>SUM(P784:P859)</f>
        <v>0</v>
      </c>
      <c r="Q783" s="165"/>
      <c r="R783" s="166">
        <f>SUM(R784:R859)</f>
        <v>3.46692262</v>
      </c>
      <c r="S783" s="165"/>
      <c r="T783" s="167">
        <f>SUM(T784:T859)</f>
        <v>1.22998344</v>
      </c>
      <c r="AR783" s="168" t="s">
        <v>83</v>
      </c>
      <c r="AT783" s="169" t="s">
        <v>72</v>
      </c>
      <c r="AU783" s="169" t="s">
        <v>81</v>
      </c>
      <c r="AY783" s="168" t="s">
        <v>146</v>
      </c>
      <c r="BK783" s="170">
        <f>SUM(BK784:BK859)</f>
        <v>0</v>
      </c>
    </row>
    <row r="784" spans="1:65" s="2" customFormat="1" ht="16.5" customHeight="1">
      <c r="A784" s="34"/>
      <c r="B784" s="35"/>
      <c r="C784" s="173" t="s">
        <v>584</v>
      </c>
      <c r="D784" s="173" t="s">
        <v>148</v>
      </c>
      <c r="E784" s="174" t="s">
        <v>834</v>
      </c>
      <c r="F784" s="175" t="s">
        <v>835</v>
      </c>
      <c r="G784" s="176" t="s">
        <v>201</v>
      </c>
      <c r="H784" s="177">
        <v>0.925</v>
      </c>
      <c r="I784" s="178"/>
      <c r="J784" s="179">
        <f>ROUND(I784*H784,2)</f>
        <v>0</v>
      </c>
      <c r="K784" s="175" t="s">
        <v>152</v>
      </c>
      <c r="L784" s="39"/>
      <c r="M784" s="180" t="s">
        <v>19</v>
      </c>
      <c r="N784" s="181" t="s">
        <v>44</v>
      </c>
      <c r="O784" s="64"/>
      <c r="P784" s="182">
        <f>O784*H784</f>
        <v>0</v>
      </c>
      <c r="Q784" s="182">
        <v>0</v>
      </c>
      <c r="R784" s="182">
        <f>Q784*H784</f>
        <v>0</v>
      </c>
      <c r="S784" s="182">
        <v>0.00594</v>
      </c>
      <c r="T784" s="183">
        <f>S784*H784</f>
        <v>0.0054945</v>
      </c>
      <c r="U784" s="34"/>
      <c r="V784" s="34"/>
      <c r="W784" s="34"/>
      <c r="X784" s="34"/>
      <c r="Y784" s="34"/>
      <c r="Z784" s="34"/>
      <c r="AA784" s="34"/>
      <c r="AB784" s="34"/>
      <c r="AC784" s="34"/>
      <c r="AD784" s="34"/>
      <c r="AE784" s="34"/>
      <c r="AR784" s="184" t="s">
        <v>264</v>
      </c>
      <c r="AT784" s="184" t="s">
        <v>148</v>
      </c>
      <c r="AU784" s="184" t="s">
        <v>83</v>
      </c>
      <c r="AY784" s="17" t="s">
        <v>146</v>
      </c>
      <c r="BE784" s="185">
        <f>IF(N784="základní",J784,0)</f>
        <v>0</v>
      </c>
      <c r="BF784" s="185">
        <f>IF(N784="snížená",J784,0)</f>
        <v>0</v>
      </c>
      <c r="BG784" s="185">
        <f>IF(N784="zákl. přenesená",J784,0)</f>
        <v>0</v>
      </c>
      <c r="BH784" s="185">
        <f>IF(N784="sníž. přenesená",J784,0)</f>
        <v>0</v>
      </c>
      <c r="BI784" s="185">
        <f>IF(N784="nulová",J784,0)</f>
        <v>0</v>
      </c>
      <c r="BJ784" s="17" t="s">
        <v>81</v>
      </c>
      <c r="BK784" s="185">
        <f>ROUND(I784*H784,2)</f>
        <v>0</v>
      </c>
      <c r="BL784" s="17" t="s">
        <v>264</v>
      </c>
      <c r="BM784" s="184" t="s">
        <v>836</v>
      </c>
    </row>
    <row r="785" spans="1:47" s="2" customFormat="1" ht="12">
      <c r="A785" s="34"/>
      <c r="B785" s="35"/>
      <c r="C785" s="36"/>
      <c r="D785" s="186" t="s">
        <v>155</v>
      </c>
      <c r="E785" s="36"/>
      <c r="F785" s="187" t="s">
        <v>837</v>
      </c>
      <c r="G785" s="36"/>
      <c r="H785" s="36"/>
      <c r="I785" s="188"/>
      <c r="J785" s="36"/>
      <c r="K785" s="36"/>
      <c r="L785" s="39"/>
      <c r="M785" s="189"/>
      <c r="N785" s="190"/>
      <c r="O785" s="64"/>
      <c r="P785" s="64"/>
      <c r="Q785" s="64"/>
      <c r="R785" s="64"/>
      <c r="S785" s="64"/>
      <c r="T785" s="65"/>
      <c r="U785" s="34"/>
      <c r="V785" s="34"/>
      <c r="W785" s="34"/>
      <c r="X785" s="34"/>
      <c r="Y785" s="34"/>
      <c r="Z785" s="34"/>
      <c r="AA785" s="34"/>
      <c r="AB785" s="34"/>
      <c r="AC785" s="34"/>
      <c r="AD785" s="34"/>
      <c r="AE785" s="34"/>
      <c r="AT785" s="17" t="s">
        <v>155</v>
      </c>
      <c r="AU785" s="17" t="s">
        <v>83</v>
      </c>
    </row>
    <row r="786" spans="2:51" s="14" customFormat="1" ht="12">
      <c r="B786" s="203"/>
      <c r="C786" s="204"/>
      <c r="D786" s="191" t="s">
        <v>159</v>
      </c>
      <c r="E786" s="205" t="s">
        <v>19</v>
      </c>
      <c r="F786" s="206" t="s">
        <v>838</v>
      </c>
      <c r="G786" s="204"/>
      <c r="H786" s="207">
        <v>0.925</v>
      </c>
      <c r="I786" s="208"/>
      <c r="J786" s="204"/>
      <c r="K786" s="204"/>
      <c r="L786" s="209"/>
      <c r="M786" s="210"/>
      <c r="N786" s="211"/>
      <c r="O786" s="211"/>
      <c r="P786" s="211"/>
      <c r="Q786" s="211"/>
      <c r="R786" s="211"/>
      <c r="S786" s="211"/>
      <c r="T786" s="212"/>
      <c r="AT786" s="213" t="s">
        <v>159</v>
      </c>
      <c r="AU786" s="213" t="s">
        <v>83</v>
      </c>
      <c r="AV786" s="14" t="s">
        <v>83</v>
      </c>
      <c r="AW786" s="14" t="s">
        <v>34</v>
      </c>
      <c r="AX786" s="14" t="s">
        <v>73</v>
      </c>
      <c r="AY786" s="213" t="s">
        <v>146</v>
      </c>
    </row>
    <row r="787" spans="1:65" s="2" customFormat="1" ht="16.5" customHeight="1">
      <c r="A787" s="34"/>
      <c r="B787" s="35"/>
      <c r="C787" s="173" t="s">
        <v>660</v>
      </c>
      <c r="D787" s="173" t="s">
        <v>148</v>
      </c>
      <c r="E787" s="174" t="s">
        <v>839</v>
      </c>
      <c r="F787" s="175" t="s">
        <v>840</v>
      </c>
      <c r="G787" s="176" t="s">
        <v>291</v>
      </c>
      <c r="H787" s="177">
        <v>169.734</v>
      </c>
      <c r="I787" s="178"/>
      <c r="J787" s="179">
        <f>ROUND(I787*H787,2)</f>
        <v>0</v>
      </c>
      <c r="K787" s="175" t="s">
        <v>152</v>
      </c>
      <c r="L787" s="39"/>
      <c r="M787" s="180" t="s">
        <v>19</v>
      </c>
      <c r="N787" s="181" t="s">
        <v>44</v>
      </c>
      <c r="O787" s="64"/>
      <c r="P787" s="182">
        <f>O787*H787</f>
        <v>0</v>
      </c>
      <c r="Q787" s="182">
        <v>0</v>
      </c>
      <c r="R787" s="182">
        <f>Q787*H787</f>
        <v>0</v>
      </c>
      <c r="S787" s="182">
        <v>0.00191</v>
      </c>
      <c r="T787" s="183">
        <f>S787*H787</f>
        <v>0.32419194</v>
      </c>
      <c r="U787" s="34"/>
      <c r="V787" s="34"/>
      <c r="W787" s="34"/>
      <c r="X787" s="34"/>
      <c r="Y787" s="34"/>
      <c r="Z787" s="34"/>
      <c r="AA787" s="34"/>
      <c r="AB787" s="34"/>
      <c r="AC787" s="34"/>
      <c r="AD787" s="34"/>
      <c r="AE787" s="34"/>
      <c r="AR787" s="184" t="s">
        <v>264</v>
      </c>
      <c r="AT787" s="184" t="s">
        <v>148</v>
      </c>
      <c r="AU787" s="184" t="s">
        <v>83</v>
      </c>
      <c r="AY787" s="17" t="s">
        <v>146</v>
      </c>
      <c r="BE787" s="185">
        <f>IF(N787="základní",J787,0)</f>
        <v>0</v>
      </c>
      <c r="BF787" s="185">
        <f>IF(N787="snížená",J787,0)</f>
        <v>0</v>
      </c>
      <c r="BG787" s="185">
        <f>IF(N787="zákl. přenesená",J787,0)</f>
        <v>0</v>
      </c>
      <c r="BH787" s="185">
        <f>IF(N787="sníž. přenesená",J787,0)</f>
        <v>0</v>
      </c>
      <c r="BI787" s="185">
        <f>IF(N787="nulová",J787,0)</f>
        <v>0</v>
      </c>
      <c r="BJ787" s="17" t="s">
        <v>81</v>
      </c>
      <c r="BK787" s="185">
        <f>ROUND(I787*H787,2)</f>
        <v>0</v>
      </c>
      <c r="BL787" s="17" t="s">
        <v>264</v>
      </c>
      <c r="BM787" s="184" t="s">
        <v>841</v>
      </c>
    </row>
    <row r="788" spans="1:47" s="2" customFormat="1" ht="12">
      <c r="A788" s="34"/>
      <c r="B788" s="35"/>
      <c r="C788" s="36"/>
      <c r="D788" s="186" t="s">
        <v>155</v>
      </c>
      <c r="E788" s="36"/>
      <c r="F788" s="187" t="s">
        <v>842</v>
      </c>
      <c r="G788" s="36"/>
      <c r="H788" s="36"/>
      <c r="I788" s="188"/>
      <c r="J788" s="36"/>
      <c r="K788" s="36"/>
      <c r="L788" s="39"/>
      <c r="M788" s="189"/>
      <c r="N788" s="190"/>
      <c r="O788" s="64"/>
      <c r="P788" s="64"/>
      <c r="Q788" s="64"/>
      <c r="R788" s="64"/>
      <c r="S788" s="64"/>
      <c r="T788" s="65"/>
      <c r="U788" s="34"/>
      <c r="V788" s="34"/>
      <c r="W788" s="34"/>
      <c r="X788" s="34"/>
      <c r="Y788" s="34"/>
      <c r="Z788" s="34"/>
      <c r="AA788" s="34"/>
      <c r="AB788" s="34"/>
      <c r="AC788" s="34"/>
      <c r="AD788" s="34"/>
      <c r="AE788" s="34"/>
      <c r="AT788" s="17" t="s">
        <v>155</v>
      </c>
      <c r="AU788" s="17" t="s">
        <v>83</v>
      </c>
    </row>
    <row r="789" spans="2:51" s="14" customFormat="1" ht="12">
      <c r="B789" s="203"/>
      <c r="C789" s="204"/>
      <c r="D789" s="191" t="s">
        <v>159</v>
      </c>
      <c r="E789" s="205" t="s">
        <v>19</v>
      </c>
      <c r="F789" s="206" t="s">
        <v>843</v>
      </c>
      <c r="G789" s="204"/>
      <c r="H789" s="207">
        <v>122.861</v>
      </c>
      <c r="I789" s="208"/>
      <c r="J789" s="204"/>
      <c r="K789" s="204"/>
      <c r="L789" s="209"/>
      <c r="M789" s="210"/>
      <c r="N789" s="211"/>
      <c r="O789" s="211"/>
      <c r="P789" s="211"/>
      <c r="Q789" s="211"/>
      <c r="R789" s="211"/>
      <c r="S789" s="211"/>
      <c r="T789" s="212"/>
      <c r="AT789" s="213" t="s">
        <v>159</v>
      </c>
      <c r="AU789" s="213" t="s">
        <v>83</v>
      </c>
      <c r="AV789" s="14" t="s">
        <v>83</v>
      </c>
      <c r="AW789" s="14" t="s">
        <v>34</v>
      </c>
      <c r="AX789" s="14" t="s">
        <v>73</v>
      </c>
      <c r="AY789" s="213" t="s">
        <v>146</v>
      </c>
    </row>
    <row r="790" spans="2:51" s="14" customFormat="1" ht="12">
      <c r="B790" s="203"/>
      <c r="C790" s="204"/>
      <c r="D790" s="191" t="s">
        <v>159</v>
      </c>
      <c r="E790" s="205" t="s">
        <v>19</v>
      </c>
      <c r="F790" s="206" t="s">
        <v>844</v>
      </c>
      <c r="G790" s="204"/>
      <c r="H790" s="207">
        <v>31.45</v>
      </c>
      <c r="I790" s="208"/>
      <c r="J790" s="204"/>
      <c r="K790" s="204"/>
      <c r="L790" s="209"/>
      <c r="M790" s="210"/>
      <c r="N790" s="211"/>
      <c r="O790" s="211"/>
      <c r="P790" s="211"/>
      <c r="Q790" s="211"/>
      <c r="R790" s="211"/>
      <c r="S790" s="211"/>
      <c r="T790" s="212"/>
      <c r="AT790" s="213" t="s">
        <v>159</v>
      </c>
      <c r="AU790" s="213" t="s">
        <v>83</v>
      </c>
      <c r="AV790" s="14" t="s">
        <v>83</v>
      </c>
      <c r="AW790" s="14" t="s">
        <v>34</v>
      </c>
      <c r="AX790" s="14" t="s">
        <v>73</v>
      </c>
      <c r="AY790" s="213" t="s">
        <v>146</v>
      </c>
    </row>
    <row r="791" spans="2:51" s="14" customFormat="1" ht="12">
      <c r="B791" s="203"/>
      <c r="C791" s="204"/>
      <c r="D791" s="191" t="s">
        <v>159</v>
      </c>
      <c r="E791" s="205" t="s">
        <v>19</v>
      </c>
      <c r="F791" s="206" t="s">
        <v>845</v>
      </c>
      <c r="G791" s="204"/>
      <c r="H791" s="207">
        <v>15.423</v>
      </c>
      <c r="I791" s="208"/>
      <c r="J791" s="204"/>
      <c r="K791" s="204"/>
      <c r="L791" s="209"/>
      <c r="M791" s="210"/>
      <c r="N791" s="211"/>
      <c r="O791" s="211"/>
      <c r="P791" s="211"/>
      <c r="Q791" s="211"/>
      <c r="R791" s="211"/>
      <c r="S791" s="211"/>
      <c r="T791" s="212"/>
      <c r="AT791" s="213" t="s">
        <v>159</v>
      </c>
      <c r="AU791" s="213" t="s">
        <v>83</v>
      </c>
      <c r="AV791" s="14" t="s">
        <v>83</v>
      </c>
      <c r="AW791" s="14" t="s">
        <v>34</v>
      </c>
      <c r="AX791" s="14" t="s">
        <v>73</v>
      </c>
      <c r="AY791" s="213" t="s">
        <v>146</v>
      </c>
    </row>
    <row r="792" spans="1:65" s="2" customFormat="1" ht="16.5" customHeight="1">
      <c r="A792" s="34"/>
      <c r="B792" s="35"/>
      <c r="C792" s="173" t="s">
        <v>701</v>
      </c>
      <c r="D792" s="173" t="s">
        <v>148</v>
      </c>
      <c r="E792" s="174" t="s">
        <v>846</v>
      </c>
      <c r="F792" s="175" t="s">
        <v>847</v>
      </c>
      <c r="G792" s="176" t="s">
        <v>291</v>
      </c>
      <c r="H792" s="177">
        <v>539.1</v>
      </c>
      <c r="I792" s="178"/>
      <c r="J792" s="179">
        <f>ROUND(I792*H792,2)</f>
        <v>0</v>
      </c>
      <c r="K792" s="175" t="s">
        <v>152</v>
      </c>
      <c r="L792" s="39"/>
      <c r="M792" s="180" t="s">
        <v>19</v>
      </c>
      <c r="N792" s="181" t="s">
        <v>44</v>
      </c>
      <c r="O792" s="64"/>
      <c r="P792" s="182">
        <f>O792*H792</f>
        <v>0</v>
      </c>
      <c r="Q792" s="182">
        <v>0</v>
      </c>
      <c r="R792" s="182">
        <f>Q792*H792</f>
        <v>0</v>
      </c>
      <c r="S792" s="182">
        <v>0.00167</v>
      </c>
      <c r="T792" s="183">
        <f>S792*H792</f>
        <v>0.900297</v>
      </c>
      <c r="U792" s="34"/>
      <c r="V792" s="34"/>
      <c r="W792" s="34"/>
      <c r="X792" s="34"/>
      <c r="Y792" s="34"/>
      <c r="Z792" s="34"/>
      <c r="AA792" s="34"/>
      <c r="AB792" s="34"/>
      <c r="AC792" s="34"/>
      <c r="AD792" s="34"/>
      <c r="AE792" s="34"/>
      <c r="AR792" s="184" t="s">
        <v>264</v>
      </c>
      <c r="AT792" s="184" t="s">
        <v>148</v>
      </c>
      <c r="AU792" s="184" t="s">
        <v>83</v>
      </c>
      <c r="AY792" s="17" t="s">
        <v>146</v>
      </c>
      <c r="BE792" s="185">
        <f>IF(N792="základní",J792,0)</f>
        <v>0</v>
      </c>
      <c r="BF792" s="185">
        <f>IF(N792="snížená",J792,0)</f>
        <v>0</v>
      </c>
      <c r="BG792" s="185">
        <f>IF(N792="zákl. přenesená",J792,0)</f>
        <v>0</v>
      </c>
      <c r="BH792" s="185">
        <f>IF(N792="sníž. přenesená",J792,0)</f>
        <v>0</v>
      </c>
      <c r="BI792" s="185">
        <f>IF(N792="nulová",J792,0)</f>
        <v>0</v>
      </c>
      <c r="BJ792" s="17" t="s">
        <v>81</v>
      </c>
      <c r="BK792" s="185">
        <f>ROUND(I792*H792,2)</f>
        <v>0</v>
      </c>
      <c r="BL792" s="17" t="s">
        <v>264</v>
      </c>
      <c r="BM792" s="184" t="s">
        <v>848</v>
      </c>
    </row>
    <row r="793" spans="1:47" s="2" customFormat="1" ht="12">
      <c r="A793" s="34"/>
      <c r="B793" s="35"/>
      <c r="C793" s="36"/>
      <c r="D793" s="186" t="s">
        <v>155</v>
      </c>
      <c r="E793" s="36"/>
      <c r="F793" s="187" t="s">
        <v>849</v>
      </c>
      <c r="G793" s="36"/>
      <c r="H793" s="36"/>
      <c r="I793" s="188"/>
      <c r="J793" s="36"/>
      <c r="K793" s="36"/>
      <c r="L793" s="39"/>
      <c r="M793" s="189"/>
      <c r="N793" s="190"/>
      <c r="O793" s="64"/>
      <c r="P793" s="64"/>
      <c r="Q793" s="64"/>
      <c r="R793" s="64"/>
      <c r="S793" s="64"/>
      <c r="T793" s="65"/>
      <c r="U793" s="34"/>
      <c r="V793" s="34"/>
      <c r="W793" s="34"/>
      <c r="X793" s="34"/>
      <c r="Y793" s="34"/>
      <c r="Z793" s="34"/>
      <c r="AA793" s="34"/>
      <c r="AB793" s="34"/>
      <c r="AC793" s="34"/>
      <c r="AD793" s="34"/>
      <c r="AE793" s="34"/>
      <c r="AT793" s="17" t="s">
        <v>155</v>
      </c>
      <c r="AU793" s="17" t="s">
        <v>83</v>
      </c>
    </row>
    <row r="794" spans="2:51" s="13" customFormat="1" ht="12">
      <c r="B794" s="193"/>
      <c r="C794" s="194"/>
      <c r="D794" s="191" t="s">
        <v>159</v>
      </c>
      <c r="E794" s="195" t="s">
        <v>19</v>
      </c>
      <c r="F794" s="196" t="s">
        <v>850</v>
      </c>
      <c r="G794" s="194"/>
      <c r="H794" s="195" t="s">
        <v>19</v>
      </c>
      <c r="I794" s="197"/>
      <c r="J794" s="194"/>
      <c r="K794" s="194"/>
      <c r="L794" s="198"/>
      <c r="M794" s="199"/>
      <c r="N794" s="200"/>
      <c r="O794" s="200"/>
      <c r="P794" s="200"/>
      <c r="Q794" s="200"/>
      <c r="R794" s="200"/>
      <c r="S794" s="200"/>
      <c r="T794" s="201"/>
      <c r="AT794" s="202" t="s">
        <v>159</v>
      </c>
      <c r="AU794" s="202" t="s">
        <v>83</v>
      </c>
      <c r="AV794" s="13" t="s">
        <v>81</v>
      </c>
      <c r="AW794" s="13" t="s">
        <v>34</v>
      </c>
      <c r="AX794" s="13" t="s">
        <v>73</v>
      </c>
      <c r="AY794" s="202" t="s">
        <v>146</v>
      </c>
    </row>
    <row r="795" spans="2:51" s="14" customFormat="1" ht="12">
      <c r="B795" s="203"/>
      <c r="C795" s="204"/>
      <c r="D795" s="191" t="s">
        <v>159</v>
      </c>
      <c r="E795" s="205" t="s">
        <v>19</v>
      </c>
      <c r="F795" s="206" t="s">
        <v>851</v>
      </c>
      <c r="G795" s="204"/>
      <c r="H795" s="207">
        <v>52.4</v>
      </c>
      <c r="I795" s="208"/>
      <c r="J795" s="204"/>
      <c r="K795" s="204"/>
      <c r="L795" s="209"/>
      <c r="M795" s="210"/>
      <c r="N795" s="211"/>
      <c r="O795" s="211"/>
      <c r="P795" s="211"/>
      <c r="Q795" s="211"/>
      <c r="R795" s="211"/>
      <c r="S795" s="211"/>
      <c r="T795" s="212"/>
      <c r="AT795" s="213" t="s">
        <v>159</v>
      </c>
      <c r="AU795" s="213" t="s">
        <v>83</v>
      </c>
      <c r="AV795" s="14" t="s">
        <v>83</v>
      </c>
      <c r="AW795" s="14" t="s">
        <v>34</v>
      </c>
      <c r="AX795" s="14" t="s">
        <v>73</v>
      </c>
      <c r="AY795" s="213" t="s">
        <v>146</v>
      </c>
    </row>
    <row r="796" spans="2:51" s="13" customFormat="1" ht="12">
      <c r="B796" s="193"/>
      <c r="C796" s="194"/>
      <c r="D796" s="191" t="s">
        <v>159</v>
      </c>
      <c r="E796" s="195" t="s">
        <v>19</v>
      </c>
      <c r="F796" s="196" t="s">
        <v>852</v>
      </c>
      <c r="G796" s="194"/>
      <c r="H796" s="195" t="s">
        <v>19</v>
      </c>
      <c r="I796" s="197"/>
      <c r="J796" s="194"/>
      <c r="K796" s="194"/>
      <c r="L796" s="198"/>
      <c r="M796" s="199"/>
      <c r="N796" s="200"/>
      <c r="O796" s="200"/>
      <c r="P796" s="200"/>
      <c r="Q796" s="200"/>
      <c r="R796" s="200"/>
      <c r="S796" s="200"/>
      <c r="T796" s="201"/>
      <c r="AT796" s="202" t="s">
        <v>159</v>
      </c>
      <c r="AU796" s="202" t="s">
        <v>83</v>
      </c>
      <c r="AV796" s="13" t="s">
        <v>81</v>
      </c>
      <c r="AW796" s="13" t="s">
        <v>34</v>
      </c>
      <c r="AX796" s="13" t="s">
        <v>73</v>
      </c>
      <c r="AY796" s="202" t="s">
        <v>146</v>
      </c>
    </row>
    <row r="797" spans="2:51" s="14" customFormat="1" ht="12">
      <c r="B797" s="203"/>
      <c r="C797" s="204"/>
      <c r="D797" s="191" t="s">
        <v>159</v>
      </c>
      <c r="E797" s="205" t="s">
        <v>19</v>
      </c>
      <c r="F797" s="206" t="s">
        <v>853</v>
      </c>
      <c r="G797" s="204"/>
      <c r="H797" s="207">
        <v>25.5</v>
      </c>
      <c r="I797" s="208"/>
      <c r="J797" s="204"/>
      <c r="K797" s="204"/>
      <c r="L797" s="209"/>
      <c r="M797" s="210"/>
      <c r="N797" s="211"/>
      <c r="O797" s="211"/>
      <c r="P797" s="211"/>
      <c r="Q797" s="211"/>
      <c r="R797" s="211"/>
      <c r="S797" s="211"/>
      <c r="T797" s="212"/>
      <c r="AT797" s="213" t="s">
        <v>159</v>
      </c>
      <c r="AU797" s="213" t="s">
        <v>83</v>
      </c>
      <c r="AV797" s="14" t="s">
        <v>83</v>
      </c>
      <c r="AW797" s="14" t="s">
        <v>34</v>
      </c>
      <c r="AX797" s="14" t="s">
        <v>73</v>
      </c>
      <c r="AY797" s="213" t="s">
        <v>146</v>
      </c>
    </row>
    <row r="798" spans="2:51" s="14" customFormat="1" ht="12">
      <c r="B798" s="203"/>
      <c r="C798" s="204"/>
      <c r="D798" s="191" t="s">
        <v>159</v>
      </c>
      <c r="E798" s="205" t="s">
        <v>19</v>
      </c>
      <c r="F798" s="206" t="s">
        <v>854</v>
      </c>
      <c r="G798" s="204"/>
      <c r="H798" s="207">
        <v>95.5</v>
      </c>
      <c r="I798" s="208"/>
      <c r="J798" s="204"/>
      <c r="K798" s="204"/>
      <c r="L798" s="209"/>
      <c r="M798" s="210"/>
      <c r="N798" s="211"/>
      <c r="O798" s="211"/>
      <c r="P798" s="211"/>
      <c r="Q798" s="211"/>
      <c r="R798" s="211"/>
      <c r="S798" s="211"/>
      <c r="T798" s="212"/>
      <c r="AT798" s="213" t="s">
        <v>159</v>
      </c>
      <c r="AU798" s="213" t="s">
        <v>83</v>
      </c>
      <c r="AV798" s="14" t="s">
        <v>83</v>
      </c>
      <c r="AW798" s="14" t="s">
        <v>34</v>
      </c>
      <c r="AX798" s="14" t="s">
        <v>73</v>
      </c>
      <c r="AY798" s="213" t="s">
        <v>146</v>
      </c>
    </row>
    <row r="799" spans="2:51" s="13" customFormat="1" ht="12">
      <c r="B799" s="193"/>
      <c r="C799" s="194"/>
      <c r="D799" s="191" t="s">
        <v>159</v>
      </c>
      <c r="E799" s="195" t="s">
        <v>19</v>
      </c>
      <c r="F799" s="196" t="s">
        <v>855</v>
      </c>
      <c r="G799" s="194"/>
      <c r="H799" s="195" t="s">
        <v>19</v>
      </c>
      <c r="I799" s="197"/>
      <c r="J799" s="194"/>
      <c r="K799" s="194"/>
      <c r="L799" s="198"/>
      <c r="M799" s="199"/>
      <c r="N799" s="200"/>
      <c r="O799" s="200"/>
      <c r="P799" s="200"/>
      <c r="Q799" s="200"/>
      <c r="R799" s="200"/>
      <c r="S799" s="200"/>
      <c r="T799" s="201"/>
      <c r="AT799" s="202" t="s">
        <v>159</v>
      </c>
      <c r="AU799" s="202" t="s">
        <v>83</v>
      </c>
      <c r="AV799" s="13" t="s">
        <v>81</v>
      </c>
      <c r="AW799" s="13" t="s">
        <v>34</v>
      </c>
      <c r="AX799" s="13" t="s">
        <v>73</v>
      </c>
      <c r="AY799" s="202" t="s">
        <v>146</v>
      </c>
    </row>
    <row r="800" spans="2:51" s="14" customFormat="1" ht="12">
      <c r="B800" s="203"/>
      <c r="C800" s="204"/>
      <c r="D800" s="191" t="s">
        <v>159</v>
      </c>
      <c r="E800" s="205" t="s">
        <v>19</v>
      </c>
      <c r="F800" s="206" t="s">
        <v>856</v>
      </c>
      <c r="G800" s="204"/>
      <c r="H800" s="207">
        <v>142.2</v>
      </c>
      <c r="I800" s="208"/>
      <c r="J800" s="204"/>
      <c r="K800" s="204"/>
      <c r="L800" s="209"/>
      <c r="M800" s="210"/>
      <c r="N800" s="211"/>
      <c r="O800" s="211"/>
      <c r="P800" s="211"/>
      <c r="Q800" s="211"/>
      <c r="R800" s="211"/>
      <c r="S800" s="211"/>
      <c r="T800" s="212"/>
      <c r="AT800" s="213" t="s">
        <v>159</v>
      </c>
      <c r="AU800" s="213" t="s">
        <v>83</v>
      </c>
      <c r="AV800" s="14" t="s">
        <v>83</v>
      </c>
      <c r="AW800" s="14" t="s">
        <v>34</v>
      </c>
      <c r="AX800" s="14" t="s">
        <v>73</v>
      </c>
      <c r="AY800" s="213" t="s">
        <v>146</v>
      </c>
    </row>
    <row r="801" spans="2:51" s="14" customFormat="1" ht="12">
      <c r="B801" s="203"/>
      <c r="C801" s="204"/>
      <c r="D801" s="191" t="s">
        <v>159</v>
      </c>
      <c r="E801" s="205" t="s">
        <v>19</v>
      </c>
      <c r="F801" s="206" t="s">
        <v>857</v>
      </c>
      <c r="G801" s="204"/>
      <c r="H801" s="207">
        <v>223.5</v>
      </c>
      <c r="I801" s="208"/>
      <c r="J801" s="204"/>
      <c r="K801" s="204"/>
      <c r="L801" s="209"/>
      <c r="M801" s="210"/>
      <c r="N801" s="211"/>
      <c r="O801" s="211"/>
      <c r="P801" s="211"/>
      <c r="Q801" s="211"/>
      <c r="R801" s="211"/>
      <c r="S801" s="211"/>
      <c r="T801" s="212"/>
      <c r="AT801" s="213" t="s">
        <v>159</v>
      </c>
      <c r="AU801" s="213" t="s">
        <v>83</v>
      </c>
      <c r="AV801" s="14" t="s">
        <v>83</v>
      </c>
      <c r="AW801" s="14" t="s">
        <v>34</v>
      </c>
      <c r="AX801" s="14" t="s">
        <v>73</v>
      </c>
      <c r="AY801" s="213" t="s">
        <v>146</v>
      </c>
    </row>
    <row r="802" spans="1:65" s="2" customFormat="1" ht="16.5" customHeight="1">
      <c r="A802" s="34"/>
      <c r="B802" s="35"/>
      <c r="C802" s="173" t="s">
        <v>712</v>
      </c>
      <c r="D802" s="173" t="s">
        <v>148</v>
      </c>
      <c r="E802" s="174" t="s">
        <v>858</v>
      </c>
      <c r="F802" s="175" t="s">
        <v>859</v>
      </c>
      <c r="G802" s="176" t="s">
        <v>291</v>
      </c>
      <c r="H802" s="177">
        <v>38.91</v>
      </c>
      <c r="I802" s="178"/>
      <c r="J802" s="179">
        <f>ROUND(I802*H802,2)</f>
        <v>0</v>
      </c>
      <c r="K802" s="175" t="s">
        <v>152</v>
      </c>
      <c r="L802" s="39"/>
      <c r="M802" s="180" t="s">
        <v>19</v>
      </c>
      <c r="N802" s="181" t="s">
        <v>44</v>
      </c>
      <c r="O802" s="64"/>
      <c r="P802" s="182">
        <f>O802*H802</f>
        <v>0</v>
      </c>
      <c r="Q802" s="182">
        <v>0.00054</v>
      </c>
      <c r="R802" s="182">
        <f>Q802*H802</f>
        <v>0.0210114</v>
      </c>
      <c r="S802" s="182">
        <v>0</v>
      </c>
      <c r="T802" s="183">
        <f>S802*H802</f>
        <v>0</v>
      </c>
      <c r="U802" s="34"/>
      <c r="V802" s="34"/>
      <c r="W802" s="34"/>
      <c r="X802" s="34"/>
      <c r="Y802" s="34"/>
      <c r="Z802" s="34"/>
      <c r="AA802" s="34"/>
      <c r="AB802" s="34"/>
      <c r="AC802" s="34"/>
      <c r="AD802" s="34"/>
      <c r="AE802" s="34"/>
      <c r="AR802" s="184" t="s">
        <v>264</v>
      </c>
      <c r="AT802" s="184" t="s">
        <v>148</v>
      </c>
      <c r="AU802" s="184" t="s">
        <v>83</v>
      </c>
      <c r="AY802" s="17" t="s">
        <v>146</v>
      </c>
      <c r="BE802" s="185">
        <f>IF(N802="základní",J802,0)</f>
        <v>0</v>
      </c>
      <c r="BF802" s="185">
        <f>IF(N802="snížená",J802,0)</f>
        <v>0</v>
      </c>
      <c r="BG802" s="185">
        <f>IF(N802="zákl. přenesená",J802,0)</f>
        <v>0</v>
      </c>
      <c r="BH802" s="185">
        <f>IF(N802="sníž. přenesená",J802,0)</f>
        <v>0</v>
      </c>
      <c r="BI802" s="185">
        <f>IF(N802="nulová",J802,0)</f>
        <v>0</v>
      </c>
      <c r="BJ802" s="17" t="s">
        <v>81</v>
      </c>
      <c r="BK802" s="185">
        <f>ROUND(I802*H802,2)</f>
        <v>0</v>
      </c>
      <c r="BL802" s="17" t="s">
        <v>264</v>
      </c>
      <c r="BM802" s="184" t="s">
        <v>860</v>
      </c>
    </row>
    <row r="803" spans="1:47" s="2" customFormat="1" ht="12">
      <c r="A803" s="34"/>
      <c r="B803" s="35"/>
      <c r="C803" s="36"/>
      <c r="D803" s="186" t="s">
        <v>155</v>
      </c>
      <c r="E803" s="36"/>
      <c r="F803" s="187" t="s">
        <v>861</v>
      </c>
      <c r="G803" s="36"/>
      <c r="H803" s="36"/>
      <c r="I803" s="188"/>
      <c r="J803" s="36"/>
      <c r="K803" s="36"/>
      <c r="L803" s="39"/>
      <c r="M803" s="189"/>
      <c r="N803" s="190"/>
      <c r="O803" s="64"/>
      <c r="P803" s="64"/>
      <c r="Q803" s="64"/>
      <c r="R803" s="64"/>
      <c r="S803" s="64"/>
      <c r="T803" s="65"/>
      <c r="U803" s="34"/>
      <c r="V803" s="34"/>
      <c r="W803" s="34"/>
      <c r="X803" s="34"/>
      <c r="Y803" s="34"/>
      <c r="Z803" s="34"/>
      <c r="AA803" s="34"/>
      <c r="AB803" s="34"/>
      <c r="AC803" s="34"/>
      <c r="AD803" s="34"/>
      <c r="AE803" s="34"/>
      <c r="AT803" s="17" t="s">
        <v>155</v>
      </c>
      <c r="AU803" s="17" t="s">
        <v>83</v>
      </c>
    </row>
    <row r="804" spans="2:51" s="13" customFormat="1" ht="12">
      <c r="B804" s="193"/>
      <c r="C804" s="194"/>
      <c r="D804" s="191" t="s">
        <v>159</v>
      </c>
      <c r="E804" s="195" t="s">
        <v>19</v>
      </c>
      <c r="F804" s="196" t="s">
        <v>862</v>
      </c>
      <c r="G804" s="194"/>
      <c r="H804" s="195" t="s">
        <v>19</v>
      </c>
      <c r="I804" s="197"/>
      <c r="J804" s="194"/>
      <c r="K804" s="194"/>
      <c r="L804" s="198"/>
      <c r="M804" s="199"/>
      <c r="N804" s="200"/>
      <c r="O804" s="200"/>
      <c r="P804" s="200"/>
      <c r="Q804" s="200"/>
      <c r="R804" s="200"/>
      <c r="S804" s="200"/>
      <c r="T804" s="201"/>
      <c r="AT804" s="202" t="s">
        <v>159</v>
      </c>
      <c r="AU804" s="202" t="s">
        <v>83</v>
      </c>
      <c r="AV804" s="13" t="s">
        <v>81</v>
      </c>
      <c r="AW804" s="13" t="s">
        <v>34</v>
      </c>
      <c r="AX804" s="13" t="s">
        <v>73</v>
      </c>
      <c r="AY804" s="202" t="s">
        <v>146</v>
      </c>
    </row>
    <row r="805" spans="2:51" s="14" customFormat="1" ht="12">
      <c r="B805" s="203"/>
      <c r="C805" s="204"/>
      <c r="D805" s="191" t="s">
        <v>159</v>
      </c>
      <c r="E805" s="205" t="s">
        <v>19</v>
      </c>
      <c r="F805" s="206" t="s">
        <v>863</v>
      </c>
      <c r="G805" s="204"/>
      <c r="H805" s="207">
        <v>38.91</v>
      </c>
      <c r="I805" s="208"/>
      <c r="J805" s="204"/>
      <c r="K805" s="204"/>
      <c r="L805" s="209"/>
      <c r="M805" s="210"/>
      <c r="N805" s="211"/>
      <c r="O805" s="211"/>
      <c r="P805" s="211"/>
      <c r="Q805" s="211"/>
      <c r="R805" s="211"/>
      <c r="S805" s="211"/>
      <c r="T805" s="212"/>
      <c r="AT805" s="213" t="s">
        <v>159</v>
      </c>
      <c r="AU805" s="213" t="s">
        <v>83</v>
      </c>
      <c r="AV805" s="14" t="s">
        <v>83</v>
      </c>
      <c r="AW805" s="14" t="s">
        <v>34</v>
      </c>
      <c r="AX805" s="14" t="s">
        <v>73</v>
      </c>
      <c r="AY805" s="213" t="s">
        <v>146</v>
      </c>
    </row>
    <row r="806" spans="1:65" s="2" customFormat="1" ht="16.5" customHeight="1">
      <c r="A806" s="34"/>
      <c r="B806" s="35"/>
      <c r="C806" s="173" t="s">
        <v>864</v>
      </c>
      <c r="D806" s="173" t="s">
        <v>148</v>
      </c>
      <c r="E806" s="174" t="s">
        <v>865</v>
      </c>
      <c r="F806" s="175" t="s">
        <v>866</v>
      </c>
      <c r="G806" s="176" t="s">
        <v>291</v>
      </c>
      <c r="H806" s="177">
        <v>3.625</v>
      </c>
      <c r="I806" s="178"/>
      <c r="J806" s="179">
        <f>ROUND(I806*H806,2)</f>
        <v>0</v>
      </c>
      <c r="K806" s="175" t="s">
        <v>152</v>
      </c>
      <c r="L806" s="39"/>
      <c r="M806" s="180" t="s">
        <v>19</v>
      </c>
      <c r="N806" s="181" t="s">
        <v>44</v>
      </c>
      <c r="O806" s="64"/>
      <c r="P806" s="182">
        <f>O806*H806</f>
        <v>0</v>
      </c>
      <c r="Q806" s="182">
        <v>0.00077</v>
      </c>
      <c r="R806" s="182">
        <f>Q806*H806</f>
        <v>0.00279125</v>
      </c>
      <c r="S806" s="182">
        <v>0</v>
      </c>
      <c r="T806" s="183">
        <f>S806*H806</f>
        <v>0</v>
      </c>
      <c r="U806" s="34"/>
      <c r="V806" s="34"/>
      <c r="W806" s="34"/>
      <c r="X806" s="34"/>
      <c r="Y806" s="34"/>
      <c r="Z806" s="34"/>
      <c r="AA806" s="34"/>
      <c r="AB806" s="34"/>
      <c r="AC806" s="34"/>
      <c r="AD806" s="34"/>
      <c r="AE806" s="34"/>
      <c r="AR806" s="184" t="s">
        <v>264</v>
      </c>
      <c r="AT806" s="184" t="s">
        <v>148</v>
      </c>
      <c r="AU806" s="184" t="s">
        <v>83</v>
      </c>
      <c r="AY806" s="17" t="s">
        <v>146</v>
      </c>
      <c r="BE806" s="185">
        <f>IF(N806="základní",J806,0)</f>
        <v>0</v>
      </c>
      <c r="BF806" s="185">
        <f>IF(N806="snížená",J806,0)</f>
        <v>0</v>
      </c>
      <c r="BG806" s="185">
        <f>IF(N806="zákl. přenesená",J806,0)</f>
        <v>0</v>
      </c>
      <c r="BH806" s="185">
        <f>IF(N806="sníž. přenesená",J806,0)</f>
        <v>0</v>
      </c>
      <c r="BI806" s="185">
        <f>IF(N806="nulová",J806,0)</f>
        <v>0</v>
      </c>
      <c r="BJ806" s="17" t="s">
        <v>81</v>
      </c>
      <c r="BK806" s="185">
        <f>ROUND(I806*H806,2)</f>
        <v>0</v>
      </c>
      <c r="BL806" s="17" t="s">
        <v>264</v>
      </c>
      <c r="BM806" s="184" t="s">
        <v>867</v>
      </c>
    </row>
    <row r="807" spans="1:47" s="2" customFormat="1" ht="12">
      <c r="A807" s="34"/>
      <c r="B807" s="35"/>
      <c r="C807" s="36"/>
      <c r="D807" s="186" t="s">
        <v>155</v>
      </c>
      <c r="E807" s="36"/>
      <c r="F807" s="187" t="s">
        <v>868</v>
      </c>
      <c r="G807" s="36"/>
      <c r="H807" s="36"/>
      <c r="I807" s="188"/>
      <c r="J807" s="36"/>
      <c r="K807" s="36"/>
      <c r="L807" s="39"/>
      <c r="M807" s="189"/>
      <c r="N807" s="190"/>
      <c r="O807" s="64"/>
      <c r="P807" s="64"/>
      <c r="Q807" s="64"/>
      <c r="R807" s="64"/>
      <c r="S807" s="64"/>
      <c r="T807" s="65"/>
      <c r="U807" s="34"/>
      <c r="V807" s="34"/>
      <c r="W807" s="34"/>
      <c r="X807" s="34"/>
      <c r="Y807" s="34"/>
      <c r="Z807" s="34"/>
      <c r="AA807" s="34"/>
      <c r="AB807" s="34"/>
      <c r="AC807" s="34"/>
      <c r="AD807" s="34"/>
      <c r="AE807" s="34"/>
      <c r="AT807" s="17" t="s">
        <v>155</v>
      </c>
      <c r="AU807" s="17" t="s">
        <v>83</v>
      </c>
    </row>
    <row r="808" spans="2:51" s="13" customFormat="1" ht="12">
      <c r="B808" s="193"/>
      <c r="C808" s="194"/>
      <c r="D808" s="191" t="s">
        <v>159</v>
      </c>
      <c r="E808" s="195" t="s">
        <v>19</v>
      </c>
      <c r="F808" s="196" t="s">
        <v>869</v>
      </c>
      <c r="G808" s="194"/>
      <c r="H808" s="195" t="s">
        <v>19</v>
      </c>
      <c r="I808" s="197"/>
      <c r="J808" s="194"/>
      <c r="K808" s="194"/>
      <c r="L808" s="198"/>
      <c r="M808" s="199"/>
      <c r="N808" s="200"/>
      <c r="O808" s="200"/>
      <c r="P808" s="200"/>
      <c r="Q808" s="200"/>
      <c r="R808" s="200"/>
      <c r="S808" s="200"/>
      <c r="T808" s="201"/>
      <c r="AT808" s="202" t="s">
        <v>159</v>
      </c>
      <c r="AU808" s="202" t="s">
        <v>83</v>
      </c>
      <c r="AV808" s="13" t="s">
        <v>81</v>
      </c>
      <c r="AW808" s="13" t="s">
        <v>34</v>
      </c>
      <c r="AX808" s="13" t="s">
        <v>73</v>
      </c>
      <c r="AY808" s="202" t="s">
        <v>146</v>
      </c>
    </row>
    <row r="809" spans="2:51" s="14" customFormat="1" ht="12">
      <c r="B809" s="203"/>
      <c r="C809" s="204"/>
      <c r="D809" s="191" t="s">
        <v>159</v>
      </c>
      <c r="E809" s="205" t="s">
        <v>19</v>
      </c>
      <c r="F809" s="206" t="s">
        <v>870</v>
      </c>
      <c r="G809" s="204"/>
      <c r="H809" s="207">
        <v>3.625</v>
      </c>
      <c r="I809" s="208"/>
      <c r="J809" s="204"/>
      <c r="K809" s="204"/>
      <c r="L809" s="209"/>
      <c r="M809" s="210"/>
      <c r="N809" s="211"/>
      <c r="O809" s="211"/>
      <c r="P809" s="211"/>
      <c r="Q809" s="211"/>
      <c r="R809" s="211"/>
      <c r="S809" s="211"/>
      <c r="T809" s="212"/>
      <c r="AT809" s="213" t="s">
        <v>159</v>
      </c>
      <c r="AU809" s="213" t="s">
        <v>83</v>
      </c>
      <c r="AV809" s="14" t="s">
        <v>83</v>
      </c>
      <c r="AW809" s="14" t="s">
        <v>34</v>
      </c>
      <c r="AX809" s="14" t="s">
        <v>73</v>
      </c>
      <c r="AY809" s="213" t="s">
        <v>146</v>
      </c>
    </row>
    <row r="810" spans="1:65" s="2" customFormat="1" ht="24.2" customHeight="1">
      <c r="A810" s="34"/>
      <c r="B810" s="35"/>
      <c r="C810" s="173" t="s">
        <v>871</v>
      </c>
      <c r="D810" s="173" t="s">
        <v>148</v>
      </c>
      <c r="E810" s="174" t="s">
        <v>872</v>
      </c>
      <c r="F810" s="175" t="s">
        <v>873</v>
      </c>
      <c r="G810" s="176" t="s">
        <v>201</v>
      </c>
      <c r="H810" s="177">
        <v>0.925</v>
      </c>
      <c r="I810" s="178"/>
      <c r="J810" s="179">
        <f>ROUND(I810*H810,2)</f>
        <v>0</v>
      </c>
      <c r="K810" s="175" t="s">
        <v>152</v>
      </c>
      <c r="L810" s="39"/>
      <c r="M810" s="180" t="s">
        <v>19</v>
      </c>
      <c r="N810" s="181" t="s">
        <v>44</v>
      </c>
      <c r="O810" s="64"/>
      <c r="P810" s="182">
        <f>O810*H810</f>
        <v>0</v>
      </c>
      <c r="Q810" s="182">
        <v>0.0064</v>
      </c>
      <c r="R810" s="182">
        <f>Q810*H810</f>
        <v>0.005920000000000001</v>
      </c>
      <c r="S810" s="182">
        <v>0</v>
      </c>
      <c r="T810" s="183">
        <f>S810*H810</f>
        <v>0</v>
      </c>
      <c r="U810" s="34"/>
      <c r="V810" s="34"/>
      <c r="W810" s="34"/>
      <c r="X810" s="34"/>
      <c r="Y810" s="34"/>
      <c r="Z810" s="34"/>
      <c r="AA810" s="34"/>
      <c r="AB810" s="34"/>
      <c r="AC810" s="34"/>
      <c r="AD810" s="34"/>
      <c r="AE810" s="34"/>
      <c r="AR810" s="184" t="s">
        <v>264</v>
      </c>
      <c r="AT810" s="184" t="s">
        <v>148</v>
      </c>
      <c r="AU810" s="184" t="s">
        <v>83</v>
      </c>
      <c r="AY810" s="17" t="s">
        <v>146</v>
      </c>
      <c r="BE810" s="185">
        <f>IF(N810="základní",J810,0)</f>
        <v>0</v>
      </c>
      <c r="BF810" s="185">
        <f>IF(N810="snížená",J810,0)</f>
        <v>0</v>
      </c>
      <c r="BG810" s="185">
        <f>IF(N810="zákl. přenesená",J810,0)</f>
        <v>0</v>
      </c>
      <c r="BH810" s="185">
        <f>IF(N810="sníž. přenesená",J810,0)</f>
        <v>0</v>
      </c>
      <c r="BI810" s="185">
        <f>IF(N810="nulová",J810,0)</f>
        <v>0</v>
      </c>
      <c r="BJ810" s="17" t="s">
        <v>81</v>
      </c>
      <c r="BK810" s="185">
        <f>ROUND(I810*H810,2)</f>
        <v>0</v>
      </c>
      <c r="BL810" s="17" t="s">
        <v>264</v>
      </c>
      <c r="BM810" s="184" t="s">
        <v>874</v>
      </c>
    </row>
    <row r="811" spans="1:47" s="2" customFormat="1" ht="12">
      <c r="A811" s="34"/>
      <c r="B811" s="35"/>
      <c r="C811" s="36"/>
      <c r="D811" s="186" t="s">
        <v>155</v>
      </c>
      <c r="E811" s="36"/>
      <c r="F811" s="187" t="s">
        <v>875</v>
      </c>
      <c r="G811" s="36"/>
      <c r="H811" s="36"/>
      <c r="I811" s="188"/>
      <c r="J811" s="36"/>
      <c r="K811" s="36"/>
      <c r="L811" s="39"/>
      <c r="M811" s="189"/>
      <c r="N811" s="190"/>
      <c r="O811" s="64"/>
      <c r="P811" s="64"/>
      <c r="Q811" s="64"/>
      <c r="R811" s="64"/>
      <c r="S811" s="64"/>
      <c r="T811" s="65"/>
      <c r="U811" s="34"/>
      <c r="V811" s="34"/>
      <c r="W811" s="34"/>
      <c r="X811" s="34"/>
      <c r="Y811" s="34"/>
      <c r="Z811" s="34"/>
      <c r="AA811" s="34"/>
      <c r="AB811" s="34"/>
      <c r="AC811" s="34"/>
      <c r="AD811" s="34"/>
      <c r="AE811" s="34"/>
      <c r="AT811" s="17" t="s">
        <v>155</v>
      </c>
      <c r="AU811" s="17" t="s">
        <v>83</v>
      </c>
    </row>
    <row r="812" spans="2:51" s="14" customFormat="1" ht="12">
      <c r="B812" s="203"/>
      <c r="C812" s="204"/>
      <c r="D812" s="191" t="s">
        <v>159</v>
      </c>
      <c r="E812" s="205" t="s">
        <v>19</v>
      </c>
      <c r="F812" s="206" t="s">
        <v>838</v>
      </c>
      <c r="G812" s="204"/>
      <c r="H812" s="207">
        <v>0.925</v>
      </c>
      <c r="I812" s="208"/>
      <c r="J812" s="204"/>
      <c r="K812" s="204"/>
      <c r="L812" s="209"/>
      <c r="M812" s="210"/>
      <c r="N812" s="211"/>
      <c r="O812" s="211"/>
      <c r="P812" s="211"/>
      <c r="Q812" s="211"/>
      <c r="R812" s="211"/>
      <c r="S812" s="211"/>
      <c r="T812" s="212"/>
      <c r="AT812" s="213" t="s">
        <v>159</v>
      </c>
      <c r="AU812" s="213" t="s">
        <v>83</v>
      </c>
      <c r="AV812" s="14" t="s">
        <v>83</v>
      </c>
      <c r="AW812" s="14" t="s">
        <v>34</v>
      </c>
      <c r="AX812" s="14" t="s">
        <v>73</v>
      </c>
      <c r="AY812" s="213" t="s">
        <v>146</v>
      </c>
    </row>
    <row r="813" spans="1:65" s="2" customFormat="1" ht="24.2" customHeight="1">
      <c r="A813" s="34"/>
      <c r="B813" s="35"/>
      <c r="C813" s="173" t="s">
        <v>876</v>
      </c>
      <c r="D813" s="173" t="s">
        <v>148</v>
      </c>
      <c r="E813" s="174" t="s">
        <v>877</v>
      </c>
      <c r="F813" s="175" t="s">
        <v>878</v>
      </c>
      <c r="G813" s="176" t="s">
        <v>291</v>
      </c>
      <c r="H813" s="177">
        <v>6.127</v>
      </c>
      <c r="I813" s="178"/>
      <c r="J813" s="179">
        <f>ROUND(I813*H813,2)</f>
        <v>0</v>
      </c>
      <c r="K813" s="175" t="s">
        <v>152</v>
      </c>
      <c r="L813" s="39"/>
      <c r="M813" s="180" t="s">
        <v>19</v>
      </c>
      <c r="N813" s="181" t="s">
        <v>44</v>
      </c>
      <c r="O813" s="64"/>
      <c r="P813" s="182">
        <f>O813*H813</f>
        <v>0</v>
      </c>
      <c r="Q813" s="182">
        <v>0.00151</v>
      </c>
      <c r="R813" s="182">
        <f>Q813*H813</f>
        <v>0.00925177</v>
      </c>
      <c r="S813" s="182">
        <v>0</v>
      </c>
      <c r="T813" s="183">
        <f>S813*H813</f>
        <v>0</v>
      </c>
      <c r="U813" s="34"/>
      <c r="V813" s="34"/>
      <c r="W813" s="34"/>
      <c r="X813" s="34"/>
      <c r="Y813" s="34"/>
      <c r="Z813" s="34"/>
      <c r="AA813" s="34"/>
      <c r="AB813" s="34"/>
      <c r="AC813" s="34"/>
      <c r="AD813" s="34"/>
      <c r="AE813" s="34"/>
      <c r="AR813" s="184" t="s">
        <v>264</v>
      </c>
      <c r="AT813" s="184" t="s">
        <v>148</v>
      </c>
      <c r="AU813" s="184" t="s">
        <v>83</v>
      </c>
      <c r="AY813" s="17" t="s">
        <v>146</v>
      </c>
      <c r="BE813" s="185">
        <f>IF(N813="základní",J813,0)</f>
        <v>0</v>
      </c>
      <c r="BF813" s="185">
        <f>IF(N813="snížená",J813,0)</f>
        <v>0</v>
      </c>
      <c r="BG813" s="185">
        <f>IF(N813="zákl. přenesená",J813,0)</f>
        <v>0</v>
      </c>
      <c r="BH813" s="185">
        <f>IF(N813="sníž. přenesená",J813,0)</f>
        <v>0</v>
      </c>
      <c r="BI813" s="185">
        <f>IF(N813="nulová",J813,0)</f>
        <v>0</v>
      </c>
      <c r="BJ813" s="17" t="s">
        <v>81</v>
      </c>
      <c r="BK813" s="185">
        <f>ROUND(I813*H813,2)</f>
        <v>0</v>
      </c>
      <c r="BL813" s="17" t="s">
        <v>264</v>
      </c>
      <c r="BM813" s="184" t="s">
        <v>879</v>
      </c>
    </row>
    <row r="814" spans="1:47" s="2" customFormat="1" ht="12">
      <c r="A814" s="34"/>
      <c r="B814" s="35"/>
      <c r="C814" s="36"/>
      <c r="D814" s="186" t="s">
        <v>155</v>
      </c>
      <c r="E814" s="36"/>
      <c r="F814" s="187" t="s">
        <v>880</v>
      </c>
      <c r="G814" s="36"/>
      <c r="H814" s="36"/>
      <c r="I814" s="188"/>
      <c r="J814" s="36"/>
      <c r="K814" s="36"/>
      <c r="L814" s="39"/>
      <c r="M814" s="189"/>
      <c r="N814" s="190"/>
      <c r="O814" s="64"/>
      <c r="P814" s="64"/>
      <c r="Q814" s="64"/>
      <c r="R814" s="64"/>
      <c r="S814" s="64"/>
      <c r="T814" s="65"/>
      <c r="U814" s="34"/>
      <c r="V814" s="34"/>
      <c r="W814" s="34"/>
      <c r="X814" s="34"/>
      <c r="Y814" s="34"/>
      <c r="Z814" s="34"/>
      <c r="AA814" s="34"/>
      <c r="AB814" s="34"/>
      <c r="AC814" s="34"/>
      <c r="AD814" s="34"/>
      <c r="AE814" s="34"/>
      <c r="AT814" s="17" t="s">
        <v>155</v>
      </c>
      <c r="AU814" s="17" t="s">
        <v>83</v>
      </c>
    </row>
    <row r="815" spans="1:47" s="2" customFormat="1" ht="39">
      <c r="A815" s="34"/>
      <c r="B815" s="35"/>
      <c r="C815" s="36"/>
      <c r="D815" s="191" t="s">
        <v>157</v>
      </c>
      <c r="E815" s="36"/>
      <c r="F815" s="192" t="s">
        <v>881</v>
      </c>
      <c r="G815" s="36"/>
      <c r="H815" s="36"/>
      <c r="I815" s="188"/>
      <c r="J815" s="36"/>
      <c r="K815" s="36"/>
      <c r="L815" s="39"/>
      <c r="M815" s="189"/>
      <c r="N815" s="190"/>
      <c r="O815" s="64"/>
      <c r="P815" s="64"/>
      <c r="Q815" s="64"/>
      <c r="R815" s="64"/>
      <c r="S815" s="64"/>
      <c r="T815" s="65"/>
      <c r="U815" s="34"/>
      <c r="V815" s="34"/>
      <c r="W815" s="34"/>
      <c r="X815" s="34"/>
      <c r="Y815" s="34"/>
      <c r="Z815" s="34"/>
      <c r="AA815" s="34"/>
      <c r="AB815" s="34"/>
      <c r="AC815" s="34"/>
      <c r="AD815" s="34"/>
      <c r="AE815" s="34"/>
      <c r="AT815" s="17" t="s">
        <v>157</v>
      </c>
      <c r="AU815" s="17" t="s">
        <v>83</v>
      </c>
    </row>
    <row r="816" spans="2:51" s="14" customFormat="1" ht="12">
      <c r="B816" s="203"/>
      <c r="C816" s="204"/>
      <c r="D816" s="191" t="s">
        <v>159</v>
      </c>
      <c r="E816" s="205" t="s">
        <v>19</v>
      </c>
      <c r="F816" s="206" t="s">
        <v>882</v>
      </c>
      <c r="G816" s="204"/>
      <c r="H816" s="207">
        <v>6.127</v>
      </c>
      <c r="I816" s="208"/>
      <c r="J816" s="204"/>
      <c r="K816" s="204"/>
      <c r="L816" s="209"/>
      <c r="M816" s="210"/>
      <c r="N816" s="211"/>
      <c r="O816" s="211"/>
      <c r="P816" s="211"/>
      <c r="Q816" s="211"/>
      <c r="R816" s="211"/>
      <c r="S816" s="211"/>
      <c r="T816" s="212"/>
      <c r="AT816" s="213" t="s">
        <v>159</v>
      </c>
      <c r="AU816" s="213" t="s">
        <v>83</v>
      </c>
      <c r="AV816" s="14" t="s">
        <v>83</v>
      </c>
      <c r="AW816" s="14" t="s">
        <v>34</v>
      </c>
      <c r="AX816" s="14" t="s">
        <v>73</v>
      </c>
      <c r="AY816" s="213" t="s">
        <v>146</v>
      </c>
    </row>
    <row r="817" spans="1:65" s="2" customFormat="1" ht="24.2" customHeight="1">
      <c r="A817" s="34"/>
      <c r="B817" s="35"/>
      <c r="C817" s="173" t="s">
        <v>883</v>
      </c>
      <c r="D817" s="173" t="s">
        <v>148</v>
      </c>
      <c r="E817" s="174" t="s">
        <v>884</v>
      </c>
      <c r="F817" s="175" t="s">
        <v>885</v>
      </c>
      <c r="G817" s="176" t="s">
        <v>201</v>
      </c>
      <c r="H817" s="177">
        <v>217.045</v>
      </c>
      <c r="I817" s="178"/>
      <c r="J817" s="179">
        <f>ROUND(I817*H817,2)</f>
        <v>0</v>
      </c>
      <c r="K817" s="175" t="s">
        <v>152</v>
      </c>
      <c r="L817" s="39"/>
      <c r="M817" s="180" t="s">
        <v>19</v>
      </c>
      <c r="N817" s="181" t="s">
        <v>44</v>
      </c>
      <c r="O817" s="64"/>
      <c r="P817" s="182">
        <f>O817*H817</f>
        <v>0</v>
      </c>
      <c r="Q817" s="182">
        <v>0.00537</v>
      </c>
      <c r="R817" s="182">
        <f>Q817*H817</f>
        <v>1.16553165</v>
      </c>
      <c r="S817" s="182">
        <v>0</v>
      </c>
      <c r="T817" s="183">
        <f>S817*H817</f>
        <v>0</v>
      </c>
      <c r="U817" s="34"/>
      <c r="V817" s="34"/>
      <c r="W817" s="34"/>
      <c r="X817" s="34"/>
      <c r="Y817" s="34"/>
      <c r="Z817" s="34"/>
      <c r="AA817" s="34"/>
      <c r="AB817" s="34"/>
      <c r="AC817" s="34"/>
      <c r="AD817" s="34"/>
      <c r="AE817" s="34"/>
      <c r="AR817" s="184" t="s">
        <v>264</v>
      </c>
      <c r="AT817" s="184" t="s">
        <v>148</v>
      </c>
      <c r="AU817" s="184" t="s">
        <v>83</v>
      </c>
      <c r="AY817" s="17" t="s">
        <v>146</v>
      </c>
      <c r="BE817" s="185">
        <f>IF(N817="základní",J817,0)</f>
        <v>0</v>
      </c>
      <c r="BF817" s="185">
        <f>IF(N817="snížená",J817,0)</f>
        <v>0</v>
      </c>
      <c r="BG817" s="185">
        <f>IF(N817="zákl. přenesená",J817,0)</f>
        <v>0</v>
      </c>
      <c r="BH817" s="185">
        <f>IF(N817="sníž. přenesená",J817,0)</f>
        <v>0</v>
      </c>
      <c r="BI817" s="185">
        <f>IF(N817="nulová",J817,0)</f>
        <v>0</v>
      </c>
      <c r="BJ817" s="17" t="s">
        <v>81</v>
      </c>
      <c r="BK817" s="185">
        <f>ROUND(I817*H817,2)</f>
        <v>0</v>
      </c>
      <c r="BL817" s="17" t="s">
        <v>264</v>
      </c>
      <c r="BM817" s="184" t="s">
        <v>886</v>
      </c>
    </row>
    <row r="818" spans="1:47" s="2" customFormat="1" ht="12">
      <c r="A818" s="34"/>
      <c r="B818" s="35"/>
      <c r="C818" s="36"/>
      <c r="D818" s="186" t="s">
        <v>155</v>
      </c>
      <c r="E818" s="36"/>
      <c r="F818" s="187" t="s">
        <v>887</v>
      </c>
      <c r="G818" s="36"/>
      <c r="H818" s="36"/>
      <c r="I818" s="188"/>
      <c r="J818" s="36"/>
      <c r="K818" s="36"/>
      <c r="L818" s="39"/>
      <c r="M818" s="189"/>
      <c r="N818" s="190"/>
      <c r="O818" s="64"/>
      <c r="P818" s="64"/>
      <c r="Q818" s="64"/>
      <c r="R818" s="64"/>
      <c r="S818" s="64"/>
      <c r="T818" s="65"/>
      <c r="U818" s="34"/>
      <c r="V818" s="34"/>
      <c r="W818" s="34"/>
      <c r="X818" s="34"/>
      <c r="Y818" s="34"/>
      <c r="Z818" s="34"/>
      <c r="AA818" s="34"/>
      <c r="AB818" s="34"/>
      <c r="AC818" s="34"/>
      <c r="AD818" s="34"/>
      <c r="AE818" s="34"/>
      <c r="AT818" s="17" t="s">
        <v>155</v>
      </c>
      <c r="AU818" s="17" t="s">
        <v>83</v>
      </c>
    </row>
    <row r="819" spans="2:51" s="13" customFormat="1" ht="12">
      <c r="B819" s="193"/>
      <c r="C819" s="194"/>
      <c r="D819" s="191" t="s">
        <v>159</v>
      </c>
      <c r="E819" s="195" t="s">
        <v>19</v>
      </c>
      <c r="F819" s="196" t="s">
        <v>888</v>
      </c>
      <c r="G819" s="194"/>
      <c r="H819" s="195" t="s">
        <v>19</v>
      </c>
      <c r="I819" s="197"/>
      <c r="J819" s="194"/>
      <c r="K819" s="194"/>
      <c r="L819" s="198"/>
      <c r="M819" s="199"/>
      <c r="N819" s="200"/>
      <c r="O819" s="200"/>
      <c r="P819" s="200"/>
      <c r="Q819" s="200"/>
      <c r="R819" s="200"/>
      <c r="S819" s="200"/>
      <c r="T819" s="201"/>
      <c r="AT819" s="202" t="s">
        <v>159</v>
      </c>
      <c r="AU819" s="202" t="s">
        <v>83</v>
      </c>
      <c r="AV819" s="13" t="s">
        <v>81</v>
      </c>
      <c r="AW819" s="13" t="s">
        <v>34</v>
      </c>
      <c r="AX819" s="13" t="s">
        <v>73</v>
      </c>
      <c r="AY819" s="202" t="s">
        <v>146</v>
      </c>
    </row>
    <row r="820" spans="2:51" s="14" customFormat="1" ht="12">
      <c r="B820" s="203"/>
      <c r="C820" s="204"/>
      <c r="D820" s="191" t="s">
        <v>159</v>
      </c>
      <c r="E820" s="205" t="s">
        <v>19</v>
      </c>
      <c r="F820" s="206" t="s">
        <v>889</v>
      </c>
      <c r="G820" s="204"/>
      <c r="H820" s="207">
        <v>158.166</v>
      </c>
      <c r="I820" s="208"/>
      <c r="J820" s="204"/>
      <c r="K820" s="204"/>
      <c r="L820" s="209"/>
      <c r="M820" s="210"/>
      <c r="N820" s="211"/>
      <c r="O820" s="211"/>
      <c r="P820" s="211"/>
      <c r="Q820" s="211"/>
      <c r="R820" s="211"/>
      <c r="S820" s="211"/>
      <c r="T820" s="212"/>
      <c r="AT820" s="213" t="s">
        <v>159</v>
      </c>
      <c r="AU820" s="213" t="s">
        <v>83</v>
      </c>
      <c r="AV820" s="14" t="s">
        <v>83</v>
      </c>
      <c r="AW820" s="14" t="s">
        <v>34</v>
      </c>
      <c r="AX820" s="14" t="s">
        <v>73</v>
      </c>
      <c r="AY820" s="213" t="s">
        <v>146</v>
      </c>
    </row>
    <row r="821" spans="2:51" s="13" customFormat="1" ht="12">
      <c r="B821" s="193"/>
      <c r="C821" s="194"/>
      <c r="D821" s="191" t="s">
        <v>159</v>
      </c>
      <c r="E821" s="195" t="s">
        <v>19</v>
      </c>
      <c r="F821" s="196" t="s">
        <v>890</v>
      </c>
      <c r="G821" s="194"/>
      <c r="H821" s="195" t="s">
        <v>19</v>
      </c>
      <c r="I821" s="197"/>
      <c r="J821" s="194"/>
      <c r="K821" s="194"/>
      <c r="L821" s="198"/>
      <c r="M821" s="199"/>
      <c r="N821" s="200"/>
      <c r="O821" s="200"/>
      <c r="P821" s="200"/>
      <c r="Q821" s="200"/>
      <c r="R821" s="200"/>
      <c r="S821" s="200"/>
      <c r="T821" s="201"/>
      <c r="AT821" s="202" t="s">
        <v>159</v>
      </c>
      <c r="AU821" s="202" t="s">
        <v>83</v>
      </c>
      <c r="AV821" s="13" t="s">
        <v>81</v>
      </c>
      <c r="AW821" s="13" t="s">
        <v>34</v>
      </c>
      <c r="AX821" s="13" t="s">
        <v>73</v>
      </c>
      <c r="AY821" s="202" t="s">
        <v>146</v>
      </c>
    </row>
    <row r="822" spans="2:51" s="14" customFormat="1" ht="12">
      <c r="B822" s="203"/>
      <c r="C822" s="204"/>
      <c r="D822" s="191" t="s">
        <v>159</v>
      </c>
      <c r="E822" s="205" t="s">
        <v>19</v>
      </c>
      <c r="F822" s="206" t="s">
        <v>891</v>
      </c>
      <c r="G822" s="204"/>
      <c r="H822" s="207">
        <v>39.64</v>
      </c>
      <c r="I822" s="208"/>
      <c r="J822" s="204"/>
      <c r="K822" s="204"/>
      <c r="L822" s="209"/>
      <c r="M822" s="210"/>
      <c r="N822" s="211"/>
      <c r="O822" s="211"/>
      <c r="P822" s="211"/>
      <c r="Q822" s="211"/>
      <c r="R822" s="211"/>
      <c r="S822" s="211"/>
      <c r="T822" s="212"/>
      <c r="AT822" s="213" t="s">
        <v>159</v>
      </c>
      <c r="AU822" s="213" t="s">
        <v>83</v>
      </c>
      <c r="AV822" s="14" t="s">
        <v>83</v>
      </c>
      <c r="AW822" s="14" t="s">
        <v>34</v>
      </c>
      <c r="AX822" s="14" t="s">
        <v>73</v>
      </c>
      <c r="AY822" s="213" t="s">
        <v>146</v>
      </c>
    </row>
    <row r="823" spans="2:51" s="13" customFormat="1" ht="12">
      <c r="B823" s="193"/>
      <c r="C823" s="194"/>
      <c r="D823" s="191" t="s">
        <v>159</v>
      </c>
      <c r="E823" s="195" t="s">
        <v>19</v>
      </c>
      <c r="F823" s="196" t="s">
        <v>892</v>
      </c>
      <c r="G823" s="194"/>
      <c r="H823" s="195" t="s">
        <v>19</v>
      </c>
      <c r="I823" s="197"/>
      <c r="J823" s="194"/>
      <c r="K823" s="194"/>
      <c r="L823" s="198"/>
      <c r="M823" s="199"/>
      <c r="N823" s="200"/>
      <c r="O823" s="200"/>
      <c r="P823" s="200"/>
      <c r="Q823" s="200"/>
      <c r="R823" s="200"/>
      <c r="S823" s="200"/>
      <c r="T823" s="201"/>
      <c r="AT823" s="202" t="s">
        <v>159</v>
      </c>
      <c r="AU823" s="202" t="s">
        <v>83</v>
      </c>
      <c r="AV823" s="13" t="s">
        <v>81</v>
      </c>
      <c r="AW823" s="13" t="s">
        <v>34</v>
      </c>
      <c r="AX823" s="13" t="s">
        <v>73</v>
      </c>
      <c r="AY823" s="202" t="s">
        <v>146</v>
      </c>
    </row>
    <row r="824" spans="2:51" s="14" customFormat="1" ht="12">
      <c r="B824" s="203"/>
      <c r="C824" s="204"/>
      <c r="D824" s="191" t="s">
        <v>159</v>
      </c>
      <c r="E824" s="205" t="s">
        <v>19</v>
      </c>
      <c r="F824" s="206" t="s">
        <v>893</v>
      </c>
      <c r="G824" s="204"/>
      <c r="H824" s="207">
        <v>19.239</v>
      </c>
      <c r="I824" s="208"/>
      <c r="J824" s="204"/>
      <c r="K824" s="204"/>
      <c r="L824" s="209"/>
      <c r="M824" s="210"/>
      <c r="N824" s="211"/>
      <c r="O824" s="211"/>
      <c r="P824" s="211"/>
      <c r="Q824" s="211"/>
      <c r="R824" s="211"/>
      <c r="S824" s="211"/>
      <c r="T824" s="212"/>
      <c r="AT824" s="213" t="s">
        <v>159</v>
      </c>
      <c r="AU824" s="213" t="s">
        <v>83</v>
      </c>
      <c r="AV824" s="14" t="s">
        <v>83</v>
      </c>
      <c r="AW824" s="14" t="s">
        <v>34</v>
      </c>
      <c r="AX824" s="14" t="s">
        <v>73</v>
      </c>
      <c r="AY824" s="213" t="s">
        <v>146</v>
      </c>
    </row>
    <row r="825" spans="1:65" s="2" customFormat="1" ht="24.2" customHeight="1">
      <c r="A825" s="34"/>
      <c r="B825" s="35"/>
      <c r="C825" s="173" t="s">
        <v>894</v>
      </c>
      <c r="D825" s="173" t="s">
        <v>148</v>
      </c>
      <c r="E825" s="174" t="s">
        <v>895</v>
      </c>
      <c r="F825" s="175" t="s">
        <v>896</v>
      </c>
      <c r="G825" s="176" t="s">
        <v>291</v>
      </c>
      <c r="H825" s="177">
        <v>27.48</v>
      </c>
      <c r="I825" s="178"/>
      <c r="J825" s="179">
        <f>ROUND(I825*H825,2)</f>
        <v>0</v>
      </c>
      <c r="K825" s="175" t="s">
        <v>152</v>
      </c>
      <c r="L825" s="39"/>
      <c r="M825" s="180" t="s">
        <v>19</v>
      </c>
      <c r="N825" s="181" t="s">
        <v>44</v>
      </c>
      <c r="O825" s="64"/>
      <c r="P825" s="182">
        <f>O825*H825</f>
        <v>0</v>
      </c>
      <c r="Q825" s="182">
        <v>0.00257</v>
      </c>
      <c r="R825" s="182">
        <f>Q825*H825</f>
        <v>0.0706236</v>
      </c>
      <c r="S825" s="182">
        <v>0</v>
      </c>
      <c r="T825" s="183">
        <f>S825*H825</f>
        <v>0</v>
      </c>
      <c r="U825" s="34"/>
      <c r="V825" s="34"/>
      <c r="W825" s="34"/>
      <c r="X825" s="34"/>
      <c r="Y825" s="34"/>
      <c r="Z825" s="34"/>
      <c r="AA825" s="34"/>
      <c r="AB825" s="34"/>
      <c r="AC825" s="34"/>
      <c r="AD825" s="34"/>
      <c r="AE825" s="34"/>
      <c r="AR825" s="184" t="s">
        <v>264</v>
      </c>
      <c r="AT825" s="184" t="s">
        <v>148</v>
      </c>
      <c r="AU825" s="184" t="s">
        <v>83</v>
      </c>
      <c r="AY825" s="17" t="s">
        <v>146</v>
      </c>
      <c r="BE825" s="185">
        <f>IF(N825="základní",J825,0)</f>
        <v>0</v>
      </c>
      <c r="BF825" s="185">
        <f>IF(N825="snížená",J825,0)</f>
        <v>0</v>
      </c>
      <c r="BG825" s="185">
        <f>IF(N825="zákl. přenesená",J825,0)</f>
        <v>0</v>
      </c>
      <c r="BH825" s="185">
        <f>IF(N825="sníž. přenesená",J825,0)</f>
        <v>0</v>
      </c>
      <c r="BI825" s="185">
        <f>IF(N825="nulová",J825,0)</f>
        <v>0</v>
      </c>
      <c r="BJ825" s="17" t="s">
        <v>81</v>
      </c>
      <c r="BK825" s="185">
        <f>ROUND(I825*H825,2)</f>
        <v>0</v>
      </c>
      <c r="BL825" s="17" t="s">
        <v>264</v>
      </c>
      <c r="BM825" s="184" t="s">
        <v>897</v>
      </c>
    </row>
    <row r="826" spans="1:47" s="2" customFormat="1" ht="12">
      <c r="A826" s="34"/>
      <c r="B826" s="35"/>
      <c r="C826" s="36"/>
      <c r="D826" s="186" t="s">
        <v>155</v>
      </c>
      <c r="E826" s="36"/>
      <c r="F826" s="187" t="s">
        <v>898</v>
      </c>
      <c r="G826" s="36"/>
      <c r="H826" s="36"/>
      <c r="I826" s="188"/>
      <c r="J826" s="36"/>
      <c r="K826" s="36"/>
      <c r="L826" s="39"/>
      <c r="M826" s="189"/>
      <c r="N826" s="190"/>
      <c r="O826" s="64"/>
      <c r="P826" s="64"/>
      <c r="Q826" s="64"/>
      <c r="R826" s="64"/>
      <c r="S826" s="64"/>
      <c r="T826" s="65"/>
      <c r="U826" s="34"/>
      <c r="V826" s="34"/>
      <c r="W826" s="34"/>
      <c r="X826" s="34"/>
      <c r="Y826" s="34"/>
      <c r="Z826" s="34"/>
      <c r="AA826" s="34"/>
      <c r="AB826" s="34"/>
      <c r="AC826" s="34"/>
      <c r="AD826" s="34"/>
      <c r="AE826" s="34"/>
      <c r="AT826" s="17" t="s">
        <v>155</v>
      </c>
      <c r="AU826" s="17" t="s">
        <v>83</v>
      </c>
    </row>
    <row r="827" spans="2:51" s="13" customFormat="1" ht="12">
      <c r="B827" s="193"/>
      <c r="C827" s="194"/>
      <c r="D827" s="191" t="s">
        <v>159</v>
      </c>
      <c r="E827" s="195" t="s">
        <v>19</v>
      </c>
      <c r="F827" s="196" t="s">
        <v>899</v>
      </c>
      <c r="G827" s="194"/>
      <c r="H827" s="195" t="s">
        <v>19</v>
      </c>
      <c r="I827" s="197"/>
      <c r="J827" s="194"/>
      <c r="K827" s="194"/>
      <c r="L827" s="198"/>
      <c r="M827" s="199"/>
      <c r="N827" s="200"/>
      <c r="O827" s="200"/>
      <c r="P827" s="200"/>
      <c r="Q827" s="200"/>
      <c r="R827" s="200"/>
      <c r="S827" s="200"/>
      <c r="T827" s="201"/>
      <c r="AT827" s="202" t="s">
        <v>159</v>
      </c>
      <c r="AU827" s="202" t="s">
        <v>83</v>
      </c>
      <c r="AV827" s="13" t="s">
        <v>81</v>
      </c>
      <c r="AW827" s="13" t="s">
        <v>34</v>
      </c>
      <c r="AX827" s="13" t="s">
        <v>73</v>
      </c>
      <c r="AY827" s="202" t="s">
        <v>146</v>
      </c>
    </row>
    <row r="828" spans="2:51" s="14" customFormat="1" ht="12">
      <c r="B828" s="203"/>
      <c r="C828" s="204"/>
      <c r="D828" s="191" t="s">
        <v>159</v>
      </c>
      <c r="E828" s="205" t="s">
        <v>19</v>
      </c>
      <c r="F828" s="206" t="s">
        <v>900</v>
      </c>
      <c r="G828" s="204"/>
      <c r="H828" s="207">
        <v>21.48</v>
      </c>
      <c r="I828" s="208"/>
      <c r="J828" s="204"/>
      <c r="K828" s="204"/>
      <c r="L828" s="209"/>
      <c r="M828" s="210"/>
      <c r="N828" s="211"/>
      <c r="O828" s="211"/>
      <c r="P828" s="211"/>
      <c r="Q828" s="211"/>
      <c r="R828" s="211"/>
      <c r="S828" s="211"/>
      <c r="T828" s="212"/>
      <c r="AT828" s="213" t="s">
        <v>159</v>
      </c>
      <c r="AU828" s="213" t="s">
        <v>83</v>
      </c>
      <c r="AV828" s="14" t="s">
        <v>83</v>
      </c>
      <c r="AW828" s="14" t="s">
        <v>34</v>
      </c>
      <c r="AX828" s="14" t="s">
        <v>73</v>
      </c>
      <c r="AY828" s="213" t="s">
        <v>146</v>
      </c>
    </row>
    <row r="829" spans="2:51" s="13" customFormat="1" ht="12">
      <c r="B829" s="193"/>
      <c r="C829" s="194"/>
      <c r="D829" s="191" t="s">
        <v>159</v>
      </c>
      <c r="E829" s="195" t="s">
        <v>19</v>
      </c>
      <c r="F829" s="196" t="s">
        <v>901</v>
      </c>
      <c r="G829" s="194"/>
      <c r="H829" s="195" t="s">
        <v>19</v>
      </c>
      <c r="I829" s="197"/>
      <c r="J829" s="194"/>
      <c r="K829" s="194"/>
      <c r="L829" s="198"/>
      <c r="M829" s="199"/>
      <c r="N829" s="200"/>
      <c r="O829" s="200"/>
      <c r="P829" s="200"/>
      <c r="Q829" s="200"/>
      <c r="R829" s="200"/>
      <c r="S829" s="200"/>
      <c r="T829" s="201"/>
      <c r="AT829" s="202" t="s">
        <v>159</v>
      </c>
      <c r="AU829" s="202" t="s">
        <v>83</v>
      </c>
      <c r="AV829" s="13" t="s">
        <v>81</v>
      </c>
      <c r="AW829" s="13" t="s">
        <v>34</v>
      </c>
      <c r="AX829" s="13" t="s">
        <v>73</v>
      </c>
      <c r="AY829" s="202" t="s">
        <v>146</v>
      </c>
    </row>
    <row r="830" spans="2:51" s="14" customFormat="1" ht="12">
      <c r="B830" s="203"/>
      <c r="C830" s="204"/>
      <c r="D830" s="191" t="s">
        <v>159</v>
      </c>
      <c r="E830" s="205" t="s">
        <v>19</v>
      </c>
      <c r="F830" s="206" t="s">
        <v>902</v>
      </c>
      <c r="G830" s="204"/>
      <c r="H830" s="207">
        <v>6</v>
      </c>
      <c r="I830" s="208"/>
      <c r="J830" s="204"/>
      <c r="K830" s="204"/>
      <c r="L830" s="209"/>
      <c r="M830" s="210"/>
      <c r="N830" s="211"/>
      <c r="O830" s="211"/>
      <c r="P830" s="211"/>
      <c r="Q830" s="211"/>
      <c r="R830" s="211"/>
      <c r="S830" s="211"/>
      <c r="T830" s="212"/>
      <c r="AT830" s="213" t="s">
        <v>159</v>
      </c>
      <c r="AU830" s="213" t="s">
        <v>83</v>
      </c>
      <c r="AV830" s="14" t="s">
        <v>83</v>
      </c>
      <c r="AW830" s="14" t="s">
        <v>34</v>
      </c>
      <c r="AX830" s="14" t="s">
        <v>73</v>
      </c>
      <c r="AY830" s="213" t="s">
        <v>146</v>
      </c>
    </row>
    <row r="831" spans="1:65" s="2" customFormat="1" ht="21.75" customHeight="1">
      <c r="A831" s="34"/>
      <c r="B831" s="35"/>
      <c r="C831" s="173" t="s">
        <v>903</v>
      </c>
      <c r="D831" s="173" t="s">
        <v>148</v>
      </c>
      <c r="E831" s="174" t="s">
        <v>904</v>
      </c>
      <c r="F831" s="175" t="s">
        <v>905</v>
      </c>
      <c r="G831" s="176" t="s">
        <v>291</v>
      </c>
      <c r="H831" s="177">
        <v>550.8</v>
      </c>
      <c r="I831" s="178"/>
      <c r="J831" s="179">
        <f>ROUND(I831*H831,2)</f>
        <v>0</v>
      </c>
      <c r="K831" s="175" t="s">
        <v>152</v>
      </c>
      <c r="L831" s="39"/>
      <c r="M831" s="180" t="s">
        <v>19</v>
      </c>
      <c r="N831" s="181" t="s">
        <v>44</v>
      </c>
      <c r="O831" s="64"/>
      <c r="P831" s="182">
        <f>O831*H831</f>
        <v>0</v>
      </c>
      <c r="Q831" s="182">
        <v>0.00393</v>
      </c>
      <c r="R831" s="182">
        <f>Q831*H831</f>
        <v>2.164644</v>
      </c>
      <c r="S831" s="182">
        <v>0</v>
      </c>
      <c r="T831" s="183">
        <f>S831*H831</f>
        <v>0</v>
      </c>
      <c r="U831" s="34"/>
      <c r="V831" s="34"/>
      <c r="W831" s="34"/>
      <c r="X831" s="34"/>
      <c r="Y831" s="34"/>
      <c r="Z831" s="34"/>
      <c r="AA831" s="34"/>
      <c r="AB831" s="34"/>
      <c r="AC831" s="34"/>
      <c r="AD831" s="34"/>
      <c r="AE831" s="34"/>
      <c r="AR831" s="184" t="s">
        <v>264</v>
      </c>
      <c r="AT831" s="184" t="s">
        <v>148</v>
      </c>
      <c r="AU831" s="184" t="s">
        <v>83</v>
      </c>
      <c r="AY831" s="17" t="s">
        <v>146</v>
      </c>
      <c r="BE831" s="185">
        <f>IF(N831="základní",J831,0)</f>
        <v>0</v>
      </c>
      <c r="BF831" s="185">
        <f>IF(N831="snížená",J831,0)</f>
        <v>0</v>
      </c>
      <c r="BG831" s="185">
        <f>IF(N831="zákl. přenesená",J831,0)</f>
        <v>0</v>
      </c>
      <c r="BH831" s="185">
        <f>IF(N831="sníž. přenesená",J831,0)</f>
        <v>0</v>
      </c>
      <c r="BI831" s="185">
        <f>IF(N831="nulová",J831,0)</f>
        <v>0</v>
      </c>
      <c r="BJ831" s="17" t="s">
        <v>81</v>
      </c>
      <c r="BK831" s="185">
        <f>ROUND(I831*H831,2)</f>
        <v>0</v>
      </c>
      <c r="BL831" s="17" t="s">
        <v>264</v>
      </c>
      <c r="BM831" s="184" t="s">
        <v>906</v>
      </c>
    </row>
    <row r="832" spans="1:47" s="2" customFormat="1" ht="12">
      <c r="A832" s="34"/>
      <c r="B832" s="35"/>
      <c r="C832" s="36"/>
      <c r="D832" s="186" t="s">
        <v>155</v>
      </c>
      <c r="E832" s="36"/>
      <c r="F832" s="187" t="s">
        <v>907</v>
      </c>
      <c r="G832" s="36"/>
      <c r="H832" s="36"/>
      <c r="I832" s="188"/>
      <c r="J832" s="36"/>
      <c r="K832" s="36"/>
      <c r="L832" s="39"/>
      <c r="M832" s="189"/>
      <c r="N832" s="190"/>
      <c r="O832" s="64"/>
      <c r="P832" s="64"/>
      <c r="Q832" s="64"/>
      <c r="R832" s="64"/>
      <c r="S832" s="64"/>
      <c r="T832" s="65"/>
      <c r="U832" s="34"/>
      <c r="V832" s="34"/>
      <c r="W832" s="34"/>
      <c r="X832" s="34"/>
      <c r="Y832" s="34"/>
      <c r="Z832" s="34"/>
      <c r="AA832" s="34"/>
      <c r="AB832" s="34"/>
      <c r="AC832" s="34"/>
      <c r="AD832" s="34"/>
      <c r="AE832" s="34"/>
      <c r="AT832" s="17" t="s">
        <v>155</v>
      </c>
      <c r="AU832" s="17" t="s">
        <v>83</v>
      </c>
    </row>
    <row r="833" spans="2:51" s="13" customFormat="1" ht="12">
      <c r="B833" s="193"/>
      <c r="C833" s="194"/>
      <c r="D833" s="191" t="s">
        <v>159</v>
      </c>
      <c r="E833" s="195" t="s">
        <v>19</v>
      </c>
      <c r="F833" s="196" t="s">
        <v>850</v>
      </c>
      <c r="G833" s="194"/>
      <c r="H833" s="195" t="s">
        <v>19</v>
      </c>
      <c r="I833" s="197"/>
      <c r="J833" s="194"/>
      <c r="K833" s="194"/>
      <c r="L833" s="198"/>
      <c r="M833" s="199"/>
      <c r="N833" s="200"/>
      <c r="O833" s="200"/>
      <c r="P833" s="200"/>
      <c r="Q833" s="200"/>
      <c r="R833" s="200"/>
      <c r="S833" s="200"/>
      <c r="T833" s="201"/>
      <c r="AT833" s="202" t="s">
        <v>159</v>
      </c>
      <c r="AU833" s="202" t="s">
        <v>83</v>
      </c>
      <c r="AV833" s="13" t="s">
        <v>81</v>
      </c>
      <c r="AW833" s="13" t="s">
        <v>34</v>
      </c>
      <c r="AX833" s="13" t="s">
        <v>73</v>
      </c>
      <c r="AY833" s="202" t="s">
        <v>146</v>
      </c>
    </row>
    <row r="834" spans="2:51" s="14" customFormat="1" ht="12">
      <c r="B834" s="203"/>
      <c r="C834" s="204"/>
      <c r="D834" s="191" t="s">
        <v>159</v>
      </c>
      <c r="E834" s="205" t="s">
        <v>19</v>
      </c>
      <c r="F834" s="206" t="s">
        <v>908</v>
      </c>
      <c r="G834" s="204"/>
      <c r="H834" s="207">
        <v>1.1</v>
      </c>
      <c r="I834" s="208"/>
      <c r="J834" s="204"/>
      <c r="K834" s="204"/>
      <c r="L834" s="209"/>
      <c r="M834" s="210"/>
      <c r="N834" s="211"/>
      <c r="O834" s="211"/>
      <c r="P834" s="211"/>
      <c r="Q834" s="211"/>
      <c r="R834" s="211"/>
      <c r="S834" s="211"/>
      <c r="T834" s="212"/>
      <c r="AT834" s="213" t="s">
        <v>159</v>
      </c>
      <c r="AU834" s="213" t="s">
        <v>83</v>
      </c>
      <c r="AV834" s="14" t="s">
        <v>83</v>
      </c>
      <c r="AW834" s="14" t="s">
        <v>34</v>
      </c>
      <c r="AX834" s="14" t="s">
        <v>73</v>
      </c>
      <c r="AY834" s="213" t="s">
        <v>146</v>
      </c>
    </row>
    <row r="835" spans="2:51" s="13" customFormat="1" ht="12">
      <c r="B835" s="193"/>
      <c r="C835" s="194"/>
      <c r="D835" s="191" t="s">
        <v>159</v>
      </c>
      <c r="E835" s="195" t="s">
        <v>19</v>
      </c>
      <c r="F835" s="196" t="s">
        <v>852</v>
      </c>
      <c r="G835" s="194"/>
      <c r="H835" s="195" t="s">
        <v>19</v>
      </c>
      <c r="I835" s="197"/>
      <c r="J835" s="194"/>
      <c r="K835" s="194"/>
      <c r="L835" s="198"/>
      <c r="M835" s="199"/>
      <c r="N835" s="200"/>
      <c r="O835" s="200"/>
      <c r="P835" s="200"/>
      <c r="Q835" s="200"/>
      <c r="R835" s="200"/>
      <c r="S835" s="200"/>
      <c r="T835" s="201"/>
      <c r="AT835" s="202" t="s">
        <v>159</v>
      </c>
      <c r="AU835" s="202" t="s">
        <v>83</v>
      </c>
      <c r="AV835" s="13" t="s">
        <v>81</v>
      </c>
      <c r="AW835" s="13" t="s">
        <v>34</v>
      </c>
      <c r="AX835" s="13" t="s">
        <v>73</v>
      </c>
      <c r="AY835" s="202" t="s">
        <v>146</v>
      </c>
    </row>
    <row r="836" spans="2:51" s="14" customFormat="1" ht="12">
      <c r="B836" s="203"/>
      <c r="C836" s="204"/>
      <c r="D836" s="191" t="s">
        <v>159</v>
      </c>
      <c r="E836" s="205" t="s">
        <v>19</v>
      </c>
      <c r="F836" s="206" t="s">
        <v>853</v>
      </c>
      <c r="G836" s="204"/>
      <c r="H836" s="207">
        <v>25.5</v>
      </c>
      <c r="I836" s="208"/>
      <c r="J836" s="204"/>
      <c r="K836" s="204"/>
      <c r="L836" s="209"/>
      <c r="M836" s="210"/>
      <c r="N836" s="211"/>
      <c r="O836" s="211"/>
      <c r="P836" s="211"/>
      <c r="Q836" s="211"/>
      <c r="R836" s="211"/>
      <c r="S836" s="211"/>
      <c r="T836" s="212"/>
      <c r="AT836" s="213" t="s">
        <v>159</v>
      </c>
      <c r="AU836" s="213" t="s">
        <v>83</v>
      </c>
      <c r="AV836" s="14" t="s">
        <v>83</v>
      </c>
      <c r="AW836" s="14" t="s">
        <v>34</v>
      </c>
      <c r="AX836" s="14" t="s">
        <v>73</v>
      </c>
      <c r="AY836" s="213" t="s">
        <v>146</v>
      </c>
    </row>
    <row r="837" spans="2:51" s="13" customFormat="1" ht="12">
      <c r="B837" s="193"/>
      <c r="C837" s="194"/>
      <c r="D837" s="191" t="s">
        <v>159</v>
      </c>
      <c r="E837" s="195" t="s">
        <v>19</v>
      </c>
      <c r="F837" s="196" t="s">
        <v>855</v>
      </c>
      <c r="G837" s="194"/>
      <c r="H837" s="195" t="s">
        <v>19</v>
      </c>
      <c r="I837" s="197"/>
      <c r="J837" s="194"/>
      <c r="K837" s="194"/>
      <c r="L837" s="198"/>
      <c r="M837" s="199"/>
      <c r="N837" s="200"/>
      <c r="O837" s="200"/>
      <c r="P837" s="200"/>
      <c r="Q837" s="200"/>
      <c r="R837" s="200"/>
      <c r="S837" s="200"/>
      <c r="T837" s="201"/>
      <c r="AT837" s="202" t="s">
        <v>159</v>
      </c>
      <c r="AU837" s="202" t="s">
        <v>83</v>
      </c>
      <c r="AV837" s="13" t="s">
        <v>81</v>
      </c>
      <c r="AW837" s="13" t="s">
        <v>34</v>
      </c>
      <c r="AX837" s="13" t="s">
        <v>73</v>
      </c>
      <c r="AY837" s="202" t="s">
        <v>146</v>
      </c>
    </row>
    <row r="838" spans="2:51" s="14" customFormat="1" ht="12">
      <c r="B838" s="203"/>
      <c r="C838" s="204"/>
      <c r="D838" s="191" t="s">
        <v>159</v>
      </c>
      <c r="E838" s="205" t="s">
        <v>19</v>
      </c>
      <c r="F838" s="206" t="s">
        <v>909</v>
      </c>
      <c r="G838" s="204"/>
      <c r="H838" s="207">
        <v>151.8</v>
      </c>
      <c r="I838" s="208"/>
      <c r="J838" s="204"/>
      <c r="K838" s="204"/>
      <c r="L838" s="209"/>
      <c r="M838" s="210"/>
      <c r="N838" s="211"/>
      <c r="O838" s="211"/>
      <c r="P838" s="211"/>
      <c r="Q838" s="211"/>
      <c r="R838" s="211"/>
      <c r="S838" s="211"/>
      <c r="T838" s="212"/>
      <c r="AT838" s="213" t="s">
        <v>159</v>
      </c>
      <c r="AU838" s="213" t="s">
        <v>83</v>
      </c>
      <c r="AV838" s="14" t="s">
        <v>83</v>
      </c>
      <c r="AW838" s="14" t="s">
        <v>34</v>
      </c>
      <c r="AX838" s="14" t="s">
        <v>73</v>
      </c>
      <c r="AY838" s="213" t="s">
        <v>146</v>
      </c>
    </row>
    <row r="839" spans="2:51" s="13" customFormat="1" ht="12">
      <c r="B839" s="193"/>
      <c r="C839" s="194"/>
      <c r="D839" s="191" t="s">
        <v>159</v>
      </c>
      <c r="E839" s="195" t="s">
        <v>19</v>
      </c>
      <c r="F839" s="196" t="s">
        <v>850</v>
      </c>
      <c r="G839" s="194"/>
      <c r="H839" s="195" t="s">
        <v>19</v>
      </c>
      <c r="I839" s="197"/>
      <c r="J839" s="194"/>
      <c r="K839" s="194"/>
      <c r="L839" s="198"/>
      <c r="M839" s="199"/>
      <c r="N839" s="200"/>
      <c r="O839" s="200"/>
      <c r="P839" s="200"/>
      <c r="Q839" s="200"/>
      <c r="R839" s="200"/>
      <c r="S839" s="200"/>
      <c r="T839" s="201"/>
      <c r="AT839" s="202" t="s">
        <v>159</v>
      </c>
      <c r="AU839" s="202" t="s">
        <v>83</v>
      </c>
      <c r="AV839" s="13" t="s">
        <v>81</v>
      </c>
      <c r="AW839" s="13" t="s">
        <v>34</v>
      </c>
      <c r="AX839" s="13" t="s">
        <v>73</v>
      </c>
      <c r="AY839" s="202" t="s">
        <v>146</v>
      </c>
    </row>
    <row r="840" spans="2:51" s="14" customFormat="1" ht="12">
      <c r="B840" s="203"/>
      <c r="C840" s="204"/>
      <c r="D840" s="191" t="s">
        <v>159</v>
      </c>
      <c r="E840" s="205" t="s">
        <v>19</v>
      </c>
      <c r="F840" s="206" t="s">
        <v>910</v>
      </c>
      <c r="G840" s="204"/>
      <c r="H840" s="207">
        <v>53.4</v>
      </c>
      <c r="I840" s="208"/>
      <c r="J840" s="204"/>
      <c r="K840" s="204"/>
      <c r="L840" s="209"/>
      <c r="M840" s="210"/>
      <c r="N840" s="211"/>
      <c r="O840" s="211"/>
      <c r="P840" s="211"/>
      <c r="Q840" s="211"/>
      <c r="R840" s="211"/>
      <c r="S840" s="211"/>
      <c r="T840" s="212"/>
      <c r="AT840" s="213" t="s">
        <v>159</v>
      </c>
      <c r="AU840" s="213" t="s">
        <v>83</v>
      </c>
      <c r="AV840" s="14" t="s">
        <v>83</v>
      </c>
      <c r="AW840" s="14" t="s">
        <v>34</v>
      </c>
      <c r="AX840" s="14" t="s">
        <v>73</v>
      </c>
      <c r="AY840" s="213" t="s">
        <v>146</v>
      </c>
    </row>
    <row r="841" spans="2:51" s="13" customFormat="1" ht="12">
      <c r="B841" s="193"/>
      <c r="C841" s="194"/>
      <c r="D841" s="191" t="s">
        <v>159</v>
      </c>
      <c r="E841" s="195" t="s">
        <v>19</v>
      </c>
      <c r="F841" s="196" t="s">
        <v>852</v>
      </c>
      <c r="G841" s="194"/>
      <c r="H841" s="195" t="s">
        <v>19</v>
      </c>
      <c r="I841" s="197"/>
      <c r="J841" s="194"/>
      <c r="K841" s="194"/>
      <c r="L841" s="198"/>
      <c r="M841" s="199"/>
      <c r="N841" s="200"/>
      <c r="O841" s="200"/>
      <c r="P841" s="200"/>
      <c r="Q841" s="200"/>
      <c r="R841" s="200"/>
      <c r="S841" s="200"/>
      <c r="T841" s="201"/>
      <c r="AT841" s="202" t="s">
        <v>159</v>
      </c>
      <c r="AU841" s="202" t="s">
        <v>83</v>
      </c>
      <c r="AV841" s="13" t="s">
        <v>81</v>
      </c>
      <c r="AW841" s="13" t="s">
        <v>34</v>
      </c>
      <c r="AX841" s="13" t="s">
        <v>73</v>
      </c>
      <c r="AY841" s="202" t="s">
        <v>146</v>
      </c>
    </row>
    <row r="842" spans="2:51" s="14" customFormat="1" ht="12">
      <c r="B842" s="203"/>
      <c r="C842" s="204"/>
      <c r="D842" s="191" t="s">
        <v>159</v>
      </c>
      <c r="E842" s="205" t="s">
        <v>19</v>
      </c>
      <c r="F842" s="206" t="s">
        <v>854</v>
      </c>
      <c r="G842" s="204"/>
      <c r="H842" s="207">
        <v>95.5</v>
      </c>
      <c r="I842" s="208"/>
      <c r="J842" s="204"/>
      <c r="K842" s="204"/>
      <c r="L842" s="209"/>
      <c r="M842" s="210"/>
      <c r="N842" s="211"/>
      <c r="O842" s="211"/>
      <c r="P842" s="211"/>
      <c r="Q842" s="211"/>
      <c r="R842" s="211"/>
      <c r="S842" s="211"/>
      <c r="T842" s="212"/>
      <c r="AT842" s="213" t="s">
        <v>159</v>
      </c>
      <c r="AU842" s="213" t="s">
        <v>83</v>
      </c>
      <c r="AV842" s="14" t="s">
        <v>83</v>
      </c>
      <c r="AW842" s="14" t="s">
        <v>34</v>
      </c>
      <c r="AX842" s="14" t="s">
        <v>73</v>
      </c>
      <c r="AY842" s="213" t="s">
        <v>146</v>
      </c>
    </row>
    <row r="843" spans="2:51" s="13" customFormat="1" ht="12">
      <c r="B843" s="193"/>
      <c r="C843" s="194"/>
      <c r="D843" s="191" t="s">
        <v>159</v>
      </c>
      <c r="E843" s="195" t="s">
        <v>19</v>
      </c>
      <c r="F843" s="196" t="s">
        <v>855</v>
      </c>
      <c r="G843" s="194"/>
      <c r="H843" s="195" t="s">
        <v>19</v>
      </c>
      <c r="I843" s="197"/>
      <c r="J843" s="194"/>
      <c r="K843" s="194"/>
      <c r="L843" s="198"/>
      <c r="M843" s="199"/>
      <c r="N843" s="200"/>
      <c r="O843" s="200"/>
      <c r="P843" s="200"/>
      <c r="Q843" s="200"/>
      <c r="R843" s="200"/>
      <c r="S843" s="200"/>
      <c r="T843" s="201"/>
      <c r="AT843" s="202" t="s">
        <v>159</v>
      </c>
      <c r="AU843" s="202" t="s">
        <v>83</v>
      </c>
      <c r="AV843" s="13" t="s">
        <v>81</v>
      </c>
      <c r="AW843" s="13" t="s">
        <v>34</v>
      </c>
      <c r="AX843" s="13" t="s">
        <v>73</v>
      </c>
      <c r="AY843" s="202" t="s">
        <v>146</v>
      </c>
    </row>
    <row r="844" spans="2:51" s="14" customFormat="1" ht="12">
      <c r="B844" s="203"/>
      <c r="C844" s="204"/>
      <c r="D844" s="191" t="s">
        <v>159</v>
      </c>
      <c r="E844" s="205" t="s">
        <v>19</v>
      </c>
      <c r="F844" s="206" t="s">
        <v>857</v>
      </c>
      <c r="G844" s="204"/>
      <c r="H844" s="207">
        <v>223.5</v>
      </c>
      <c r="I844" s="208"/>
      <c r="J844" s="204"/>
      <c r="K844" s="204"/>
      <c r="L844" s="209"/>
      <c r="M844" s="210"/>
      <c r="N844" s="211"/>
      <c r="O844" s="211"/>
      <c r="P844" s="211"/>
      <c r="Q844" s="211"/>
      <c r="R844" s="211"/>
      <c r="S844" s="211"/>
      <c r="T844" s="212"/>
      <c r="AT844" s="213" t="s">
        <v>159</v>
      </c>
      <c r="AU844" s="213" t="s">
        <v>83</v>
      </c>
      <c r="AV844" s="14" t="s">
        <v>83</v>
      </c>
      <c r="AW844" s="14" t="s">
        <v>34</v>
      </c>
      <c r="AX844" s="14" t="s">
        <v>73</v>
      </c>
      <c r="AY844" s="213" t="s">
        <v>146</v>
      </c>
    </row>
    <row r="845" spans="1:65" s="2" customFormat="1" ht="24.2" customHeight="1">
      <c r="A845" s="34"/>
      <c r="B845" s="35"/>
      <c r="C845" s="173" t="s">
        <v>911</v>
      </c>
      <c r="D845" s="173" t="s">
        <v>148</v>
      </c>
      <c r="E845" s="174" t="s">
        <v>912</v>
      </c>
      <c r="F845" s="175" t="s">
        <v>913</v>
      </c>
      <c r="G845" s="176" t="s">
        <v>291</v>
      </c>
      <c r="H845" s="177">
        <v>3.625</v>
      </c>
      <c r="I845" s="178"/>
      <c r="J845" s="179">
        <f>ROUND(I845*H845,2)</f>
        <v>0</v>
      </c>
      <c r="K845" s="175" t="s">
        <v>152</v>
      </c>
      <c r="L845" s="39"/>
      <c r="M845" s="180" t="s">
        <v>19</v>
      </c>
      <c r="N845" s="181" t="s">
        <v>44</v>
      </c>
      <c r="O845" s="64"/>
      <c r="P845" s="182">
        <f>O845*H845</f>
        <v>0</v>
      </c>
      <c r="Q845" s="182">
        <v>0.00195</v>
      </c>
      <c r="R845" s="182">
        <f>Q845*H845</f>
        <v>0.0070687499999999995</v>
      </c>
      <c r="S845" s="182">
        <v>0</v>
      </c>
      <c r="T845" s="183">
        <f>S845*H845</f>
        <v>0</v>
      </c>
      <c r="U845" s="34"/>
      <c r="V845" s="34"/>
      <c r="W845" s="34"/>
      <c r="X845" s="34"/>
      <c r="Y845" s="34"/>
      <c r="Z845" s="34"/>
      <c r="AA845" s="34"/>
      <c r="AB845" s="34"/>
      <c r="AC845" s="34"/>
      <c r="AD845" s="34"/>
      <c r="AE845" s="34"/>
      <c r="AR845" s="184" t="s">
        <v>264</v>
      </c>
      <c r="AT845" s="184" t="s">
        <v>148</v>
      </c>
      <c r="AU845" s="184" t="s">
        <v>83</v>
      </c>
      <c r="AY845" s="17" t="s">
        <v>146</v>
      </c>
      <c r="BE845" s="185">
        <f>IF(N845="základní",J845,0)</f>
        <v>0</v>
      </c>
      <c r="BF845" s="185">
        <f>IF(N845="snížená",J845,0)</f>
        <v>0</v>
      </c>
      <c r="BG845" s="185">
        <f>IF(N845="zákl. přenesená",J845,0)</f>
        <v>0</v>
      </c>
      <c r="BH845" s="185">
        <f>IF(N845="sníž. přenesená",J845,0)</f>
        <v>0</v>
      </c>
      <c r="BI845" s="185">
        <f>IF(N845="nulová",J845,0)</f>
        <v>0</v>
      </c>
      <c r="BJ845" s="17" t="s">
        <v>81</v>
      </c>
      <c r="BK845" s="185">
        <f>ROUND(I845*H845,2)</f>
        <v>0</v>
      </c>
      <c r="BL845" s="17" t="s">
        <v>264</v>
      </c>
      <c r="BM845" s="184" t="s">
        <v>914</v>
      </c>
    </row>
    <row r="846" spans="1:47" s="2" customFormat="1" ht="12">
      <c r="A846" s="34"/>
      <c r="B846" s="35"/>
      <c r="C846" s="36"/>
      <c r="D846" s="186" t="s">
        <v>155</v>
      </c>
      <c r="E846" s="36"/>
      <c r="F846" s="187" t="s">
        <v>915</v>
      </c>
      <c r="G846" s="36"/>
      <c r="H846" s="36"/>
      <c r="I846" s="188"/>
      <c r="J846" s="36"/>
      <c r="K846" s="36"/>
      <c r="L846" s="39"/>
      <c r="M846" s="189"/>
      <c r="N846" s="190"/>
      <c r="O846" s="64"/>
      <c r="P846" s="64"/>
      <c r="Q846" s="64"/>
      <c r="R846" s="64"/>
      <c r="S846" s="64"/>
      <c r="T846" s="65"/>
      <c r="U846" s="34"/>
      <c r="V846" s="34"/>
      <c r="W846" s="34"/>
      <c r="X846" s="34"/>
      <c r="Y846" s="34"/>
      <c r="Z846" s="34"/>
      <c r="AA846" s="34"/>
      <c r="AB846" s="34"/>
      <c r="AC846" s="34"/>
      <c r="AD846" s="34"/>
      <c r="AE846" s="34"/>
      <c r="AT846" s="17" t="s">
        <v>155</v>
      </c>
      <c r="AU846" s="17" t="s">
        <v>83</v>
      </c>
    </row>
    <row r="847" spans="2:51" s="13" customFormat="1" ht="12">
      <c r="B847" s="193"/>
      <c r="C847" s="194"/>
      <c r="D847" s="191" t="s">
        <v>159</v>
      </c>
      <c r="E847" s="195" t="s">
        <v>19</v>
      </c>
      <c r="F847" s="196" t="s">
        <v>869</v>
      </c>
      <c r="G847" s="194"/>
      <c r="H847" s="195" t="s">
        <v>19</v>
      </c>
      <c r="I847" s="197"/>
      <c r="J847" s="194"/>
      <c r="K847" s="194"/>
      <c r="L847" s="198"/>
      <c r="M847" s="199"/>
      <c r="N847" s="200"/>
      <c r="O847" s="200"/>
      <c r="P847" s="200"/>
      <c r="Q847" s="200"/>
      <c r="R847" s="200"/>
      <c r="S847" s="200"/>
      <c r="T847" s="201"/>
      <c r="AT847" s="202" t="s">
        <v>159</v>
      </c>
      <c r="AU847" s="202" t="s">
        <v>83</v>
      </c>
      <c r="AV847" s="13" t="s">
        <v>81</v>
      </c>
      <c r="AW847" s="13" t="s">
        <v>34</v>
      </c>
      <c r="AX847" s="13" t="s">
        <v>73</v>
      </c>
      <c r="AY847" s="202" t="s">
        <v>146</v>
      </c>
    </row>
    <row r="848" spans="2:51" s="14" customFormat="1" ht="12">
      <c r="B848" s="203"/>
      <c r="C848" s="204"/>
      <c r="D848" s="191" t="s">
        <v>159</v>
      </c>
      <c r="E848" s="205" t="s">
        <v>19</v>
      </c>
      <c r="F848" s="206" t="s">
        <v>870</v>
      </c>
      <c r="G848" s="204"/>
      <c r="H848" s="207">
        <v>3.625</v>
      </c>
      <c r="I848" s="208"/>
      <c r="J848" s="204"/>
      <c r="K848" s="204"/>
      <c r="L848" s="209"/>
      <c r="M848" s="210"/>
      <c r="N848" s="211"/>
      <c r="O848" s="211"/>
      <c r="P848" s="211"/>
      <c r="Q848" s="211"/>
      <c r="R848" s="211"/>
      <c r="S848" s="211"/>
      <c r="T848" s="212"/>
      <c r="AT848" s="213" t="s">
        <v>159</v>
      </c>
      <c r="AU848" s="213" t="s">
        <v>83</v>
      </c>
      <c r="AV848" s="14" t="s">
        <v>83</v>
      </c>
      <c r="AW848" s="14" t="s">
        <v>34</v>
      </c>
      <c r="AX848" s="14" t="s">
        <v>73</v>
      </c>
      <c r="AY848" s="213" t="s">
        <v>146</v>
      </c>
    </row>
    <row r="849" spans="1:65" s="2" customFormat="1" ht="16.5" customHeight="1">
      <c r="A849" s="34"/>
      <c r="B849" s="35"/>
      <c r="C849" s="173" t="s">
        <v>916</v>
      </c>
      <c r="D849" s="173" t="s">
        <v>148</v>
      </c>
      <c r="E849" s="174" t="s">
        <v>917</v>
      </c>
      <c r="F849" s="175" t="s">
        <v>918</v>
      </c>
      <c r="G849" s="176" t="s">
        <v>291</v>
      </c>
      <c r="H849" s="177">
        <v>5.11</v>
      </c>
      <c r="I849" s="178"/>
      <c r="J849" s="179">
        <f>ROUND(I849*H849,2)</f>
        <v>0</v>
      </c>
      <c r="K849" s="175" t="s">
        <v>152</v>
      </c>
      <c r="L849" s="39"/>
      <c r="M849" s="180" t="s">
        <v>19</v>
      </c>
      <c r="N849" s="181" t="s">
        <v>44</v>
      </c>
      <c r="O849" s="64"/>
      <c r="P849" s="182">
        <f>O849*H849</f>
        <v>0</v>
      </c>
      <c r="Q849" s="182">
        <v>0.00282</v>
      </c>
      <c r="R849" s="182">
        <f>Q849*H849</f>
        <v>0.014410200000000001</v>
      </c>
      <c r="S849" s="182">
        <v>0</v>
      </c>
      <c r="T849" s="183">
        <f>S849*H849</f>
        <v>0</v>
      </c>
      <c r="U849" s="34"/>
      <c r="V849" s="34"/>
      <c r="W849" s="34"/>
      <c r="X849" s="34"/>
      <c r="Y849" s="34"/>
      <c r="Z849" s="34"/>
      <c r="AA849" s="34"/>
      <c r="AB849" s="34"/>
      <c r="AC849" s="34"/>
      <c r="AD849" s="34"/>
      <c r="AE849" s="34"/>
      <c r="AR849" s="184" t="s">
        <v>264</v>
      </c>
      <c r="AT849" s="184" t="s">
        <v>148</v>
      </c>
      <c r="AU849" s="184" t="s">
        <v>83</v>
      </c>
      <c r="AY849" s="17" t="s">
        <v>146</v>
      </c>
      <c r="BE849" s="185">
        <f>IF(N849="základní",J849,0)</f>
        <v>0</v>
      </c>
      <c r="BF849" s="185">
        <f>IF(N849="snížená",J849,0)</f>
        <v>0</v>
      </c>
      <c r="BG849" s="185">
        <f>IF(N849="zákl. přenesená",J849,0)</f>
        <v>0</v>
      </c>
      <c r="BH849" s="185">
        <f>IF(N849="sníž. přenesená",J849,0)</f>
        <v>0</v>
      </c>
      <c r="BI849" s="185">
        <f>IF(N849="nulová",J849,0)</f>
        <v>0</v>
      </c>
      <c r="BJ849" s="17" t="s">
        <v>81</v>
      </c>
      <c r="BK849" s="185">
        <f>ROUND(I849*H849,2)</f>
        <v>0</v>
      </c>
      <c r="BL849" s="17" t="s">
        <v>264</v>
      </c>
      <c r="BM849" s="184" t="s">
        <v>919</v>
      </c>
    </row>
    <row r="850" spans="1:47" s="2" customFormat="1" ht="12">
      <c r="A850" s="34"/>
      <c r="B850" s="35"/>
      <c r="C850" s="36"/>
      <c r="D850" s="186" t="s">
        <v>155</v>
      </c>
      <c r="E850" s="36"/>
      <c r="F850" s="187" t="s">
        <v>920</v>
      </c>
      <c r="G850" s="36"/>
      <c r="H850" s="36"/>
      <c r="I850" s="188"/>
      <c r="J850" s="36"/>
      <c r="K850" s="36"/>
      <c r="L850" s="39"/>
      <c r="M850" s="189"/>
      <c r="N850" s="190"/>
      <c r="O850" s="64"/>
      <c r="P850" s="64"/>
      <c r="Q850" s="64"/>
      <c r="R850" s="64"/>
      <c r="S850" s="64"/>
      <c r="T850" s="65"/>
      <c r="U850" s="34"/>
      <c r="V850" s="34"/>
      <c r="W850" s="34"/>
      <c r="X850" s="34"/>
      <c r="Y850" s="34"/>
      <c r="Z850" s="34"/>
      <c r="AA850" s="34"/>
      <c r="AB850" s="34"/>
      <c r="AC850" s="34"/>
      <c r="AD850" s="34"/>
      <c r="AE850" s="34"/>
      <c r="AT850" s="17" t="s">
        <v>155</v>
      </c>
      <c r="AU850" s="17" t="s">
        <v>83</v>
      </c>
    </row>
    <row r="851" spans="2:51" s="13" customFormat="1" ht="12">
      <c r="B851" s="193"/>
      <c r="C851" s="194"/>
      <c r="D851" s="191" t="s">
        <v>159</v>
      </c>
      <c r="E851" s="195" t="s">
        <v>19</v>
      </c>
      <c r="F851" s="196" t="s">
        <v>921</v>
      </c>
      <c r="G851" s="194"/>
      <c r="H851" s="195" t="s">
        <v>19</v>
      </c>
      <c r="I851" s="197"/>
      <c r="J851" s="194"/>
      <c r="K851" s="194"/>
      <c r="L851" s="198"/>
      <c r="M851" s="199"/>
      <c r="N851" s="200"/>
      <c r="O851" s="200"/>
      <c r="P851" s="200"/>
      <c r="Q851" s="200"/>
      <c r="R851" s="200"/>
      <c r="S851" s="200"/>
      <c r="T851" s="201"/>
      <c r="AT851" s="202" t="s">
        <v>159</v>
      </c>
      <c r="AU851" s="202" t="s">
        <v>83</v>
      </c>
      <c r="AV851" s="13" t="s">
        <v>81</v>
      </c>
      <c r="AW851" s="13" t="s">
        <v>34</v>
      </c>
      <c r="AX851" s="13" t="s">
        <v>73</v>
      </c>
      <c r="AY851" s="202" t="s">
        <v>146</v>
      </c>
    </row>
    <row r="852" spans="2:51" s="14" customFormat="1" ht="12">
      <c r="B852" s="203"/>
      <c r="C852" s="204"/>
      <c r="D852" s="191" t="s">
        <v>159</v>
      </c>
      <c r="E852" s="205" t="s">
        <v>19</v>
      </c>
      <c r="F852" s="206" t="s">
        <v>922</v>
      </c>
      <c r="G852" s="204"/>
      <c r="H852" s="207">
        <v>5.11</v>
      </c>
      <c r="I852" s="208"/>
      <c r="J852" s="204"/>
      <c r="K852" s="204"/>
      <c r="L852" s="209"/>
      <c r="M852" s="210"/>
      <c r="N852" s="211"/>
      <c r="O852" s="211"/>
      <c r="P852" s="211"/>
      <c r="Q852" s="211"/>
      <c r="R852" s="211"/>
      <c r="S852" s="211"/>
      <c r="T852" s="212"/>
      <c r="AT852" s="213" t="s">
        <v>159</v>
      </c>
      <c r="AU852" s="213" t="s">
        <v>83</v>
      </c>
      <c r="AV852" s="14" t="s">
        <v>83</v>
      </c>
      <c r="AW852" s="14" t="s">
        <v>34</v>
      </c>
      <c r="AX852" s="14" t="s">
        <v>73</v>
      </c>
      <c r="AY852" s="213" t="s">
        <v>146</v>
      </c>
    </row>
    <row r="853" spans="1:65" s="2" customFormat="1" ht="21.75" customHeight="1">
      <c r="A853" s="34"/>
      <c r="B853" s="35"/>
      <c r="C853" s="173" t="s">
        <v>923</v>
      </c>
      <c r="D853" s="173" t="s">
        <v>148</v>
      </c>
      <c r="E853" s="174" t="s">
        <v>924</v>
      </c>
      <c r="F853" s="175" t="s">
        <v>925</v>
      </c>
      <c r="G853" s="176" t="s">
        <v>291</v>
      </c>
      <c r="H853" s="177">
        <v>2.7</v>
      </c>
      <c r="I853" s="178"/>
      <c r="J853" s="179">
        <f>ROUND(I853*H853,2)</f>
        <v>0</v>
      </c>
      <c r="K853" s="175" t="s">
        <v>152</v>
      </c>
      <c r="L853" s="39"/>
      <c r="M853" s="180" t="s">
        <v>19</v>
      </c>
      <c r="N853" s="181" t="s">
        <v>44</v>
      </c>
      <c r="O853" s="64"/>
      <c r="P853" s="182">
        <f>O853*H853</f>
        <v>0</v>
      </c>
      <c r="Q853" s="182">
        <v>0.0021</v>
      </c>
      <c r="R853" s="182">
        <f>Q853*H853</f>
        <v>0.00567</v>
      </c>
      <c r="S853" s="182">
        <v>0</v>
      </c>
      <c r="T853" s="183">
        <f>S853*H853</f>
        <v>0</v>
      </c>
      <c r="U853" s="34"/>
      <c r="V853" s="34"/>
      <c r="W853" s="34"/>
      <c r="X853" s="34"/>
      <c r="Y853" s="34"/>
      <c r="Z853" s="34"/>
      <c r="AA853" s="34"/>
      <c r="AB853" s="34"/>
      <c r="AC853" s="34"/>
      <c r="AD853" s="34"/>
      <c r="AE853" s="34"/>
      <c r="AR853" s="184" t="s">
        <v>264</v>
      </c>
      <c r="AT853" s="184" t="s">
        <v>148</v>
      </c>
      <c r="AU853" s="184" t="s">
        <v>83</v>
      </c>
      <c r="AY853" s="17" t="s">
        <v>146</v>
      </c>
      <c r="BE853" s="185">
        <f>IF(N853="základní",J853,0)</f>
        <v>0</v>
      </c>
      <c r="BF853" s="185">
        <f>IF(N853="snížená",J853,0)</f>
        <v>0</v>
      </c>
      <c r="BG853" s="185">
        <f>IF(N853="zákl. přenesená",J853,0)</f>
        <v>0</v>
      </c>
      <c r="BH853" s="185">
        <f>IF(N853="sníž. přenesená",J853,0)</f>
        <v>0</v>
      </c>
      <c r="BI853" s="185">
        <f>IF(N853="nulová",J853,0)</f>
        <v>0</v>
      </c>
      <c r="BJ853" s="17" t="s">
        <v>81</v>
      </c>
      <c r="BK853" s="185">
        <f>ROUND(I853*H853,2)</f>
        <v>0</v>
      </c>
      <c r="BL853" s="17" t="s">
        <v>264</v>
      </c>
      <c r="BM853" s="184" t="s">
        <v>926</v>
      </c>
    </row>
    <row r="854" spans="1:47" s="2" customFormat="1" ht="12">
      <c r="A854" s="34"/>
      <c r="B854" s="35"/>
      <c r="C854" s="36"/>
      <c r="D854" s="186" t="s">
        <v>155</v>
      </c>
      <c r="E854" s="36"/>
      <c r="F854" s="187" t="s">
        <v>927</v>
      </c>
      <c r="G854" s="36"/>
      <c r="H854" s="36"/>
      <c r="I854" s="188"/>
      <c r="J854" s="36"/>
      <c r="K854" s="36"/>
      <c r="L854" s="39"/>
      <c r="M854" s="189"/>
      <c r="N854" s="190"/>
      <c r="O854" s="64"/>
      <c r="P854" s="64"/>
      <c r="Q854" s="64"/>
      <c r="R854" s="64"/>
      <c r="S854" s="64"/>
      <c r="T854" s="65"/>
      <c r="U854" s="34"/>
      <c r="V854" s="34"/>
      <c r="W854" s="34"/>
      <c r="X854" s="34"/>
      <c r="Y854" s="34"/>
      <c r="Z854" s="34"/>
      <c r="AA854" s="34"/>
      <c r="AB854" s="34"/>
      <c r="AC854" s="34"/>
      <c r="AD854" s="34"/>
      <c r="AE854" s="34"/>
      <c r="AT854" s="17" t="s">
        <v>155</v>
      </c>
      <c r="AU854" s="17" t="s">
        <v>83</v>
      </c>
    </row>
    <row r="855" spans="2:51" s="13" customFormat="1" ht="12">
      <c r="B855" s="193"/>
      <c r="C855" s="194"/>
      <c r="D855" s="191" t="s">
        <v>159</v>
      </c>
      <c r="E855" s="195" t="s">
        <v>19</v>
      </c>
      <c r="F855" s="196" t="s">
        <v>928</v>
      </c>
      <c r="G855" s="194"/>
      <c r="H855" s="195" t="s">
        <v>19</v>
      </c>
      <c r="I855" s="197"/>
      <c r="J855" s="194"/>
      <c r="K855" s="194"/>
      <c r="L855" s="198"/>
      <c r="M855" s="199"/>
      <c r="N855" s="200"/>
      <c r="O855" s="200"/>
      <c r="P855" s="200"/>
      <c r="Q855" s="200"/>
      <c r="R855" s="200"/>
      <c r="S855" s="200"/>
      <c r="T855" s="201"/>
      <c r="AT855" s="202" t="s">
        <v>159</v>
      </c>
      <c r="AU855" s="202" t="s">
        <v>83</v>
      </c>
      <c r="AV855" s="13" t="s">
        <v>81</v>
      </c>
      <c r="AW855" s="13" t="s">
        <v>34</v>
      </c>
      <c r="AX855" s="13" t="s">
        <v>73</v>
      </c>
      <c r="AY855" s="202" t="s">
        <v>146</v>
      </c>
    </row>
    <row r="856" spans="2:51" s="14" customFormat="1" ht="12">
      <c r="B856" s="203"/>
      <c r="C856" s="204"/>
      <c r="D856" s="191" t="s">
        <v>159</v>
      </c>
      <c r="E856" s="205" t="s">
        <v>19</v>
      </c>
      <c r="F856" s="206" t="s">
        <v>929</v>
      </c>
      <c r="G856" s="204"/>
      <c r="H856" s="207">
        <v>2.7</v>
      </c>
      <c r="I856" s="208"/>
      <c r="J856" s="204"/>
      <c r="K856" s="204"/>
      <c r="L856" s="209"/>
      <c r="M856" s="210"/>
      <c r="N856" s="211"/>
      <c r="O856" s="211"/>
      <c r="P856" s="211"/>
      <c r="Q856" s="211"/>
      <c r="R856" s="211"/>
      <c r="S856" s="211"/>
      <c r="T856" s="212"/>
      <c r="AT856" s="213" t="s">
        <v>159</v>
      </c>
      <c r="AU856" s="213" t="s">
        <v>83</v>
      </c>
      <c r="AV856" s="14" t="s">
        <v>83</v>
      </c>
      <c r="AW856" s="14" t="s">
        <v>34</v>
      </c>
      <c r="AX856" s="14" t="s">
        <v>73</v>
      </c>
      <c r="AY856" s="213" t="s">
        <v>146</v>
      </c>
    </row>
    <row r="857" spans="1:65" s="2" customFormat="1" ht="24.2" customHeight="1">
      <c r="A857" s="34"/>
      <c r="B857" s="35"/>
      <c r="C857" s="173" t="s">
        <v>930</v>
      </c>
      <c r="D857" s="173" t="s">
        <v>148</v>
      </c>
      <c r="E857" s="174" t="s">
        <v>931</v>
      </c>
      <c r="F857" s="175" t="s">
        <v>932</v>
      </c>
      <c r="G857" s="176" t="s">
        <v>183</v>
      </c>
      <c r="H857" s="177">
        <v>3.467</v>
      </c>
      <c r="I857" s="178"/>
      <c r="J857" s="179">
        <f>ROUND(I857*H857,2)</f>
        <v>0</v>
      </c>
      <c r="K857" s="175" t="s">
        <v>152</v>
      </c>
      <c r="L857" s="39"/>
      <c r="M857" s="180" t="s">
        <v>19</v>
      </c>
      <c r="N857" s="181" t="s">
        <v>44</v>
      </c>
      <c r="O857" s="64"/>
      <c r="P857" s="182">
        <f>O857*H857</f>
        <v>0</v>
      </c>
      <c r="Q857" s="182">
        <v>0</v>
      </c>
      <c r="R857" s="182">
        <f>Q857*H857</f>
        <v>0</v>
      </c>
      <c r="S857" s="182">
        <v>0</v>
      </c>
      <c r="T857" s="183">
        <f>S857*H857</f>
        <v>0</v>
      </c>
      <c r="U857" s="34"/>
      <c r="V857" s="34"/>
      <c r="W857" s="34"/>
      <c r="X857" s="34"/>
      <c r="Y857" s="34"/>
      <c r="Z857" s="34"/>
      <c r="AA857" s="34"/>
      <c r="AB857" s="34"/>
      <c r="AC857" s="34"/>
      <c r="AD857" s="34"/>
      <c r="AE857" s="34"/>
      <c r="AR857" s="184" t="s">
        <v>264</v>
      </c>
      <c r="AT857" s="184" t="s">
        <v>148</v>
      </c>
      <c r="AU857" s="184" t="s">
        <v>83</v>
      </c>
      <c r="AY857" s="17" t="s">
        <v>146</v>
      </c>
      <c r="BE857" s="185">
        <f>IF(N857="základní",J857,0)</f>
        <v>0</v>
      </c>
      <c r="BF857" s="185">
        <f>IF(N857="snížená",J857,0)</f>
        <v>0</v>
      </c>
      <c r="BG857" s="185">
        <f>IF(N857="zákl. přenesená",J857,0)</f>
        <v>0</v>
      </c>
      <c r="BH857" s="185">
        <f>IF(N857="sníž. přenesená",J857,0)</f>
        <v>0</v>
      </c>
      <c r="BI857" s="185">
        <f>IF(N857="nulová",J857,0)</f>
        <v>0</v>
      </c>
      <c r="BJ857" s="17" t="s">
        <v>81</v>
      </c>
      <c r="BK857" s="185">
        <f>ROUND(I857*H857,2)</f>
        <v>0</v>
      </c>
      <c r="BL857" s="17" t="s">
        <v>264</v>
      </c>
      <c r="BM857" s="184" t="s">
        <v>933</v>
      </c>
    </row>
    <row r="858" spans="1:47" s="2" customFormat="1" ht="12">
      <c r="A858" s="34"/>
      <c r="B858" s="35"/>
      <c r="C858" s="36"/>
      <c r="D858" s="186" t="s">
        <v>155</v>
      </c>
      <c r="E858" s="36"/>
      <c r="F858" s="187" t="s">
        <v>934</v>
      </c>
      <c r="G858" s="36"/>
      <c r="H858" s="36"/>
      <c r="I858" s="188"/>
      <c r="J858" s="36"/>
      <c r="K858" s="36"/>
      <c r="L858" s="39"/>
      <c r="M858" s="189"/>
      <c r="N858" s="190"/>
      <c r="O858" s="64"/>
      <c r="P858" s="64"/>
      <c r="Q858" s="64"/>
      <c r="R858" s="64"/>
      <c r="S858" s="64"/>
      <c r="T858" s="65"/>
      <c r="U858" s="34"/>
      <c r="V858" s="34"/>
      <c r="W858" s="34"/>
      <c r="X858" s="34"/>
      <c r="Y858" s="34"/>
      <c r="Z858" s="34"/>
      <c r="AA858" s="34"/>
      <c r="AB858" s="34"/>
      <c r="AC858" s="34"/>
      <c r="AD858" s="34"/>
      <c r="AE858" s="34"/>
      <c r="AT858" s="17" t="s">
        <v>155</v>
      </c>
      <c r="AU858" s="17" t="s">
        <v>83</v>
      </c>
    </row>
    <row r="859" spans="1:47" s="2" customFormat="1" ht="78">
      <c r="A859" s="34"/>
      <c r="B859" s="35"/>
      <c r="C859" s="36"/>
      <c r="D859" s="191" t="s">
        <v>157</v>
      </c>
      <c r="E859" s="36"/>
      <c r="F859" s="192" t="s">
        <v>935</v>
      </c>
      <c r="G859" s="36"/>
      <c r="H859" s="36"/>
      <c r="I859" s="188"/>
      <c r="J859" s="36"/>
      <c r="K859" s="36"/>
      <c r="L859" s="39"/>
      <c r="M859" s="189"/>
      <c r="N859" s="190"/>
      <c r="O859" s="64"/>
      <c r="P859" s="64"/>
      <c r="Q859" s="64"/>
      <c r="R859" s="64"/>
      <c r="S859" s="64"/>
      <c r="T859" s="65"/>
      <c r="U859" s="34"/>
      <c r="V859" s="34"/>
      <c r="W859" s="34"/>
      <c r="X859" s="34"/>
      <c r="Y859" s="34"/>
      <c r="Z859" s="34"/>
      <c r="AA859" s="34"/>
      <c r="AB859" s="34"/>
      <c r="AC859" s="34"/>
      <c r="AD859" s="34"/>
      <c r="AE859" s="34"/>
      <c r="AT859" s="17" t="s">
        <v>157</v>
      </c>
      <c r="AU859" s="17" t="s">
        <v>83</v>
      </c>
    </row>
    <row r="860" spans="2:63" s="12" customFormat="1" ht="22.9" customHeight="1">
      <c r="B860" s="157"/>
      <c r="C860" s="158"/>
      <c r="D860" s="159" t="s">
        <v>72</v>
      </c>
      <c r="E860" s="171" t="s">
        <v>936</v>
      </c>
      <c r="F860" s="171" t="s">
        <v>937</v>
      </c>
      <c r="G860" s="158"/>
      <c r="H860" s="158"/>
      <c r="I860" s="161"/>
      <c r="J860" s="172">
        <f>BK860</f>
        <v>0</v>
      </c>
      <c r="K860" s="158"/>
      <c r="L860" s="163"/>
      <c r="M860" s="164"/>
      <c r="N860" s="165"/>
      <c r="O860" s="165"/>
      <c r="P860" s="166">
        <f>SUM(P861:P867)</f>
        <v>0</v>
      </c>
      <c r="Q860" s="165"/>
      <c r="R860" s="166">
        <f>SUM(R861:R867)</f>
        <v>0.01261874</v>
      </c>
      <c r="S860" s="165"/>
      <c r="T860" s="167">
        <f>SUM(T861:T867)</f>
        <v>0</v>
      </c>
      <c r="AR860" s="168" t="s">
        <v>83</v>
      </c>
      <c r="AT860" s="169" t="s">
        <v>72</v>
      </c>
      <c r="AU860" s="169" t="s">
        <v>81</v>
      </c>
      <c r="AY860" s="168" t="s">
        <v>146</v>
      </c>
      <c r="BK860" s="170">
        <f>SUM(BK861:BK867)</f>
        <v>0</v>
      </c>
    </row>
    <row r="861" spans="1:65" s="2" customFormat="1" ht="16.5" customHeight="1">
      <c r="A861" s="34"/>
      <c r="B861" s="35"/>
      <c r="C861" s="173" t="s">
        <v>938</v>
      </c>
      <c r="D861" s="173" t="s">
        <v>148</v>
      </c>
      <c r="E861" s="174" t="s">
        <v>939</v>
      </c>
      <c r="F861" s="175" t="s">
        <v>940</v>
      </c>
      <c r="G861" s="176" t="s">
        <v>201</v>
      </c>
      <c r="H861" s="177">
        <v>4.798</v>
      </c>
      <c r="I861" s="178"/>
      <c r="J861" s="179">
        <f>ROUND(I861*H861,2)</f>
        <v>0</v>
      </c>
      <c r="K861" s="175" t="s">
        <v>152</v>
      </c>
      <c r="L861" s="39"/>
      <c r="M861" s="180" t="s">
        <v>19</v>
      </c>
      <c r="N861" s="181" t="s">
        <v>44</v>
      </c>
      <c r="O861" s="64"/>
      <c r="P861" s="182">
        <f>O861*H861</f>
        <v>0</v>
      </c>
      <c r="Q861" s="182">
        <v>0.00263</v>
      </c>
      <c r="R861" s="182">
        <f>Q861*H861</f>
        <v>0.01261874</v>
      </c>
      <c r="S861" s="182">
        <v>0</v>
      </c>
      <c r="T861" s="183">
        <f>S861*H861</f>
        <v>0</v>
      </c>
      <c r="U861" s="34"/>
      <c r="V861" s="34"/>
      <c r="W861" s="34"/>
      <c r="X861" s="34"/>
      <c r="Y861" s="34"/>
      <c r="Z861" s="34"/>
      <c r="AA861" s="34"/>
      <c r="AB861" s="34"/>
      <c r="AC861" s="34"/>
      <c r="AD861" s="34"/>
      <c r="AE861" s="34"/>
      <c r="AR861" s="184" t="s">
        <v>264</v>
      </c>
      <c r="AT861" s="184" t="s">
        <v>148</v>
      </c>
      <c r="AU861" s="184" t="s">
        <v>83</v>
      </c>
      <c r="AY861" s="17" t="s">
        <v>146</v>
      </c>
      <c r="BE861" s="185">
        <f>IF(N861="základní",J861,0)</f>
        <v>0</v>
      </c>
      <c r="BF861" s="185">
        <f>IF(N861="snížená",J861,0)</f>
        <v>0</v>
      </c>
      <c r="BG861" s="185">
        <f>IF(N861="zákl. přenesená",J861,0)</f>
        <v>0</v>
      </c>
      <c r="BH861" s="185">
        <f>IF(N861="sníž. přenesená",J861,0)</f>
        <v>0</v>
      </c>
      <c r="BI861" s="185">
        <f>IF(N861="nulová",J861,0)</f>
        <v>0</v>
      </c>
      <c r="BJ861" s="17" t="s">
        <v>81</v>
      </c>
      <c r="BK861" s="185">
        <f>ROUND(I861*H861,2)</f>
        <v>0</v>
      </c>
      <c r="BL861" s="17" t="s">
        <v>264</v>
      </c>
      <c r="BM861" s="184" t="s">
        <v>941</v>
      </c>
    </row>
    <row r="862" spans="1:47" s="2" customFormat="1" ht="12">
      <c r="A862" s="34"/>
      <c r="B862" s="35"/>
      <c r="C862" s="36"/>
      <c r="D862" s="186" t="s">
        <v>155</v>
      </c>
      <c r="E862" s="36"/>
      <c r="F862" s="187" t="s">
        <v>942</v>
      </c>
      <c r="G862" s="36"/>
      <c r="H862" s="36"/>
      <c r="I862" s="188"/>
      <c r="J862" s="36"/>
      <c r="K862" s="36"/>
      <c r="L862" s="39"/>
      <c r="M862" s="189"/>
      <c r="N862" s="190"/>
      <c r="O862" s="64"/>
      <c r="P862" s="64"/>
      <c r="Q862" s="64"/>
      <c r="R862" s="64"/>
      <c r="S862" s="64"/>
      <c r="T862" s="65"/>
      <c r="U862" s="34"/>
      <c r="V862" s="34"/>
      <c r="W862" s="34"/>
      <c r="X862" s="34"/>
      <c r="Y862" s="34"/>
      <c r="Z862" s="34"/>
      <c r="AA862" s="34"/>
      <c r="AB862" s="34"/>
      <c r="AC862" s="34"/>
      <c r="AD862" s="34"/>
      <c r="AE862" s="34"/>
      <c r="AT862" s="17" t="s">
        <v>155</v>
      </c>
      <c r="AU862" s="17" t="s">
        <v>83</v>
      </c>
    </row>
    <row r="863" spans="1:47" s="2" customFormat="1" ht="39">
      <c r="A863" s="34"/>
      <c r="B863" s="35"/>
      <c r="C863" s="36"/>
      <c r="D863" s="191" t="s">
        <v>157</v>
      </c>
      <c r="E863" s="36"/>
      <c r="F863" s="192" t="s">
        <v>943</v>
      </c>
      <c r="G863" s="36"/>
      <c r="H863" s="36"/>
      <c r="I863" s="188"/>
      <c r="J863" s="36"/>
      <c r="K863" s="36"/>
      <c r="L863" s="39"/>
      <c r="M863" s="189"/>
      <c r="N863" s="190"/>
      <c r="O863" s="64"/>
      <c r="P863" s="64"/>
      <c r="Q863" s="64"/>
      <c r="R863" s="64"/>
      <c r="S863" s="64"/>
      <c r="T863" s="65"/>
      <c r="U863" s="34"/>
      <c r="V863" s="34"/>
      <c r="W863" s="34"/>
      <c r="X863" s="34"/>
      <c r="Y863" s="34"/>
      <c r="Z863" s="34"/>
      <c r="AA863" s="34"/>
      <c r="AB863" s="34"/>
      <c r="AC863" s="34"/>
      <c r="AD863" s="34"/>
      <c r="AE863" s="34"/>
      <c r="AT863" s="17" t="s">
        <v>157</v>
      </c>
      <c r="AU863" s="17" t="s">
        <v>83</v>
      </c>
    </row>
    <row r="864" spans="2:51" s="14" customFormat="1" ht="12">
      <c r="B864" s="203"/>
      <c r="C864" s="204"/>
      <c r="D864" s="191" t="s">
        <v>159</v>
      </c>
      <c r="E864" s="205" t="s">
        <v>19</v>
      </c>
      <c r="F864" s="206" t="s">
        <v>944</v>
      </c>
      <c r="G864" s="204"/>
      <c r="H864" s="207">
        <v>4.798</v>
      </c>
      <c r="I864" s="208"/>
      <c r="J864" s="204"/>
      <c r="K864" s="204"/>
      <c r="L864" s="209"/>
      <c r="M864" s="210"/>
      <c r="N864" s="211"/>
      <c r="O864" s="211"/>
      <c r="P864" s="211"/>
      <c r="Q864" s="211"/>
      <c r="R864" s="211"/>
      <c r="S864" s="211"/>
      <c r="T864" s="212"/>
      <c r="AT864" s="213" t="s">
        <v>159</v>
      </c>
      <c r="AU864" s="213" t="s">
        <v>83</v>
      </c>
      <c r="AV864" s="14" t="s">
        <v>83</v>
      </c>
      <c r="AW864" s="14" t="s">
        <v>34</v>
      </c>
      <c r="AX864" s="14" t="s">
        <v>73</v>
      </c>
      <c r="AY864" s="213" t="s">
        <v>146</v>
      </c>
    </row>
    <row r="865" spans="1:65" s="2" customFormat="1" ht="24.2" customHeight="1">
      <c r="A865" s="34"/>
      <c r="B865" s="35"/>
      <c r="C865" s="173" t="s">
        <v>945</v>
      </c>
      <c r="D865" s="173" t="s">
        <v>148</v>
      </c>
      <c r="E865" s="174" t="s">
        <v>946</v>
      </c>
      <c r="F865" s="175" t="s">
        <v>947</v>
      </c>
      <c r="G865" s="176" t="s">
        <v>183</v>
      </c>
      <c r="H865" s="177">
        <v>0.013</v>
      </c>
      <c r="I865" s="178"/>
      <c r="J865" s="179">
        <f>ROUND(I865*H865,2)</f>
        <v>0</v>
      </c>
      <c r="K865" s="175" t="s">
        <v>152</v>
      </c>
      <c r="L865" s="39"/>
      <c r="M865" s="180" t="s">
        <v>19</v>
      </c>
      <c r="N865" s="181" t="s">
        <v>44</v>
      </c>
      <c r="O865" s="64"/>
      <c r="P865" s="182">
        <f>O865*H865</f>
        <v>0</v>
      </c>
      <c r="Q865" s="182">
        <v>0</v>
      </c>
      <c r="R865" s="182">
        <f>Q865*H865</f>
        <v>0</v>
      </c>
      <c r="S865" s="182">
        <v>0</v>
      </c>
      <c r="T865" s="183">
        <f>S865*H865</f>
        <v>0</v>
      </c>
      <c r="U865" s="34"/>
      <c r="V865" s="34"/>
      <c r="W865" s="34"/>
      <c r="X865" s="34"/>
      <c r="Y865" s="34"/>
      <c r="Z865" s="34"/>
      <c r="AA865" s="34"/>
      <c r="AB865" s="34"/>
      <c r="AC865" s="34"/>
      <c r="AD865" s="34"/>
      <c r="AE865" s="34"/>
      <c r="AR865" s="184" t="s">
        <v>264</v>
      </c>
      <c r="AT865" s="184" t="s">
        <v>148</v>
      </c>
      <c r="AU865" s="184" t="s">
        <v>83</v>
      </c>
      <c r="AY865" s="17" t="s">
        <v>146</v>
      </c>
      <c r="BE865" s="185">
        <f>IF(N865="základní",J865,0)</f>
        <v>0</v>
      </c>
      <c r="BF865" s="185">
        <f>IF(N865="snížená",J865,0)</f>
        <v>0</v>
      </c>
      <c r="BG865" s="185">
        <f>IF(N865="zákl. přenesená",J865,0)</f>
        <v>0</v>
      </c>
      <c r="BH865" s="185">
        <f>IF(N865="sníž. přenesená",J865,0)</f>
        <v>0</v>
      </c>
      <c r="BI865" s="185">
        <f>IF(N865="nulová",J865,0)</f>
        <v>0</v>
      </c>
      <c r="BJ865" s="17" t="s">
        <v>81</v>
      </c>
      <c r="BK865" s="185">
        <f>ROUND(I865*H865,2)</f>
        <v>0</v>
      </c>
      <c r="BL865" s="17" t="s">
        <v>264</v>
      </c>
      <c r="BM865" s="184" t="s">
        <v>948</v>
      </c>
    </row>
    <row r="866" spans="1:47" s="2" customFormat="1" ht="12">
      <c r="A866" s="34"/>
      <c r="B866" s="35"/>
      <c r="C866" s="36"/>
      <c r="D866" s="186" t="s">
        <v>155</v>
      </c>
      <c r="E866" s="36"/>
      <c r="F866" s="187" t="s">
        <v>949</v>
      </c>
      <c r="G866" s="36"/>
      <c r="H866" s="36"/>
      <c r="I866" s="188"/>
      <c r="J866" s="36"/>
      <c r="K866" s="36"/>
      <c r="L866" s="39"/>
      <c r="M866" s="189"/>
      <c r="N866" s="190"/>
      <c r="O866" s="64"/>
      <c r="P866" s="64"/>
      <c r="Q866" s="64"/>
      <c r="R866" s="64"/>
      <c r="S866" s="64"/>
      <c r="T866" s="65"/>
      <c r="U866" s="34"/>
      <c r="V866" s="34"/>
      <c r="W866" s="34"/>
      <c r="X866" s="34"/>
      <c r="Y866" s="34"/>
      <c r="Z866" s="34"/>
      <c r="AA866" s="34"/>
      <c r="AB866" s="34"/>
      <c r="AC866" s="34"/>
      <c r="AD866" s="34"/>
      <c r="AE866" s="34"/>
      <c r="AT866" s="17" t="s">
        <v>155</v>
      </c>
      <c r="AU866" s="17" t="s">
        <v>83</v>
      </c>
    </row>
    <row r="867" spans="1:47" s="2" customFormat="1" ht="78">
      <c r="A867" s="34"/>
      <c r="B867" s="35"/>
      <c r="C867" s="36"/>
      <c r="D867" s="191" t="s">
        <v>157</v>
      </c>
      <c r="E867" s="36"/>
      <c r="F867" s="192" t="s">
        <v>950</v>
      </c>
      <c r="G867" s="36"/>
      <c r="H867" s="36"/>
      <c r="I867" s="188"/>
      <c r="J867" s="36"/>
      <c r="K867" s="36"/>
      <c r="L867" s="39"/>
      <c r="M867" s="189"/>
      <c r="N867" s="190"/>
      <c r="O867" s="64"/>
      <c r="P867" s="64"/>
      <c r="Q867" s="64"/>
      <c r="R867" s="64"/>
      <c r="S867" s="64"/>
      <c r="T867" s="65"/>
      <c r="U867" s="34"/>
      <c r="V867" s="34"/>
      <c r="W867" s="34"/>
      <c r="X867" s="34"/>
      <c r="Y867" s="34"/>
      <c r="Z867" s="34"/>
      <c r="AA867" s="34"/>
      <c r="AB867" s="34"/>
      <c r="AC867" s="34"/>
      <c r="AD867" s="34"/>
      <c r="AE867" s="34"/>
      <c r="AT867" s="17" t="s">
        <v>157</v>
      </c>
      <c r="AU867" s="17" t="s">
        <v>83</v>
      </c>
    </row>
    <row r="868" spans="2:63" s="12" customFormat="1" ht="22.9" customHeight="1">
      <c r="B868" s="157"/>
      <c r="C868" s="158"/>
      <c r="D868" s="159" t="s">
        <v>72</v>
      </c>
      <c r="E868" s="171" t="s">
        <v>951</v>
      </c>
      <c r="F868" s="171" t="s">
        <v>952</v>
      </c>
      <c r="G868" s="158"/>
      <c r="H868" s="158"/>
      <c r="I868" s="161"/>
      <c r="J868" s="172">
        <f>BK868</f>
        <v>0</v>
      </c>
      <c r="K868" s="158"/>
      <c r="L868" s="163"/>
      <c r="M868" s="164"/>
      <c r="N868" s="165"/>
      <c r="O868" s="165"/>
      <c r="P868" s="166">
        <f>SUM(P869:P888)</f>
        <v>0</v>
      </c>
      <c r="Q868" s="165"/>
      <c r="R868" s="166">
        <f>SUM(R869:R888)</f>
        <v>0.20093967999999998</v>
      </c>
      <c r="S868" s="165"/>
      <c r="T868" s="167">
        <f>SUM(T869:T888)</f>
        <v>0</v>
      </c>
      <c r="AR868" s="168" t="s">
        <v>83</v>
      </c>
      <c r="AT868" s="169" t="s">
        <v>72</v>
      </c>
      <c r="AU868" s="169" t="s">
        <v>81</v>
      </c>
      <c r="AY868" s="168" t="s">
        <v>146</v>
      </c>
      <c r="BK868" s="170">
        <f>SUM(BK869:BK888)</f>
        <v>0</v>
      </c>
    </row>
    <row r="869" spans="1:65" s="2" customFormat="1" ht="24.2" customHeight="1">
      <c r="A869" s="34"/>
      <c r="B869" s="35"/>
      <c r="C869" s="173" t="s">
        <v>953</v>
      </c>
      <c r="D869" s="173" t="s">
        <v>148</v>
      </c>
      <c r="E869" s="174" t="s">
        <v>954</v>
      </c>
      <c r="F869" s="175" t="s">
        <v>955</v>
      </c>
      <c r="G869" s="176" t="s">
        <v>528</v>
      </c>
      <c r="H869" s="177">
        <v>2</v>
      </c>
      <c r="I869" s="178"/>
      <c r="J869" s="179">
        <f>ROUND(I869*H869,2)</f>
        <v>0</v>
      </c>
      <c r="K869" s="175" t="s">
        <v>152</v>
      </c>
      <c r="L869" s="39"/>
      <c r="M869" s="180" t="s">
        <v>19</v>
      </c>
      <c r="N869" s="181" t="s">
        <v>44</v>
      </c>
      <c r="O869" s="64"/>
      <c r="P869" s="182">
        <f>O869*H869</f>
        <v>0</v>
      </c>
      <c r="Q869" s="182">
        <v>0.00092</v>
      </c>
      <c r="R869" s="182">
        <f>Q869*H869</f>
        <v>0.00184</v>
      </c>
      <c r="S869" s="182">
        <v>0</v>
      </c>
      <c r="T869" s="183">
        <f>S869*H869</f>
        <v>0</v>
      </c>
      <c r="U869" s="34"/>
      <c r="V869" s="34"/>
      <c r="W869" s="34"/>
      <c r="X869" s="34"/>
      <c r="Y869" s="34"/>
      <c r="Z869" s="34"/>
      <c r="AA869" s="34"/>
      <c r="AB869" s="34"/>
      <c r="AC869" s="34"/>
      <c r="AD869" s="34"/>
      <c r="AE869" s="34"/>
      <c r="AR869" s="184" t="s">
        <v>264</v>
      </c>
      <c r="AT869" s="184" t="s">
        <v>148</v>
      </c>
      <c r="AU869" s="184" t="s">
        <v>83</v>
      </c>
      <c r="AY869" s="17" t="s">
        <v>146</v>
      </c>
      <c r="BE869" s="185">
        <f>IF(N869="základní",J869,0)</f>
        <v>0</v>
      </c>
      <c r="BF869" s="185">
        <f>IF(N869="snížená",J869,0)</f>
        <v>0</v>
      </c>
      <c r="BG869" s="185">
        <f>IF(N869="zákl. přenesená",J869,0)</f>
        <v>0</v>
      </c>
      <c r="BH869" s="185">
        <f>IF(N869="sníž. přenesená",J869,0)</f>
        <v>0</v>
      </c>
      <c r="BI869" s="185">
        <f>IF(N869="nulová",J869,0)</f>
        <v>0</v>
      </c>
      <c r="BJ869" s="17" t="s">
        <v>81</v>
      </c>
      <c r="BK869" s="185">
        <f>ROUND(I869*H869,2)</f>
        <v>0</v>
      </c>
      <c r="BL869" s="17" t="s">
        <v>264</v>
      </c>
      <c r="BM869" s="184" t="s">
        <v>956</v>
      </c>
    </row>
    <row r="870" spans="1:47" s="2" customFormat="1" ht="12">
      <c r="A870" s="34"/>
      <c r="B870" s="35"/>
      <c r="C870" s="36"/>
      <c r="D870" s="186" t="s">
        <v>155</v>
      </c>
      <c r="E870" s="36"/>
      <c r="F870" s="187" t="s">
        <v>957</v>
      </c>
      <c r="G870" s="36"/>
      <c r="H870" s="36"/>
      <c r="I870" s="188"/>
      <c r="J870" s="36"/>
      <c r="K870" s="36"/>
      <c r="L870" s="39"/>
      <c r="M870" s="189"/>
      <c r="N870" s="190"/>
      <c r="O870" s="64"/>
      <c r="P870" s="64"/>
      <c r="Q870" s="64"/>
      <c r="R870" s="64"/>
      <c r="S870" s="64"/>
      <c r="T870" s="65"/>
      <c r="U870" s="34"/>
      <c r="V870" s="34"/>
      <c r="W870" s="34"/>
      <c r="X870" s="34"/>
      <c r="Y870" s="34"/>
      <c r="Z870" s="34"/>
      <c r="AA870" s="34"/>
      <c r="AB870" s="34"/>
      <c r="AC870" s="34"/>
      <c r="AD870" s="34"/>
      <c r="AE870" s="34"/>
      <c r="AT870" s="17" t="s">
        <v>155</v>
      </c>
      <c r="AU870" s="17" t="s">
        <v>83</v>
      </c>
    </row>
    <row r="871" spans="2:51" s="14" customFormat="1" ht="12">
      <c r="B871" s="203"/>
      <c r="C871" s="204"/>
      <c r="D871" s="191" t="s">
        <v>159</v>
      </c>
      <c r="E871" s="205" t="s">
        <v>19</v>
      </c>
      <c r="F871" s="206" t="s">
        <v>958</v>
      </c>
      <c r="G871" s="204"/>
      <c r="H871" s="207">
        <v>2</v>
      </c>
      <c r="I871" s="208"/>
      <c r="J871" s="204"/>
      <c r="K871" s="204"/>
      <c r="L871" s="209"/>
      <c r="M871" s="210"/>
      <c r="N871" s="211"/>
      <c r="O871" s="211"/>
      <c r="P871" s="211"/>
      <c r="Q871" s="211"/>
      <c r="R871" s="211"/>
      <c r="S871" s="211"/>
      <c r="T871" s="212"/>
      <c r="AT871" s="213" t="s">
        <v>159</v>
      </c>
      <c r="AU871" s="213" t="s">
        <v>83</v>
      </c>
      <c r="AV871" s="14" t="s">
        <v>83</v>
      </c>
      <c r="AW871" s="14" t="s">
        <v>34</v>
      </c>
      <c r="AX871" s="14" t="s">
        <v>73</v>
      </c>
      <c r="AY871" s="213" t="s">
        <v>146</v>
      </c>
    </row>
    <row r="872" spans="1:65" s="2" customFormat="1" ht="16.5" customHeight="1">
      <c r="A872" s="34"/>
      <c r="B872" s="35"/>
      <c r="C872" s="214" t="s">
        <v>959</v>
      </c>
      <c r="D872" s="214" t="s">
        <v>241</v>
      </c>
      <c r="E872" s="215" t="s">
        <v>960</v>
      </c>
      <c r="F872" s="216" t="s">
        <v>961</v>
      </c>
      <c r="G872" s="217" t="s">
        <v>201</v>
      </c>
      <c r="H872" s="218">
        <v>7.272</v>
      </c>
      <c r="I872" s="219"/>
      <c r="J872" s="220">
        <f>ROUND(I872*H872,2)</f>
        <v>0</v>
      </c>
      <c r="K872" s="216" t="s">
        <v>152</v>
      </c>
      <c r="L872" s="221"/>
      <c r="M872" s="222" t="s">
        <v>19</v>
      </c>
      <c r="N872" s="223" t="s">
        <v>44</v>
      </c>
      <c r="O872" s="64"/>
      <c r="P872" s="182">
        <f>O872*H872</f>
        <v>0</v>
      </c>
      <c r="Q872" s="182">
        <v>0.02544</v>
      </c>
      <c r="R872" s="182">
        <f>Q872*H872</f>
        <v>0.18499968</v>
      </c>
      <c r="S872" s="182">
        <v>0</v>
      </c>
      <c r="T872" s="183">
        <f>S872*H872</f>
        <v>0</v>
      </c>
      <c r="U872" s="34"/>
      <c r="V872" s="34"/>
      <c r="W872" s="34"/>
      <c r="X872" s="34"/>
      <c r="Y872" s="34"/>
      <c r="Z872" s="34"/>
      <c r="AA872" s="34"/>
      <c r="AB872" s="34"/>
      <c r="AC872" s="34"/>
      <c r="AD872" s="34"/>
      <c r="AE872" s="34"/>
      <c r="AR872" s="184" t="s">
        <v>412</v>
      </c>
      <c r="AT872" s="184" t="s">
        <v>241</v>
      </c>
      <c r="AU872" s="184" t="s">
        <v>83</v>
      </c>
      <c r="AY872" s="17" t="s">
        <v>146</v>
      </c>
      <c r="BE872" s="185">
        <f>IF(N872="základní",J872,0)</f>
        <v>0</v>
      </c>
      <c r="BF872" s="185">
        <f>IF(N872="snížená",J872,0)</f>
        <v>0</v>
      </c>
      <c r="BG872" s="185">
        <f>IF(N872="zákl. přenesená",J872,0)</f>
        <v>0</v>
      </c>
      <c r="BH872" s="185">
        <f>IF(N872="sníž. přenesená",J872,0)</f>
        <v>0</v>
      </c>
      <c r="BI872" s="185">
        <f>IF(N872="nulová",J872,0)</f>
        <v>0</v>
      </c>
      <c r="BJ872" s="17" t="s">
        <v>81</v>
      </c>
      <c r="BK872" s="185">
        <f>ROUND(I872*H872,2)</f>
        <v>0</v>
      </c>
      <c r="BL872" s="17" t="s">
        <v>264</v>
      </c>
      <c r="BM872" s="184" t="s">
        <v>962</v>
      </c>
    </row>
    <row r="873" spans="2:51" s="13" customFormat="1" ht="12">
      <c r="B873" s="193"/>
      <c r="C873" s="194"/>
      <c r="D873" s="191" t="s">
        <v>159</v>
      </c>
      <c r="E873" s="195" t="s">
        <v>19</v>
      </c>
      <c r="F873" s="196" t="s">
        <v>963</v>
      </c>
      <c r="G873" s="194"/>
      <c r="H873" s="195" t="s">
        <v>19</v>
      </c>
      <c r="I873" s="197"/>
      <c r="J873" s="194"/>
      <c r="K873" s="194"/>
      <c r="L873" s="198"/>
      <c r="M873" s="199"/>
      <c r="N873" s="200"/>
      <c r="O873" s="200"/>
      <c r="P873" s="200"/>
      <c r="Q873" s="200"/>
      <c r="R873" s="200"/>
      <c r="S873" s="200"/>
      <c r="T873" s="201"/>
      <c r="AT873" s="202" t="s">
        <v>159</v>
      </c>
      <c r="AU873" s="202" t="s">
        <v>83</v>
      </c>
      <c r="AV873" s="13" t="s">
        <v>81</v>
      </c>
      <c r="AW873" s="13" t="s">
        <v>34</v>
      </c>
      <c r="AX873" s="13" t="s">
        <v>73</v>
      </c>
      <c r="AY873" s="202" t="s">
        <v>146</v>
      </c>
    </row>
    <row r="874" spans="2:51" s="14" customFormat="1" ht="12">
      <c r="B874" s="203"/>
      <c r="C874" s="204"/>
      <c r="D874" s="191" t="s">
        <v>159</v>
      </c>
      <c r="E874" s="205" t="s">
        <v>19</v>
      </c>
      <c r="F874" s="206" t="s">
        <v>964</v>
      </c>
      <c r="G874" s="204"/>
      <c r="H874" s="207">
        <v>4.04</v>
      </c>
      <c r="I874" s="208"/>
      <c r="J874" s="204"/>
      <c r="K874" s="204"/>
      <c r="L874" s="209"/>
      <c r="M874" s="210"/>
      <c r="N874" s="211"/>
      <c r="O874" s="211"/>
      <c r="P874" s="211"/>
      <c r="Q874" s="211"/>
      <c r="R874" s="211"/>
      <c r="S874" s="211"/>
      <c r="T874" s="212"/>
      <c r="AT874" s="213" t="s">
        <v>159</v>
      </c>
      <c r="AU874" s="213" t="s">
        <v>83</v>
      </c>
      <c r="AV874" s="14" t="s">
        <v>83</v>
      </c>
      <c r="AW874" s="14" t="s">
        <v>34</v>
      </c>
      <c r="AX874" s="14" t="s">
        <v>73</v>
      </c>
      <c r="AY874" s="213" t="s">
        <v>146</v>
      </c>
    </row>
    <row r="875" spans="2:51" s="14" customFormat="1" ht="12">
      <c r="B875" s="203"/>
      <c r="C875" s="204"/>
      <c r="D875" s="191" t="s">
        <v>159</v>
      </c>
      <c r="E875" s="204"/>
      <c r="F875" s="206" t="s">
        <v>965</v>
      </c>
      <c r="G875" s="204"/>
      <c r="H875" s="207">
        <v>7.272</v>
      </c>
      <c r="I875" s="208"/>
      <c r="J875" s="204"/>
      <c r="K875" s="204"/>
      <c r="L875" s="209"/>
      <c r="M875" s="210"/>
      <c r="N875" s="211"/>
      <c r="O875" s="211"/>
      <c r="P875" s="211"/>
      <c r="Q875" s="211"/>
      <c r="R875" s="211"/>
      <c r="S875" s="211"/>
      <c r="T875" s="212"/>
      <c r="AT875" s="213" t="s">
        <v>159</v>
      </c>
      <c r="AU875" s="213" t="s">
        <v>83</v>
      </c>
      <c r="AV875" s="14" t="s">
        <v>83</v>
      </c>
      <c r="AW875" s="14" t="s">
        <v>4</v>
      </c>
      <c r="AX875" s="14" t="s">
        <v>81</v>
      </c>
      <c r="AY875" s="213" t="s">
        <v>146</v>
      </c>
    </row>
    <row r="876" spans="1:65" s="2" customFormat="1" ht="16.5" customHeight="1">
      <c r="A876" s="34"/>
      <c r="B876" s="35"/>
      <c r="C876" s="173" t="s">
        <v>966</v>
      </c>
      <c r="D876" s="173" t="s">
        <v>148</v>
      </c>
      <c r="E876" s="174" t="s">
        <v>967</v>
      </c>
      <c r="F876" s="175" t="s">
        <v>968</v>
      </c>
      <c r="G876" s="176" t="s">
        <v>528</v>
      </c>
      <c r="H876" s="177">
        <v>2</v>
      </c>
      <c r="I876" s="178"/>
      <c r="J876" s="179">
        <f>ROUND(I876*H876,2)</f>
        <v>0</v>
      </c>
      <c r="K876" s="175" t="s">
        <v>152</v>
      </c>
      <c r="L876" s="39"/>
      <c r="M876" s="180" t="s">
        <v>19</v>
      </c>
      <c r="N876" s="181" t="s">
        <v>44</v>
      </c>
      <c r="O876" s="64"/>
      <c r="P876" s="182">
        <f>O876*H876</f>
        <v>0</v>
      </c>
      <c r="Q876" s="182">
        <v>0</v>
      </c>
      <c r="R876" s="182">
        <f>Q876*H876</f>
        <v>0</v>
      </c>
      <c r="S876" s="182">
        <v>0</v>
      </c>
      <c r="T876" s="183">
        <f>S876*H876</f>
        <v>0</v>
      </c>
      <c r="U876" s="34"/>
      <c r="V876" s="34"/>
      <c r="W876" s="34"/>
      <c r="X876" s="34"/>
      <c r="Y876" s="34"/>
      <c r="Z876" s="34"/>
      <c r="AA876" s="34"/>
      <c r="AB876" s="34"/>
      <c r="AC876" s="34"/>
      <c r="AD876" s="34"/>
      <c r="AE876" s="34"/>
      <c r="AR876" s="184" t="s">
        <v>264</v>
      </c>
      <c r="AT876" s="184" t="s">
        <v>148</v>
      </c>
      <c r="AU876" s="184" t="s">
        <v>83</v>
      </c>
      <c r="AY876" s="17" t="s">
        <v>146</v>
      </c>
      <c r="BE876" s="185">
        <f>IF(N876="základní",J876,0)</f>
        <v>0</v>
      </c>
      <c r="BF876" s="185">
        <f>IF(N876="snížená",J876,0)</f>
        <v>0</v>
      </c>
      <c r="BG876" s="185">
        <f>IF(N876="zákl. přenesená",J876,0)</f>
        <v>0</v>
      </c>
      <c r="BH876" s="185">
        <f>IF(N876="sníž. přenesená",J876,0)</f>
        <v>0</v>
      </c>
      <c r="BI876" s="185">
        <f>IF(N876="nulová",J876,0)</f>
        <v>0</v>
      </c>
      <c r="BJ876" s="17" t="s">
        <v>81</v>
      </c>
      <c r="BK876" s="185">
        <f>ROUND(I876*H876,2)</f>
        <v>0</v>
      </c>
      <c r="BL876" s="17" t="s">
        <v>264</v>
      </c>
      <c r="BM876" s="184" t="s">
        <v>969</v>
      </c>
    </row>
    <row r="877" spans="1:47" s="2" customFormat="1" ht="12">
      <c r="A877" s="34"/>
      <c r="B877" s="35"/>
      <c r="C877" s="36"/>
      <c r="D877" s="186" t="s">
        <v>155</v>
      </c>
      <c r="E877" s="36"/>
      <c r="F877" s="187" t="s">
        <v>970</v>
      </c>
      <c r="G877" s="36"/>
      <c r="H877" s="36"/>
      <c r="I877" s="188"/>
      <c r="J877" s="36"/>
      <c r="K877" s="36"/>
      <c r="L877" s="39"/>
      <c r="M877" s="189"/>
      <c r="N877" s="190"/>
      <c r="O877" s="64"/>
      <c r="P877" s="64"/>
      <c r="Q877" s="64"/>
      <c r="R877" s="64"/>
      <c r="S877" s="64"/>
      <c r="T877" s="65"/>
      <c r="U877" s="34"/>
      <c r="V877" s="34"/>
      <c r="W877" s="34"/>
      <c r="X877" s="34"/>
      <c r="Y877" s="34"/>
      <c r="Z877" s="34"/>
      <c r="AA877" s="34"/>
      <c r="AB877" s="34"/>
      <c r="AC877" s="34"/>
      <c r="AD877" s="34"/>
      <c r="AE877" s="34"/>
      <c r="AT877" s="17" t="s">
        <v>155</v>
      </c>
      <c r="AU877" s="17" t="s">
        <v>83</v>
      </c>
    </row>
    <row r="878" spans="2:51" s="14" customFormat="1" ht="12">
      <c r="B878" s="203"/>
      <c r="C878" s="204"/>
      <c r="D878" s="191" t="s">
        <v>159</v>
      </c>
      <c r="E878" s="205" t="s">
        <v>19</v>
      </c>
      <c r="F878" s="206" t="s">
        <v>958</v>
      </c>
      <c r="G878" s="204"/>
      <c r="H878" s="207">
        <v>2</v>
      </c>
      <c r="I878" s="208"/>
      <c r="J878" s="204"/>
      <c r="K878" s="204"/>
      <c r="L878" s="209"/>
      <c r="M878" s="210"/>
      <c r="N878" s="211"/>
      <c r="O878" s="211"/>
      <c r="P878" s="211"/>
      <c r="Q878" s="211"/>
      <c r="R878" s="211"/>
      <c r="S878" s="211"/>
      <c r="T878" s="212"/>
      <c r="AT878" s="213" t="s">
        <v>159</v>
      </c>
      <c r="AU878" s="213" t="s">
        <v>83</v>
      </c>
      <c r="AV878" s="14" t="s">
        <v>83</v>
      </c>
      <c r="AW878" s="14" t="s">
        <v>34</v>
      </c>
      <c r="AX878" s="14" t="s">
        <v>73</v>
      </c>
      <c r="AY878" s="213" t="s">
        <v>146</v>
      </c>
    </row>
    <row r="879" spans="1:65" s="2" customFormat="1" ht="16.5" customHeight="1">
      <c r="A879" s="34"/>
      <c r="B879" s="35"/>
      <c r="C879" s="214" t="s">
        <v>971</v>
      </c>
      <c r="D879" s="214" t="s">
        <v>241</v>
      </c>
      <c r="E879" s="215" t="s">
        <v>972</v>
      </c>
      <c r="F879" s="216" t="s">
        <v>973</v>
      </c>
      <c r="G879" s="217" t="s">
        <v>528</v>
      </c>
      <c r="H879" s="218">
        <v>2</v>
      </c>
      <c r="I879" s="219"/>
      <c r="J879" s="220">
        <f>ROUND(I879*H879,2)</f>
        <v>0</v>
      </c>
      <c r="K879" s="216" t="s">
        <v>152</v>
      </c>
      <c r="L879" s="221"/>
      <c r="M879" s="222" t="s">
        <v>19</v>
      </c>
      <c r="N879" s="223" t="s">
        <v>44</v>
      </c>
      <c r="O879" s="64"/>
      <c r="P879" s="182">
        <f>O879*H879</f>
        <v>0</v>
      </c>
      <c r="Q879" s="182">
        <v>0.00015</v>
      </c>
      <c r="R879" s="182">
        <f>Q879*H879</f>
        <v>0.0003</v>
      </c>
      <c r="S879" s="182">
        <v>0</v>
      </c>
      <c r="T879" s="183">
        <f>S879*H879</f>
        <v>0</v>
      </c>
      <c r="U879" s="34"/>
      <c r="V879" s="34"/>
      <c r="W879" s="34"/>
      <c r="X879" s="34"/>
      <c r="Y879" s="34"/>
      <c r="Z879" s="34"/>
      <c r="AA879" s="34"/>
      <c r="AB879" s="34"/>
      <c r="AC879" s="34"/>
      <c r="AD879" s="34"/>
      <c r="AE879" s="34"/>
      <c r="AR879" s="184" t="s">
        <v>412</v>
      </c>
      <c r="AT879" s="184" t="s">
        <v>241</v>
      </c>
      <c r="AU879" s="184" t="s">
        <v>83</v>
      </c>
      <c r="AY879" s="17" t="s">
        <v>146</v>
      </c>
      <c r="BE879" s="185">
        <f>IF(N879="základní",J879,0)</f>
        <v>0</v>
      </c>
      <c r="BF879" s="185">
        <f>IF(N879="snížená",J879,0)</f>
        <v>0</v>
      </c>
      <c r="BG879" s="185">
        <f>IF(N879="zákl. přenesená",J879,0)</f>
        <v>0</v>
      </c>
      <c r="BH879" s="185">
        <f>IF(N879="sníž. přenesená",J879,0)</f>
        <v>0</v>
      </c>
      <c r="BI879" s="185">
        <f>IF(N879="nulová",J879,0)</f>
        <v>0</v>
      </c>
      <c r="BJ879" s="17" t="s">
        <v>81</v>
      </c>
      <c r="BK879" s="185">
        <f>ROUND(I879*H879,2)</f>
        <v>0</v>
      </c>
      <c r="BL879" s="17" t="s">
        <v>264</v>
      </c>
      <c r="BM879" s="184" t="s">
        <v>974</v>
      </c>
    </row>
    <row r="880" spans="1:65" s="2" customFormat="1" ht="16.5" customHeight="1">
      <c r="A880" s="34"/>
      <c r="B880" s="35"/>
      <c r="C880" s="173" t="s">
        <v>975</v>
      </c>
      <c r="D880" s="173" t="s">
        <v>148</v>
      </c>
      <c r="E880" s="174" t="s">
        <v>976</v>
      </c>
      <c r="F880" s="175" t="s">
        <v>977</v>
      </c>
      <c r="G880" s="176" t="s">
        <v>528</v>
      </c>
      <c r="H880" s="177">
        <v>2</v>
      </c>
      <c r="I880" s="178"/>
      <c r="J880" s="179">
        <f>ROUND(I880*H880,2)</f>
        <v>0</v>
      </c>
      <c r="K880" s="175" t="s">
        <v>152</v>
      </c>
      <c r="L880" s="39"/>
      <c r="M880" s="180" t="s">
        <v>19</v>
      </c>
      <c r="N880" s="181" t="s">
        <v>44</v>
      </c>
      <c r="O880" s="64"/>
      <c r="P880" s="182">
        <f>O880*H880</f>
        <v>0</v>
      </c>
      <c r="Q880" s="182">
        <v>0</v>
      </c>
      <c r="R880" s="182">
        <f>Q880*H880</f>
        <v>0</v>
      </c>
      <c r="S880" s="182">
        <v>0</v>
      </c>
      <c r="T880" s="183">
        <f>S880*H880</f>
        <v>0</v>
      </c>
      <c r="U880" s="34"/>
      <c r="V880" s="34"/>
      <c r="W880" s="34"/>
      <c r="X880" s="34"/>
      <c r="Y880" s="34"/>
      <c r="Z880" s="34"/>
      <c r="AA880" s="34"/>
      <c r="AB880" s="34"/>
      <c r="AC880" s="34"/>
      <c r="AD880" s="34"/>
      <c r="AE880" s="34"/>
      <c r="AR880" s="184" t="s">
        <v>264</v>
      </c>
      <c r="AT880" s="184" t="s">
        <v>148</v>
      </c>
      <c r="AU880" s="184" t="s">
        <v>83</v>
      </c>
      <c r="AY880" s="17" t="s">
        <v>146</v>
      </c>
      <c r="BE880" s="185">
        <f>IF(N880="základní",J880,0)</f>
        <v>0</v>
      </c>
      <c r="BF880" s="185">
        <f>IF(N880="snížená",J880,0)</f>
        <v>0</v>
      </c>
      <c r="BG880" s="185">
        <f>IF(N880="zákl. přenesená",J880,0)</f>
        <v>0</v>
      </c>
      <c r="BH880" s="185">
        <f>IF(N880="sníž. přenesená",J880,0)</f>
        <v>0</v>
      </c>
      <c r="BI880" s="185">
        <f>IF(N880="nulová",J880,0)</f>
        <v>0</v>
      </c>
      <c r="BJ880" s="17" t="s">
        <v>81</v>
      </c>
      <c r="BK880" s="185">
        <f>ROUND(I880*H880,2)</f>
        <v>0</v>
      </c>
      <c r="BL880" s="17" t="s">
        <v>264</v>
      </c>
      <c r="BM880" s="184" t="s">
        <v>978</v>
      </c>
    </row>
    <row r="881" spans="1:47" s="2" customFormat="1" ht="12">
      <c r="A881" s="34"/>
      <c r="B881" s="35"/>
      <c r="C881" s="36"/>
      <c r="D881" s="186" t="s">
        <v>155</v>
      </c>
      <c r="E881" s="36"/>
      <c r="F881" s="187" t="s">
        <v>979</v>
      </c>
      <c r="G881" s="36"/>
      <c r="H881" s="36"/>
      <c r="I881" s="188"/>
      <c r="J881" s="36"/>
      <c r="K881" s="36"/>
      <c r="L881" s="39"/>
      <c r="M881" s="189"/>
      <c r="N881" s="190"/>
      <c r="O881" s="64"/>
      <c r="P881" s="64"/>
      <c r="Q881" s="64"/>
      <c r="R881" s="64"/>
      <c r="S881" s="64"/>
      <c r="T881" s="65"/>
      <c r="U881" s="34"/>
      <c r="V881" s="34"/>
      <c r="W881" s="34"/>
      <c r="X881" s="34"/>
      <c r="Y881" s="34"/>
      <c r="Z881" s="34"/>
      <c r="AA881" s="34"/>
      <c r="AB881" s="34"/>
      <c r="AC881" s="34"/>
      <c r="AD881" s="34"/>
      <c r="AE881" s="34"/>
      <c r="AT881" s="17" t="s">
        <v>155</v>
      </c>
      <c r="AU881" s="17" t="s">
        <v>83</v>
      </c>
    </row>
    <row r="882" spans="2:51" s="14" customFormat="1" ht="12">
      <c r="B882" s="203"/>
      <c r="C882" s="204"/>
      <c r="D882" s="191" t="s">
        <v>159</v>
      </c>
      <c r="E882" s="205" t="s">
        <v>19</v>
      </c>
      <c r="F882" s="206" t="s">
        <v>958</v>
      </c>
      <c r="G882" s="204"/>
      <c r="H882" s="207">
        <v>2</v>
      </c>
      <c r="I882" s="208"/>
      <c r="J882" s="204"/>
      <c r="K882" s="204"/>
      <c r="L882" s="209"/>
      <c r="M882" s="210"/>
      <c r="N882" s="211"/>
      <c r="O882" s="211"/>
      <c r="P882" s="211"/>
      <c r="Q882" s="211"/>
      <c r="R882" s="211"/>
      <c r="S882" s="211"/>
      <c r="T882" s="212"/>
      <c r="AT882" s="213" t="s">
        <v>159</v>
      </c>
      <c r="AU882" s="213" t="s">
        <v>83</v>
      </c>
      <c r="AV882" s="14" t="s">
        <v>83</v>
      </c>
      <c r="AW882" s="14" t="s">
        <v>34</v>
      </c>
      <c r="AX882" s="14" t="s">
        <v>73</v>
      </c>
      <c r="AY882" s="213" t="s">
        <v>146</v>
      </c>
    </row>
    <row r="883" spans="1:65" s="2" customFormat="1" ht="16.5" customHeight="1">
      <c r="A883" s="34"/>
      <c r="B883" s="35"/>
      <c r="C883" s="214" t="s">
        <v>980</v>
      </c>
      <c r="D883" s="214" t="s">
        <v>241</v>
      </c>
      <c r="E883" s="215" t="s">
        <v>981</v>
      </c>
      <c r="F883" s="216" t="s">
        <v>982</v>
      </c>
      <c r="G883" s="217" t="s">
        <v>528</v>
      </c>
      <c r="H883" s="218">
        <v>2</v>
      </c>
      <c r="I883" s="219"/>
      <c r="J883" s="220">
        <f>ROUND(I883*H883,2)</f>
        <v>0</v>
      </c>
      <c r="K883" s="216" t="s">
        <v>152</v>
      </c>
      <c r="L883" s="221"/>
      <c r="M883" s="222" t="s">
        <v>19</v>
      </c>
      <c r="N883" s="223" t="s">
        <v>44</v>
      </c>
      <c r="O883" s="64"/>
      <c r="P883" s="182">
        <f>O883*H883</f>
        <v>0</v>
      </c>
      <c r="Q883" s="182">
        <v>0.0022</v>
      </c>
      <c r="R883" s="182">
        <f>Q883*H883</f>
        <v>0.0044</v>
      </c>
      <c r="S883" s="182">
        <v>0</v>
      </c>
      <c r="T883" s="183">
        <f>S883*H883</f>
        <v>0</v>
      </c>
      <c r="U883" s="34"/>
      <c r="V883" s="34"/>
      <c r="W883" s="34"/>
      <c r="X883" s="34"/>
      <c r="Y883" s="34"/>
      <c r="Z883" s="34"/>
      <c r="AA883" s="34"/>
      <c r="AB883" s="34"/>
      <c r="AC883" s="34"/>
      <c r="AD883" s="34"/>
      <c r="AE883" s="34"/>
      <c r="AR883" s="184" t="s">
        <v>412</v>
      </c>
      <c r="AT883" s="184" t="s">
        <v>241</v>
      </c>
      <c r="AU883" s="184" t="s">
        <v>83</v>
      </c>
      <c r="AY883" s="17" t="s">
        <v>146</v>
      </c>
      <c r="BE883" s="185">
        <f>IF(N883="základní",J883,0)</f>
        <v>0</v>
      </c>
      <c r="BF883" s="185">
        <f>IF(N883="snížená",J883,0)</f>
        <v>0</v>
      </c>
      <c r="BG883" s="185">
        <f>IF(N883="zákl. přenesená",J883,0)</f>
        <v>0</v>
      </c>
      <c r="BH883" s="185">
        <f>IF(N883="sníž. přenesená",J883,0)</f>
        <v>0</v>
      </c>
      <c r="BI883" s="185">
        <f>IF(N883="nulová",J883,0)</f>
        <v>0</v>
      </c>
      <c r="BJ883" s="17" t="s">
        <v>81</v>
      </c>
      <c r="BK883" s="185">
        <f>ROUND(I883*H883,2)</f>
        <v>0</v>
      </c>
      <c r="BL883" s="17" t="s">
        <v>264</v>
      </c>
      <c r="BM883" s="184" t="s">
        <v>983</v>
      </c>
    </row>
    <row r="884" spans="1:65" s="2" customFormat="1" ht="16.5" customHeight="1">
      <c r="A884" s="34"/>
      <c r="B884" s="35"/>
      <c r="C884" s="173" t="s">
        <v>984</v>
      </c>
      <c r="D884" s="173" t="s">
        <v>148</v>
      </c>
      <c r="E884" s="174" t="s">
        <v>985</v>
      </c>
      <c r="F884" s="175" t="s">
        <v>986</v>
      </c>
      <c r="G884" s="176" t="s">
        <v>528</v>
      </c>
      <c r="H884" s="177">
        <v>2</v>
      </c>
      <c r="I884" s="178"/>
      <c r="J884" s="179">
        <f>ROUND(I884*H884,2)</f>
        <v>0</v>
      </c>
      <c r="K884" s="175" t="s">
        <v>152</v>
      </c>
      <c r="L884" s="39"/>
      <c r="M884" s="180" t="s">
        <v>19</v>
      </c>
      <c r="N884" s="181" t="s">
        <v>44</v>
      </c>
      <c r="O884" s="64"/>
      <c r="P884" s="182">
        <f>O884*H884</f>
        <v>0</v>
      </c>
      <c r="Q884" s="182">
        <v>0</v>
      </c>
      <c r="R884" s="182">
        <f>Q884*H884</f>
        <v>0</v>
      </c>
      <c r="S884" s="182">
        <v>0</v>
      </c>
      <c r="T884" s="183">
        <f>S884*H884</f>
        <v>0</v>
      </c>
      <c r="U884" s="34"/>
      <c r="V884" s="34"/>
      <c r="W884" s="34"/>
      <c r="X884" s="34"/>
      <c r="Y884" s="34"/>
      <c r="Z884" s="34"/>
      <c r="AA884" s="34"/>
      <c r="AB884" s="34"/>
      <c r="AC884" s="34"/>
      <c r="AD884" s="34"/>
      <c r="AE884" s="34"/>
      <c r="AR884" s="184" t="s">
        <v>264</v>
      </c>
      <c r="AT884" s="184" t="s">
        <v>148</v>
      </c>
      <c r="AU884" s="184" t="s">
        <v>83</v>
      </c>
      <c r="AY884" s="17" t="s">
        <v>146</v>
      </c>
      <c r="BE884" s="185">
        <f>IF(N884="základní",J884,0)</f>
        <v>0</v>
      </c>
      <c r="BF884" s="185">
        <f>IF(N884="snížená",J884,0)</f>
        <v>0</v>
      </c>
      <c r="BG884" s="185">
        <f>IF(N884="zákl. přenesená",J884,0)</f>
        <v>0</v>
      </c>
      <c r="BH884" s="185">
        <f>IF(N884="sníž. přenesená",J884,0)</f>
        <v>0</v>
      </c>
      <c r="BI884" s="185">
        <f>IF(N884="nulová",J884,0)</f>
        <v>0</v>
      </c>
      <c r="BJ884" s="17" t="s">
        <v>81</v>
      </c>
      <c r="BK884" s="185">
        <f>ROUND(I884*H884,2)</f>
        <v>0</v>
      </c>
      <c r="BL884" s="17" t="s">
        <v>264</v>
      </c>
      <c r="BM884" s="184" t="s">
        <v>987</v>
      </c>
    </row>
    <row r="885" spans="1:47" s="2" customFormat="1" ht="12">
      <c r="A885" s="34"/>
      <c r="B885" s="35"/>
      <c r="C885" s="36"/>
      <c r="D885" s="186" t="s">
        <v>155</v>
      </c>
      <c r="E885" s="36"/>
      <c r="F885" s="187" t="s">
        <v>988</v>
      </c>
      <c r="G885" s="36"/>
      <c r="H885" s="36"/>
      <c r="I885" s="188"/>
      <c r="J885" s="36"/>
      <c r="K885" s="36"/>
      <c r="L885" s="39"/>
      <c r="M885" s="189"/>
      <c r="N885" s="190"/>
      <c r="O885" s="64"/>
      <c r="P885" s="64"/>
      <c r="Q885" s="64"/>
      <c r="R885" s="64"/>
      <c r="S885" s="64"/>
      <c r="T885" s="65"/>
      <c r="U885" s="34"/>
      <c r="V885" s="34"/>
      <c r="W885" s="34"/>
      <c r="X885" s="34"/>
      <c r="Y885" s="34"/>
      <c r="Z885" s="34"/>
      <c r="AA885" s="34"/>
      <c r="AB885" s="34"/>
      <c r="AC885" s="34"/>
      <c r="AD885" s="34"/>
      <c r="AE885" s="34"/>
      <c r="AT885" s="17" t="s">
        <v>155</v>
      </c>
      <c r="AU885" s="17" t="s">
        <v>83</v>
      </c>
    </row>
    <row r="886" spans="1:65" s="2" customFormat="1" ht="16.5" customHeight="1">
      <c r="A886" s="34"/>
      <c r="B886" s="35"/>
      <c r="C886" s="214" t="s">
        <v>989</v>
      </c>
      <c r="D886" s="214" t="s">
        <v>241</v>
      </c>
      <c r="E886" s="215" t="s">
        <v>990</v>
      </c>
      <c r="F886" s="216" t="s">
        <v>991</v>
      </c>
      <c r="G886" s="217" t="s">
        <v>528</v>
      </c>
      <c r="H886" s="218">
        <v>2</v>
      </c>
      <c r="I886" s="219"/>
      <c r="J886" s="220">
        <f>ROUND(I886*H886,2)</f>
        <v>0</v>
      </c>
      <c r="K886" s="216" t="s">
        <v>152</v>
      </c>
      <c r="L886" s="221"/>
      <c r="M886" s="222" t="s">
        <v>19</v>
      </c>
      <c r="N886" s="223" t="s">
        <v>44</v>
      </c>
      <c r="O886" s="64"/>
      <c r="P886" s="182">
        <f>O886*H886</f>
        <v>0</v>
      </c>
      <c r="Q886" s="182">
        <v>0.0047</v>
      </c>
      <c r="R886" s="182">
        <f>Q886*H886</f>
        <v>0.0094</v>
      </c>
      <c r="S886" s="182">
        <v>0</v>
      </c>
      <c r="T886" s="183">
        <f>S886*H886</f>
        <v>0</v>
      </c>
      <c r="U886" s="34"/>
      <c r="V886" s="34"/>
      <c r="W886" s="34"/>
      <c r="X886" s="34"/>
      <c r="Y886" s="34"/>
      <c r="Z886" s="34"/>
      <c r="AA886" s="34"/>
      <c r="AB886" s="34"/>
      <c r="AC886" s="34"/>
      <c r="AD886" s="34"/>
      <c r="AE886" s="34"/>
      <c r="AR886" s="184" t="s">
        <v>412</v>
      </c>
      <c r="AT886" s="184" t="s">
        <v>241</v>
      </c>
      <c r="AU886" s="184" t="s">
        <v>83</v>
      </c>
      <c r="AY886" s="17" t="s">
        <v>146</v>
      </c>
      <c r="BE886" s="185">
        <f>IF(N886="základní",J886,0)</f>
        <v>0</v>
      </c>
      <c r="BF886" s="185">
        <f>IF(N886="snížená",J886,0)</f>
        <v>0</v>
      </c>
      <c r="BG886" s="185">
        <f>IF(N886="zákl. přenesená",J886,0)</f>
        <v>0</v>
      </c>
      <c r="BH886" s="185">
        <f>IF(N886="sníž. přenesená",J886,0)</f>
        <v>0</v>
      </c>
      <c r="BI886" s="185">
        <f>IF(N886="nulová",J886,0)</f>
        <v>0</v>
      </c>
      <c r="BJ886" s="17" t="s">
        <v>81</v>
      </c>
      <c r="BK886" s="185">
        <f>ROUND(I886*H886,2)</f>
        <v>0</v>
      </c>
      <c r="BL886" s="17" t="s">
        <v>264</v>
      </c>
      <c r="BM886" s="184" t="s">
        <v>992</v>
      </c>
    </row>
    <row r="887" spans="1:65" s="2" customFormat="1" ht="24.2" customHeight="1">
      <c r="A887" s="34"/>
      <c r="B887" s="35"/>
      <c r="C887" s="173" t="s">
        <v>993</v>
      </c>
      <c r="D887" s="173" t="s">
        <v>148</v>
      </c>
      <c r="E887" s="174" t="s">
        <v>994</v>
      </c>
      <c r="F887" s="175" t="s">
        <v>995</v>
      </c>
      <c r="G887" s="176" t="s">
        <v>183</v>
      </c>
      <c r="H887" s="177">
        <v>0.201</v>
      </c>
      <c r="I887" s="178"/>
      <c r="J887" s="179">
        <f>ROUND(I887*H887,2)</f>
        <v>0</v>
      </c>
      <c r="K887" s="175" t="s">
        <v>152</v>
      </c>
      <c r="L887" s="39"/>
      <c r="M887" s="180" t="s">
        <v>19</v>
      </c>
      <c r="N887" s="181" t="s">
        <v>44</v>
      </c>
      <c r="O887" s="64"/>
      <c r="P887" s="182">
        <f>O887*H887</f>
        <v>0</v>
      </c>
      <c r="Q887" s="182">
        <v>0</v>
      </c>
      <c r="R887" s="182">
        <f>Q887*H887</f>
        <v>0</v>
      </c>
      <c r="S887" s="182">
        <v>0</v>
      </c>
      <c r="T887" s="183">
        <f>S887*H887</f>
        <v>0</v>
      </c>
      <c r="U887" s="34"/>
      <c r="V887" s="34"/>
      <c r="W887" s="34"/>
      <c r="X887" s="34"/>
      <c r="Y887" s="34"/>
      <c r="Z887" s="34"/>
      <c r="AA887" s="34"/>
      <c r="AB887" s="34"/>
      <c r="AC887" s="34"/>
      <c r="AD887" s="34"/>
      <c r="AE887" s="34"/>
      <c r="AR887" s="184" t="s">
        <v>264</v>
      </c>
      <c r="AT887" s="184" t="s">
        <v>148</v>
      </c>
      <c r="AU887" s="184" t="s">
        <v>83</v>
      </c>
      <c r="AY887" s="17" t="s">
        <v>146</v>
      </c>
      <c r="BE887" s="185">
        <f>IF(N887="základní",J887,0)</f>
        <v>0</v>
      </c>
      <c r="BF887" s="185">
        <f>IF(N887="snížená",J887,0)</f>
        <v>0</v>
      </c>
      <c r="BG887" s="185">
        <f>IF(N887="zákl. přenesená",J887,0)</f>
        <v>0</v>
      </c>
      <c r="BH887" s="185">
        <f>IF(N887="sníž. přenesená",J887,0)</f>
        <v>0</v>
      </c>
      <c r="BI887" s="185">
        <f>IF(N887="nulová",J887,0)</f>
        <v>0</v>
      </c>
      <c r="BJ887" s="17" t="s">
        <v>81</v>
      </c>
      <c r="BK887" s="185">
        <f>ROUND(I887*H887,2)</f>
        <v>0</v>
      </c>
      <c r="BL887" s="17" t="s">
        <v>264</v>
      </c>
      <c r="BM887" s="184" t="s">
        <v>996</v>
      </c>
    </row>
    <row r="888" spans="1:47" s="2" customFormat="1" ht="12">
      <c r="A888" s="34"/>
      <c r="B888" s="35"/>
      <c r="C888" s="36"/>
      <c r="D888" s="186" t="s">
        <v>155</v>
      </c>
      <c r="E888" s="36"/>
      <c r="F888" s="187" t="s">
        <v>997</v>
      </c>
      <c r="G888" s="36"/>
      <c r="H888" s="36"/>
      <c r="I888" s="188"/>
      <c r="J888" s="36"/>
      <c r="K888" s="36"/>
      <c r="L888" s="39"/>
      <c r="M888" s="189"/>
      <c r="N888" s="190"/>
      <c r="O888" s="64"/>
      <c r="P888" s="64"/>
      <c r="Q888" s="64"/>
      <c r="R888" s="64"/>
      <c r="S888" s="64"/>
      <c r="T888" s="65"/>
      <c r="U888" s="34"/>
      <c r="V888" s="34"/>
      <c r="W888" s="34"/>
      <c r="X888" s="34"/>
      <c r="Y888" s="34"/>
      <c r="Z888" s="34"/>
      <c r="AA888" s="34"/>
      <c r="AB888" s="34"/>
      <c r="AC888" s="34"/>
      <c r="AD888" s="34"/>
      <c r="AE888" s="34"/>
      <c r="AT888" s="17" t="s">
        <v>155</v>
      </c>
      <c r="AU888" s="17" t="s">
        <v>83</v>
      </c>
    </row>
    <row r="889" spans="2:63" s="12" customFormat="1" ht="22.9" customHeight="1">
      <c r="B889" s="157"/>
      <c r="C889" s="158"/>
      <c r="D889" s="159" t="s">
        <v>72</v>
      </c>
      <c r="E889" s="171" t="s">
        <v>998</v>
      </c>
      <c r="F889" s="171" t="s">
        <v>999</v>
      </c>
      <c r="G889" s="158"/>
      <c r="H889" s="158"/>
      <c r="I889" s="161"/>
      <c r="J889" s="172">
        <f>BK889</f>
        <v>0</v>
      </c>
      <c r="K889" s="158"/>
      <c r="L889" s="163"/>
      <c r="M889" s="164"/>
      <c r="N889" s="165"/>
      <c r="O889" s="165"/>
      <c r="P889" s="166">
        <f>SUM(P890:P971)</f>
        <v>0</v>
      </c>
      <c r="Q889" s="165"/>
      <c r="R889" s="166">
        <f>SUM(R890:R971)</f>
        <v>1.3414986500000001</v>
      </c>
      <c r="S889" s="165"/>
      <c r="T889" s="167">
        <f>SUM(T890:T971)</f>
        <v>0.64901</v>
      </c>
      <c r="AR889" s="168" t="s">
        <v>83</v>
      </c>
      <c r="AT889" s="169" t="s">
        <v>72</v>
      </c>
      <c r="AU889" s="169" t="s">
        <v>81</v>
      </c>
      <c r="AY889" s="168" t="s">
        <v>146</v>
      </c>
      <c r="BK889" s="170">
        <f>SUM(BK890:BK971)</f>
        <v>0</v>
      </c>
    </row>
    <row r="890" spans="1:65" s="2" customFormat="1" ht="16.5" customHeight="1">
      <c r="A890" s="34"/>
      <c r="B890" s="35"/>
      <c r="C890" s="173" t="s">
        <v>1000</v>
      </c>
      <c r="D890" s="173" t="s">
        <v>148</v>
      </c>
      <c r="E890" s="174" t="s">
        <v>1001</v>
      </c>
      <c r="F890" s="175" t="s">
        <v>1002</v>
      </c>
      <c r="G890" s="176" t="s">
        <v>291</v>
      </c>
      <c r="H890" s="177">
        <v>5.11</v>
      </c>
      <c r="I890" s="178"/>
      <c r="J890" s="179">
        <f>ROUND(I890*H890,2)</f>
        <v>0</v>
      </c>
      <c r="K890" s="175" t="s">
        <v>152</v>
      </c>
      <c r="L890" s="39"/>
      <c r="M890" s="180" t="s">
        <v>19</v>
      </c>
      <c r="N890" s="181" t="s">
        <v>44</v>
      </c>
      <c r="O890" s="64"/>
      <c r="P890" s="182">
        <f>O890*H890</f>
        <v>0</v>
      </c>
      <c r="Q890" s="182">
        <v>0</v>
      </c>
      <c r="R890" s="182">
        <f>Q890*H890</f>
        <v>0</v>
      </c>
      <c r="S890" s="182">
        <v>0.016</v>
      </c>
      <c r="T890" s="183">
        <f>S890*H890</f>
        <v>0.08176000000000001</v>
      </c>
      <c r="U890" s="34"/>
      <c r="V890" s="34"/>
      <c r="W890" s="34"/>
      <c r="X890" s="34"/>
      <c r="Y890" s="34"/>
      <c r="Z890" s="34"/>
      <c r="AA890" s="34"/>
      <c r="AB890" s="34"/>
      <c r="AC890" s="34"/>
      <c r="AD890" s="34"/>
      <c r="AE890" s="34"/>
      <c r="AR890" s="184" t="s">
        <v>264</v>
      </c>
      <c r="AT890" s="184" t="s">
        <v>148</v>
      </c>
      <c r="AU890" s="184" t="s">
        <v>83</v>
      </c>
      <c r="AY890" s="17" t="s">
        <v>146</v>
      </c>
      <c r="BE890" s="185">
        <f>IF(N890="základní",J890,0)</f>
        <v>0</v>
      </c>
      <c r="BF890" s="185">
        <f>IF(N890="snížená",J890,0)</f>
        <v>0</v>
      </c>
      <c r="BG890" s="185">
        <f>IF(N890="zákl. přenesená",J890,0)</f>
        <v>0</v>
      </c>
      <c r="BH890" s="185">
        <f>IF(N890="sníž. přenesená",J890,0)</f>
        <v>0</v>
      </c>
      <c r="BI890" s="185">
        <f>IF(N890="nulová",J890,0)</f>
        <v>0</v>
      </c>
      <c r="BJ890" s="17" t="s">
        <v>81</v>
      </c>
      <c r="BK890" s="185">
        <f>ROUND(I890*H890,2)</f>
        <v>0</v>
      </c>
      <c r="BL890" s="17" t="s">
        <v>264</v>
      </c>
      <c r="BM890" s="184" t="s">
        <v>1003</v>
      </c>
    </row>
    <row r="891" spans="1:47" s="2" customFormat="1" ht="12">
      <c r="A891" s="34"/>
      <c r="B891" s="35"/>
      <c r="C891" s="36"/>
      <c r="D891" s="186" t="s">
        <v>155</v>
      </c>
      <c r="E891" s="36"/>
      <c r="F891" s="187" t="s">
        <v>1004</v>
      </c>
      <c r="G891" s="36"/>
      <c r="H891" s="36"/>
      <c r="I891" s="188"/>
      <c r="J891" s="36"/>
      <c r="K891" s="36"/>
      <c r="L891" s="39"/>
      <c r="M891" s="189"/>
      <c r="N891" s="190"/>
      <c r="O891" s="64"/>
      <c r="P891" s="64"/>
      <c r="Q891" s="64"/>
      <c r="R891" s="64"/>
      <c r="S891" s="64"/>
      <c r="T891" s="65"/>
      <c r="U891" s="34"/>
      <c r="V891" s="34"/>
      <c r="W891" s="34"/>
      <c r="X891" s="34"/>
      <c r="Y891" s="34"/>
      <c r="Z891" s="34"/>
      <c r="AA891" s="34"/>
      <c r="AB891" s="34"/>
      <c r="AC891" s="34"/>
      <c r="AD891" s="34"/>
      <c r="AE891" s="34"/>
      <c r="AT891" s="17" t="s">
        <v>155</v>
      </c>
      <c r="AU891" s="17" t="s">
        <v>83</v>
      </c>
    </row>
    <row r="892" spans="2:51" s="13" customFormat="1" ht="12">
      <c r="B892" s="193"/>
      <c r="C892" s="194"/>
      <c r="D892" s="191" t="s">
        <v>159</v>
      </c>
      <c r="E892" s="195" t="s">
        <v>19</v>
      </c>
      <c r="F892" s="196" t="s">
        <v>160</v>
      </c>
      <c r="G892" s="194"/>
      <c r="H892" s="195" t="s">
        <v>19</v>
      </c>
      <c r="I892" s="197"/>
      <c r="J892" s="194"/>
      <c r="K892" s="194"/>
      <c r="L892" s="198"/>
      <c r="M892" s="199"/>
      <c r="N892" s="200"/>
      <c r="O892" s="200"/>
      <c r="P892" s="200"/>
      <c r="Q892" s="200"/>
      <c r="R892" s="200"/>
      <c r="S892" s="200"/>
      <c r="T892" s="201"/>
      <c r="AT892" s="202" t="s">
        <v>159</v>
      </c>
      <c r="AU892" s="202" t="s">
        <v>83</v>
      </c>
      <c r="AV892" s="13" t="s">
        <v>81</v>
      </c>
      <c r="AW892" s="13" t="s">
        <v>34</v>
      </c>
      <c r="AX892" s="13" t="s">
        <v>73</v>
      </c>
      <c r="AY892" s="202" t="s">
        <v>146</v>
      </c>
    </row>
    <row r="893" spans="2:51" s="14" customFormat="1" ht="12">
      <c r="B893" s="203"/>
      <c r="C893" s="204"/>
      <c r="D893" s="191" t="s">
        <v>159</v>
      </c>
      <c r="E893" s="205" t="s">
        <v>19</v>
      </c>
      <c r="F893" s="206" t="s">
        <v>1005</v>
      </c>
      <c r="G893" s="204"/>
      <c r="H893" s="207">
        <v>5.11</v>
      </c>
      <c r="I893" s="208"/>
      <c r="J893" s="204"/>
      <c r="K893" s="204"/>
      <c r="L893" s="209"/>
      <c r="M893" s="210"/>
      <c r="N893" s="211"/>
      <c r="O893" s="211"/>
      <c r="P893" s="211"/>
      <c r="Q893" s="211"/>
      <c r="R893" s="211"/>
      <c r="S893" s="211"/>
      <c r="T893" s="212"/>
      <c r="AT893" s="213" t="s">
        <v>159</v>
      </c>
      <c r="AU893" s="213" t="s">
        <v>83</v>
      </c>
      <c r="AV893" s="14" t="s">
        <v>83</v>
      </c>
      <c r="AW893" s="14" t="s">
        <v>34</v>
      </c>
      <c r="AX893" s="14" t="s">
        <v>73</v>
      </c>
      <c r="AY893" s="213" t="s">
        <v>146</v>
      </c>
    </row>
    <row r="894" spans="1:65" s="2" customFormat="1" ht="16.5" customHeight="1">
      <c r="A894" s="34"/>
      <c r="B894" s="35"/>
      <c r="C894" s="173" t="s">
        <v>1006</v>
      </c>
      <c r="D894" s="173" t="s">
        <v>148</v>
      </c>
      <c r="E894" s="174" t="s">
        <v>1007</v>
      </c>
      <c r="F894" s="175" t="s">
        <v>1008</v>
      </c>
      <c r="G894" s="176" t="s">
        <v>291</v>
      </c>
      <c r="H894" s="177">
        <v>8.2</v>
      </c>
      <c r="I894" s="178"/>
      <c r="J894" s="179">
        <f>ROUND(I894*H894,2)</f>
        <v>0</v>
      </c>
      <c r="K894" s="175" t="s">
        <v>152</v>
      </c>
      <c r="L894" s="39"/>
      <c r="M894" s="180" t="s">
        <v>19</v>
      </c>
      <c r="N894" s="181" t="s">
        <v>44</v>
      </c>
      <c r="O894" s="64"/>
      <c r="P894" s="182">
        <f>O894*H894</f>
        <v>0</v>
      </c>
      <c r="Q894" s="182">
        <v>0</v>
      </c>
      <c r="R894" s="182">
        <f>Q894*H894</f>
        <v>0</v>
      </c>
      <c r="S894" s="182">
        <v>0.016</v>
      </c>
      <c r="T894" s="183">
        <f>S894*H894</f>
        <v>0.13119999999999998</v>
      </c>
      <c r="U894" s="34"/>
      <c r="V894" s="34"/>
      <c r="W894" s="34"/>
      <c r="X894" s="34"/>
      <c r="Y894" s="34"/>
      <c r="Z894" s="34"/>
      <c r="AA894" s="34"/>
      <c r="AB894" s="34"/>
      <c r="AC894" s="34"/>
      <c r="AD894" s="34"/>
      <c r="AE894" s="34"/>
      <c r="AR894" s="184" t="s">
        <v>264</v>
      </c>
      <c r="AT894" s="184" t="s">
        <v>148</v>
      </c>
      <c r="AU894" s="184" t="s">
        <v>83</v>
      </c>
      <c r="AY894" s="17" t="s">
        <v>146</v>
      </c>
      <c r="BE894" s="185">
        <f>IF(N894="základní",J894,0)</f>
        <v>0</v>
      </c>
      <c r="BF894" s="185">
        <f>IF(N894="snížená",J894,0)</f>
        <v>0</v>
      </c>
      <c r="BG894" s="185">
        <f>IF(N894="zákl. přenesená",J894,0)</f>
        <v>0</v>
      </c>
      <c r="BH894" s="185">
        <f>IF(N894="sníž. přenesená",J894,0)</f>
        <v>0</v>
      </c>
      <c r="BI894" s="185">
        <f>IF(N894="nulová",J894,0)</f>
        <v>0</v>
      </c>
      <c r="BJ894" s="17" t="s">
        <v>81</v>
      </c>
      <c r="BK894" s="185">
        <f>ROUND(I894*H894,2)</f>
        <v>0</v>
      </c>
      <c r="BL894" s="17" t="s">
        <v>264</v>
      </c>
      <c r="BM894" s="184" t="s">
        <v>1009</v>
      </c>
    </row>
    <row r="895" spans="1:47" s="2" customFormat="1" ht="12">
      <c r="A895" s="34"/>
      <c r="B895" s="35"/>
      <c r="C895" s="36"/>
      <c r="D895" s="186" t="s">
        <v>155</v>
      </c>
      <c r="E895" s="36"/>
      <c r="F895" s="187" t="s">
        <v>1010</v>
      </c>
      <c r="G895" s="36"/>
      <c r="H895" s="36"/>
      <c r="I895" s="188"/>
      <c r="J895" s="36"/>
      <c r="K895" s="36"/>
      <c r="L895" s="39"/>
      <c r="M895" s="189"/>
      <c r="N895" s="190"/>
      <c r="O895" s="64"/>
      <c r="P895" s="64"/>
      <c r="Q895" s="64"/>
      <c r="R895" s="64"/>
      <c r="S895" s="64"/>
      <c r="T895" s="65"/>
      <c r="U895" s="34"/>
      <c r="V895" s="34"/>
      <c r="W895" s="34"/>
      <c r="X895" s="34"/>
      <c r="Y895" s="34"/>
      <c r="Z895" s="34"/>
      <c r="AA895" s="34"/>
      <c r="AB895" s="34"/>
      <c r="AC895" s="34"/>
      <c r="AD895" s="34"/>
      <c r="AE895" s="34"/>
      <c r="AT895" s="17" t="s">
        <v>155</v>
      </c>
      <c r="AU895" s="17" t="s">
        <v>83</v>
      </c>
    </row>
    <row r="896" spans="2:51" s="13" customFormat="1" ht="12">
      <c r="B896" s="193"/>
      <c r="C896" s="194"/>
      <c r="D896" s="191" t="s">
        <v>159</v>
      </c>
      <c r="E896" s="195" t="s">
        <v>19</v>
      </c>
      <c r="F896" s="196" t="s">
        <v>160</v>
      </c>
      <c r="G896" s="194"/>
      <c r="H896" s="195" t="s">
        <v>19</v>
      </c>
      <c r="I896" s="197"/>
      <c r="J896" s="194"/>
      <c r="K896" s="194"/>
      <c r="L896" s="198"/>
      <c r="M896" s="199"/>
      <c r="N896" s="200"/>
      <c r="O896" s="200"/>
      <c r="P896" s="200"/>
      <c r="Q896" s="200"/>
      <c r="R896" s="200"/>
      <c r="S896" s="200"/>
      <c r="T896" s="201"/>
      <c r="AT896" s="202" t="s">
        <v>159</v>
      </c>
      <c r="AU896" s="202" t="s">
        <v>83</v>
      </c>
      <c r="AV896" s="13" t="s">
        <v>81</v>
      </c>
      <c r="AW896" s="13" t="s">
        <v>34</v>
      </c>
      <c r="AX896" s="13" t="s">
        <v>73</v>
      </c>
      <c r="AY896" s="202" t="s">
        <v>146</v>
      </c>
    </row>
    <row r="897" spans="2:51" s="14" customFormat="1" ht="12">
      <c r="B897" s="203"/>
      <c r="C897" s="204"/>
      <c r="D897" s="191" t="s">
        <v>159</v>
      </c>
      <c r="E897" s="205" t="s">
        <v>19</v>
      </c>
      <c r="F897" s="206" t="s">
        <v>1011</v>
      </c>
      <c r="G897" s="204"/>
      <c r="H897" s="207">
        <v>8.2</v>
      </c>
      <c r="I897" s="208"/>
      <c r="J897" s="204"/>
      <c r="K897" s="204"/>
      <c r="L897" s="209"/>
      <c r="M897" s="210"/>
      <c r="N897" s="211"/>
      <c r="O897" s="211"/>
      <c r="P897" s="211"/>
      <c r="Q897" s="211"/>
      <c r="R897" s="211"/>
      <c r="S897" s="211"/>
      <c r="T897" s="212"/>
      <c r="AT897" s="213" t="s">
        <v>159</v>
      </c>
      <c r="AU897" s="213" t="s">
        <v>83</v>
      </c>
      <c r="AV897" s="14" t="s">
        <v>83</v>
      </c>
      <c r="AW897" s="14" t="s">
        <v>34</v>
      </c>
      <c r="AX897" s="14" t="s">
        <v>73</v>
      </c>
      <c r="AY897" s="213" t="s">
        <v>146</v>
      </c>
    </row>
    <row r="898" spans="1:65" s="2" customFormat="1" ht="16.5" customHeight="1">
      <c r="A898" s="34"/>
      <c r="B898" s="35"/>
      <c r="C898" s="173" t="s">
        <v>1012</v>
      </c>
      <c r="D898" s="173" t="s">
        <v>148</v>
      </c>
      <c r="E898" s="174" t="s">
        <v>1013</v>
      </c>
      <c r="F898" s="175" t="s">
        <v>1014</v>
      </c>
      <c r="G898" s="176" t="s">
        <v>528</v>
      </c>
      <c r="H898" s="177">
        <v>120</v>
      </c>
      <c r="I898" s="178"/>
      <c r="J898" s="179">
        <f>ROUND(I898*H898,2)</f>
        <v>0</v>
      </c>
      <c r="K898" s="175" t="s">
        <v>19</v>
      </c>
      <c r="L898" s="39"/>
      <c r="M898" s="180" t="s">
        <v>19</v>
      </c>
      <c r="N898" s="181" t="s">
        <v>44</v>
      </c>
      <c r="O898" s="64"/>
      <c r="P898" s="182">
        <f>O898*H898</f>
        <v>0</v>
      </c>
      <c r="Q898" s="182">
        <v>0</v>
      </c>
      <c r="R898" s="182">
        <f>Q898*H898</f>
        <v>0</v>
      </c>
      <c r="S898" s="182">
        <v>0.001</v>
      </c>
      <c r="T898" s="183">
        <f>S898*H898</f>
        <v>0.12</v>
      </c>
      <c r="U898" s="34"/>
      <c r="V898" s="34"/>
      <c r="W898" s="34"/>
      <c r="X898" s="34"/>
      <c r="Y898" s="34"/>
      <c r="Z898" s="34"/>
      <c r="AA898" s="34"/>
      <c r="AB898" s="34"/>
      <c r="AC898" s="34"/>
      <c r="AD898" s="34"/>
      <c r="AE898" s="34"/>
      <c r="AR898" s="184" t="s">
        <v>264</v>
      </c>
      <c r="AT898" s="184" t="s">
        <v>148</v>
      </c>
      <c r="AU898" s="184" t="s">
        <v>83</v>
      </c>
      <c r="AY898" s="17" t="s">
        <v>146</v>
      </c>
      <c r="BE898" s="185">
        <f>IF(N898="základní",J898,0)</f>
        <v>0</v>
      </c>
      <c r="BF898" s="185">
        <f>IF(N898="snížená",J898,0)</f>
        <v>0</v>
      </c>
      <c r="BG898" s="185">
        <f>IF(N898="zákl. přenesená",J898,0)</f>
        <v>0</v>
      </c>
      <c r="BH898" s="185">
        <f>IF(N898="sníž. přenesená",J898,0)</f>
        <v>0</v>
      </c>
      <c r="BI898" s="185">
        <f>IF(N898="nulová",J898,0)</f>
        <v>0</v>
      </c>
      <c r="BJ898" s="17" t="s">
        <v>81</v>
      </c>
      <c r="BK898" s="185">
        <f>ROUND(I898*H898,2)</f>
        <v>0</v>
      </c>
      <c r="BL898" s="17" t="s">
        <v>264</v>
      </c>
      <c r="BM898" s="184" t="s">
        <v>1015</v>
      </c>
    </row>
    <row r="899" spans="1:47" s="2" customFormat="1" ht="19.5">
      <c r="A899" s="34"/>
      <c r="B899" s="35"/>
      <c r="C899" s="36"/>
      <c r="D899" s="191" t="s">
        <v>172</v>
      </c>
      <c r="E899" s="36"/>
      <c r="F899" s="192" t="s">
        <v>338</v>
      </c>
      <c r="G899" s="36"/>
      <c r="H899" s="36"/>
      <c r="I899" s="188"/>
      <c r="J899" s="36"/>
      <c r="K899" s="36"/>
      <c r="L899" s="39"/>
      <c r="M899" s="189"/>
      <c r="N899" s="190"/>
      <c r="O899" s="64"/>
      <c r="P899" s="64"/>
      <c r="Q899" s="64"/>
      <c r="R899" s="64"/>
      <c r="S899" s="64"/>
      <c r="T899" s="65"/>
      <c r="U899" s="34"/>
      <c r="V899" s="34"/>
      <c r="W899" s="34"/>
      <c r="X899" s="34"/>
      <c r="Y899" s="34"/>
      <c r="Z899" s="34"/>
      <c r="AA899" s="34"/>
      <c r="AB899" s="34"/>
      <c r="AC899" s="34"/>
      <c r="AD899" s="34"/>
      <c r="AE899" s="34"/>
      <c r="AT899" s="17" t="s">
        <v>172</v>
      </c>
      <c r="AU899" s="17" t="s">
        <v>83</v>
      </c>
    </row>
    <row r="900" spans="2:51" s="14" customFormat="1" ht="12">
      <c r="B900" s="203"/>
      <c r="C900" s="204"/>
      <c r="D900" s="191" t="s">
        <v>159</v>
      </c>
      <c r="E900" s="205" t="s">
        <v>19</v>
      </c>
      <c r="F900" s="206" t="s">
        <v>532</v>
      </c>
      <c r="G900" s="204"/>
      <c r="H900" s="207">
        <v>118</v>
      </c>
      <c r="I900" s="208"/>
      <c r="J900" s="204"/>
      <c r="K900" s="204"/>
      <c r="L900" s="209"/>
      <c r="M900" s="210"/>
      <c r="N900" s="211"/>
      <c r="O900" s="211"/>
      <c r="P900" s="211"/>
      <c r="Q900" s="211"/>
      <c r="R900" s="211"/>
      <c r="S900" s="211"/>
      <c r="T900" s="212"/>
      <c r="AT900" s="213" t="s">
        <v>159</v>
      </c>
      <c r="AU900" s="213" t="s">
        <v>83</v>
      </c>
      <c r="AV900" s="14" t="s">
        <v>83</v>
      </c>
      <c r="AW900" s="14" t="s">
        <v>34</v>
      </c>
      <c r="AX900" s="14" t="s">
        <v>73</v>
      </c>
      <c r="AY900" s="213" t="s">
        <v>146</v>
      </c>
    </row>
    <row r="901" spans="2:51" s="14" customFormat="1" ht="12">
      <c r="B901" s="203"/>
      <c r="C901" s="204"/>
      <c r="D901" s="191" t="s">
        <v>159</v>
      </c>
      <c r="E901" s="205" t="s">
        <v>19</v>
      </c>
      <c r="F901" s="206" t="s">
        <v>533</v>
      </c>
      <c r="G901" s="204"/>
      <c r="H901" s="207">
        <v>2</v>
      </c>
      <c r="I901" s="208"/>
      <c r="J901" s="204"/>
      <c r="K901" s="204"/>
      <c r="L901" s="209"/>
      <c r="M901" s="210"/>
      <c r="N901" s="211"/>
      <c r="O901" s="211"/>
      <c r="P901" s="211"/>
      <c r="Q901" s="211"/>
      <c r="R901" s="211"/>
      <c r="S901" s="211"/>
      <c r="T901" s="212"/>
      <c r="AT901" s="213" t="s">
        <v>159</v>
      </c>
      <c r="AU901" s="213" t="s">
        <v>83</v>
      </c>
      <c r="AV901" s="14" t="s">
        <v>83</v>
      </c>
      <c r="AW901" s="14" t="s">
        <v>34</v>
      </c>
      <c r="AX901" s="14" t="s">
        <v>73</v>
      </c>
      <c r="AY901" s="213" t="s">
        <v>146</v>
      </c>
    </row>
    <row r="902" spans="1:65" s="2" customFormat="1" ht="16.5" customHeight="1">
      <c r="A902" s="34"/>
      <c r="B902" s="35"/>
      <c r="C902" s="173" t="s">
        <v>1016</v>
      </c>
      <c r="D902" s="173" t="s">
        <v>148</v>
      </c>
      <c r="E902" s="174" t="s">
        <v>1017</v>
      </c>
      <c r="F902" s="175" t="s">
        <v>1018</v>
      </c>
      <c r="G902" s="176" t="s">
        <v>594</v>
      </c>
      <c r="H902" s="177">
        <v>316.05</v>
      </c>
      <c r="I902" s="178"/>
      <c r="J902" s="179">
        <f>ROUND(I902*H902,2)</f>
        <v>0</v>
      </c>
      <c r="K902" s="175" t="s">
        <v>152</v>
      </c>
      <c r="L902" s="39"/>
      <c r="M902" s="180" t="s">
        <v>19</v>
      </c>
      <c r="N902" s="181" t="s">
        <v>44</v>
      </c>
      <c r="O902" s="64"/>
      <c r="P902" s="182">
        <f>O902*H902</f>
        <v>0</v>
      </c>
      <c r="Q902" s="182">
        <v>0</v>
      </c>
      <c r="R902" s="182">
        <f>Q902*H902</f>
        <v>0</v>
      </c>
      <c r="S902" s="182">
        <v>0.001</v>
      </c>
      <c r="T902" s="183">
        <f>S902*H902</f>
        <v>0.31605</v>
      </c>
      <c r="U902" s="34"/>
      <c r="V902" s="34"/>
      <c r="W902" s="34"/>
      <c r="X902" s="34"/>
      <c r="Y902" s="34"/>
      <c r="Z902" s="34"/>
      <c r="AA902" s="34"/>
      <c r="AB902" s="34"/>
      <c r="AC902" s="34"/>
      <c r="AD902" s="34"/>
      <c r="AE902" s="34"/>
      <c r="AR902" s="184" t="s">
        <v>264</v>
      </c>
      <c r="AT902" s="184" t="s">
        <v>148</v>
      </c>
      <c r="AU902" s="184" t="s">
        <v>83</v>
      </c>
      <c r="AY902" s="17" t="s">
        <v>146</v>
      </c>
      <c r="BE902" s="185">
        <f>IF(N902="základní",J902,0)</f>
        <v>0</v>
      </c>
      <c r="BF902" s="185">
        <f>IF(N902="snížená",J902,0)</f>
        <v>0</v>
      </c>
      <c r="BG902" s="185">
        <f>IF(N902="zákl. přenesená",J902,0)</f>
        <v>0</v>
      </c>
      <c r="BH902" s="185">
        <f>IF(N902="sníž. přenesená",J902,0)</f>
        <v>0</v>
      </c>
      <c r="BI902" s="185">
        <f>IF(N902="nulová",J902,0)</f>
        <v>0</v>
      </c>
      <c r="BJ902" s="17" t="s">
        <v>81</v>
      </c>
      <c r="BK902" s="185">
        <f>ROUND(I902*H902,2)</f>
        <v>0</v>
      </c>
      <c r="BL902" s="17" t="s">
        <v>264</v>
      </c>
      <c r="BM902" s="184" t="s">
        <v>1019</v>
      </c>
    </row>
    <row r="903" spans="1:47" s="2" customFormat="1" ht="12">
      <c r="A903" s="34"/>
      <c r="B903" s="35"/>
      <c r="C903" s="36"/>
      <c r="D903" s="186" t="s">
        <v>155</v>
      </c>
      <c r="E903" s="36"/>
      <c r="F903" s="187" t="s">
        <v>1020</v>
      </c>
      <c r="G903" s="36"/>
      <c r="H903" s="36"/>
      <c r="I903" s="188"/>
      <c r="J903" s="36"/>
      <c r="K903" s="36"/>
      <c r="L903" s="39"/>
      <c r="M903" s="189"/>
      <c r="N903" s="190"/>
      <c r="O903" s="64"/>
      <c r="P903" s="64"/>
      <c r="Q903" s="64"/>
      <c r="R903" s="64"/>
      <c r="S903" s="64"/>
      <c r="T903" s="65"/>
      <c r="U903" s="34"/>
      <c r="V903" s="34"/>
      <c r="W903" s="34"/>
      <c r="X903" s="34"/>
      <c r="Y903" s="34"/>
      <c r="Z903" s="34"/>
      <c r="AA903" s="34"/>
      <c r="AB903" s="34"/>
      <c r="AC903" s="34"/>
      <c r="AD903" s="34"/>
      <c r="AE903" s="34"/>
      <c r="AT903" s="17" t="s">
        <v>155</v>
      </c>
      <c r="AU903" s="17" t="s">
        <v>83</v>
      </c>
    </row>
    <row r="904" spans="1:47" s="2" customFormat="1" ht="48.75">
      <c r="A904" s="34"/>
      <c r="B904" s="35"/>
      <c r="C904" s="36"/>
      <c r="D904" s="191" t="s">
        <v>157</v>
      </c>
      <c r="E904" s="36"/>
      <c r="F904" s="192" t="s">
        <v>1021</v>
      </c>
      <c r="G904" s="36"/>
      <c r="H904" s="36"/>
      <c r="I904" s="188"/>
      <c r="J904" s="36"/>
      <c r="K904" s="36"/>
      <c r="L904" s="39"/>
      <c r="M904" s="189"/>
      <c r="N904" s="190"/>
      <c r="O904" s="64"/>
      <c r="P904" s="64"/>
      <c r="Q904" s="64"/>
      <c r="R904" s="64"/>
      <c r="S904" s="64"/>
      <c r="T904" s="65"/>
      <c r="U904" s="34"/>
      <c r="V904" s="34"/>
      <c r="W904" s="34"/>
      <c r="X904" s="34"/>
      <c r="Y904" s="34"/>
      <c r="Z904" s="34"/>
      <c r="AA904" s="34"/>
      <c r="AB904" s="34"/>
      <c r="AC904" s="34"/>
      <c r="AD904" s="34"/>
      <c r="AE904" s="34"/>
      <c r="AT904" s="17" t="s">
        <v>157</v>
      </c>
      <c r="AU904" s="17" t="s">
        <v>83</v>
      </c>
    </row>
    <row r="905" spans="2:51" s="13" customFormat="1" ht="12">
      <c r="B905" s="193"/>
      <c r="C905" s="194"/>
      <c r="D905" s="191" t="s">
        <v>159</v>
      </c>
      <c r="E905" s="195" t="s">
        <v>19</v>
      </c>
      <c r="F905" s="196" t="s">
        <v>1022</v>
      </c>
      <c r="G905" s="194"/>
      <c r="H905" s="195" t="s">
        <v>19</v>
      </c>
      <c r="I905" s="197"/>
      <c r="J905" s="194"/>
      <c r="K905" s="194"/>
      <c r="L905" s="198"/>
      <c r="M905" s="199"/>
      <c r="N905" s="200"/>
      <c r="O905" s="200"/>
      <c r="P905" s="200"/>
      <c r="Q905" s="200"/>
      <c r="R905" s="200"/>
      <c r="S905" s="200"/>
      <c r="T905" s="201"/>
      <c r="AT905" s="202" t="s">
        <v>159</v>
      </c>
      <c r="AU905" s="202" t="s">
        <v>83</v>
      </c>
      <c r="AV905" s="13" t="s">
        <v>81</v>
      </c>
      <c r="AW905" s="13" t="s">
        <v>34</v>
      </c>
      <c r="AX905" s="13" t="s">
        <v>73</v>
      </c>
      <c r="AY905" s="202" t="s">
        <v>146</v>
      </c>
    </row>
    <row r="906" spans="2:51" s="14" customFormat="1" ht="12">
      <c r="B906" s="203"/>
      <c r="C906" s="204"/>
      <c r="D906" s="191" t="s">
        <v>159</v>
      </c>
      <c r="E906" s="205" t="s">
        <v>19</v>
      </c>
      <c r="F906" s="206" t="s">
        <v>1023</v>
      </c>
      <c r="G906" s="204"/>
      <c r="H906" s="207">
        <v>218.7</v>
      </c>
      <c r="I906" s="208"/>
      <c r="J906" s="204"/>
      <c r="K906" s="204"/>
      <c r="L906" s="209"/>
      <c r="M906" s="210"/>
      <c r="N906" s="211"/>
      <c r="O906" s="211"/>
      <c r="P906" s="211"/>
      <c r="Q906" s="211"/>
      <c r="R906" s="211"/>
      <c r="S906" s="211"/>
      <c r="T906" s="212"/>
      <c r="AT906" s="213" t="s">
        <v>159</v>
      </c>
      <c r="AU906" s="213" t="s">
        <v>83</v>
      </c>
      <c r="AV906" s="14" t="s">
        <v>83</v>
      </c>
      <c r="AW906" s="14" t="s">
        <v>34</v>
      </c>
      <c r="AX906" s="14" t="s">
        <v>73</v>
      </c>
      <c r="AY906" s="213" t="s">
        <v>146</v>
      </c>
    </row>
    <row r="907" spans="2:51" s="13" customFormat="1" ht="12">
      <c r="B907" s="193"/>
      <c r="C907" s="194"/>
      <c r="D907" s="191" t="s">
        <v>159</v>
      </c>
      <c r="E907" s="195" t="s">
        <v>19</v>
      </c>
      <c r="F907" s="196" t="s">
        <v>1024</v>
      </c>
      <c r="G907" s="194"/>
      <c r="H907" s="195" t="s">
        <v>19</v>
      </c>
      <c r="I907" s="197"/>
      <c r="J907" s="194"/>
      <c r="K907" s="194"/>
      <c r="L907" s="198"/>
      <c r="M907" s="199"/>
      <c r="N907" s="200"/>
      <c r="O907" s="200"/>
      <c r="P907" s="200"/>
      <c r="Q907" s="200"/>
      <c r="R907" s="200"/>
      <c r="S907" s="200"/>
      <c r="T907" s="201"/>
      <c r="AT907" s="202" t="s">
        <v>159</v>
      </c>
      <c r="AU907" s="202" t="s">
        <v>83</v>
      </c>
      <c r="AV907" s="13" t="s">
        <v>81</v>
      </c>
      <c r="AW907" s="13" t="s">
        <v>34</v>
      </c>
      <c r="AX907" s="13" t="s">
        <v>73</v>
      </c>
      <c r="AY907" s="202" t="s">
        <v>146</v>
      </c>
    </row>
    <row r="908" spans="2:51" s="14" customFormat="1" ht="12">
      <c r="B908" s="203"/>
      <c r="C908" s="204"/>
      <c r="D908" s="191" t="s">
        <v>159</v>
      </c>
      <c r="E908" s="205" t="s">
        <v>19</v>
      </c>
      <c r="F908" s="206" t="s">
        <v>1025</v>
      </c>
      <c r="G908" s="204"/>
      <c r="H908" s="207">
        <v>12.15</v>
      </c>
      <c r="I908" s="208"/>
      <c r="J908" s="204"/>
      <c r="K908" s="204"/>
      <c r="L908" s="209"/>
      <c r="M908" s="210"/>
      <c r="N908" s="211"/>
      <c r="O908" s="211"/>
      <c r="P908" s="211"/>
      <c r="Q908" s="211"/>
      <c r="R908" s="211"/>
      <c r="S908" s="211"/>
      <c r="T908" s="212"/>
      <c r="AT908" s="213" t="s">
        <v>159</v>
      </c>
      <c r="AU908" s="213" t="s">
        <v>83</v>
      </c>
      <c r="AV908" s="14" t="s">
        <v>83</v>
      </c>
      <c r="AW908" s="14" t="s">
        <v>34</v>
      </c>
      <c r="AX908" s="14" t="s">
        <v>73</v>
      </c>
      <c r="AY908" s="213" t="s">
        <v>146</v>
      </c>
    </row>
    <row r="909" spans="2:51" s="13" customFormat="1" ht="12">
      <c r="B909" s="193"/>
      <c r="C909" s="194"/>
      <c r="D909" s="191" t="s">
        <v>159</v>
      </c>
      <c r="E909" s="195" t="s">
        <v>19</v>
      </c>
      <c r="F909" s="196" t="s">
        <v>1026</v>
      </c>
      <c r="G909" s="194"/>
      <c r="H909" s="195" t="s">
        <v>19</v>
      </c>
      <c r="I909" s="197"/>
      <c r="J909" s="194"/>
      <c r="K909" s="194"/>
      <c r="L909" s="198"/>
      <c r="M909" s="199"/>
      <c r="N909" s="200"/>
      <c r="O909" s="200"/>
      <c r="P909" s="200"/>
      <c r="Q909" s="200"/>
      <c r="R909" s="200"/>
      <c r="S909" s="200"/>
      <c r="T909" s="201"/>
      <c r="AT909" s="202" t="s">
        <v>159</v>
      </c>
      <c r="AU909" s="202" t="s">
        <v>83</v>
      </c>
      <c r="AV909" s="13" t="s">
        <v>81</v>
      </c>
      <c r="AW909" s="13" t="s">
        <v>34</v>
      </c>
      <c r="AX909" s="13" t="s">
        <v>73</v>
      </c>
      <c r="AY909" s="202" t="s">
        <v>146</v>
      </c>
    </row>
    <row r="910" spans="2:51" s="14" customFormat="1" ht="12">
      <c r="B910" s="203"/>
      <c r="C910" s="204"/>
      <c r="D910" s="191" t="s">
        <v>159</v>
      </c>
      <c r="E910" s="205" t="s">
        <v>19</v>
      </c>
      <c r="F910" s="206" t="s">
        <v>1027</v>
      </c>
      <c r="G910" s="204"/>
      <c r="H910" s="207">
        <v>42.525</v>
      </c>
      <c r="I910" s="208"/>
      <c r="J910" s="204"/>
      <c r="K910" s="204"/>
      <c r="L910" s="209"/>
      <c r="M910" s="210"/>
      <c r="N910" s="211"/>
      <c r="O910" s="211"/>
      <c r="P910" s="211"/>
      <c r="Q910" s="211"/>
      <c r="R910" s="211"/>
      <c r="S910" s="211"/>
      <c r="T910" s="212"/>
      <c r="AT910" s="213" t="s">
        <v>159</v>
      </c>
      <c r="AU910" s="213" t="s">
        <v>83</v>
      </c>
      <c r="AV910" s="14" t="s">
        <v>83</v>
      </c>
      <c r="AW910" s="14" t="s">
        <v>34</v>
      </c>
      <c r="AX910" s="14" t="s">
        <v>73</v>
      </c>
      <c r="AY910" s="213" t="s">
        <v>146</v>
      </c>
    </row>
    <row r="911" spans="2:51" s="13" customFormat="1" ht="12">
      <c r="B911" s="193"/>
      <c r="C911" s="194"/>
      <c r="D911" s="191" t="s">
        <v>159</v>
      </c>
      <c r="E911" s="195" t="s">
        <v>19</v>
      </c>
      <c r="F911" s="196" t="s">
        <v>1028</v>
      </c>
      <c r="G911" s="194"/>
      <c r="H911" s="195" t="s">
        <v>19</v>
      </c>
      <c r="I911" s="197"/>
      <c r="J911" s="194"/>
      <c r="K911" s="194"/>
      <c r="L911" s="198"/>
      <c r="M911" s="199"/>
      <c r="N911" s="200"/>
      <c r="O911" s="200"/>
      <c r="P911" s="200"/>
      <c r="Q911" s="200"/>
      <c r="R911" s="200"/>
      <c r="S911" s="200"/>
      <c r="T911" s="201"/>
      <c r="AT911" s="202" t="s">
        <v>159</v>
      </c>
      <c r="AU911" s="202" t="s">
        <v>83</v>
      </c>
      <c r="AV911" s="13" t="s">
        <v>81</v>
      </c>
      <c r="AW911" s="13" t="s">
        <v>34</v>
      </c>
      <c r="AX911" s="13" t="s">
        <v>73</v>
      </c>
      <c r="AY911" s="202" t="s">
        <v>146</v>
      </c>
    </row>
    <row r="912" spans="2:51" s="14" customFormat="1" ht="12">
      <c r="B912" s="203"/>
      <c r="C912" s="204"/>
      <c r="D912" s="191" t="s">
        <v>159</v>
      </c>
      <c r="E912" s="205" t="s">
        <v>19</v>
      </c>
      <c r="F912" s="206" t="s">
        <v>1029</v>
      </c>
      <c r="G912" s="204"/>
      <c r="H912" s="207">
        <v>6.075</v>
      </c>
      <c r="I912" s="208"/>
      <c r="J912" s="204"/>
      <c r="K912" s="204"/>
      <c r="L912" s="209"/>
      <c r="M912" s="210"/>
      <c r="N912" s="211"/>
      <c r="O912" s="211"/>
      <c r="P912" s="211"/>
      <c r="Q912" s="211"/>
      <c r="R912" s="211"/>
      <c r="S912" s="211"/>
      <c r="T912" s="212"/>
      <c r="AT912" s="213" t="s">
        <v>159</v>
      </c>
      <c r="AU912" s="213" t="s">
        <v>83</v>
      </c>
      <c r="AV912" s="14" t="s">
        <v>83</v>
      </c>
      <c r="AW912" s="14" t="s">
        <v>34</v>
      </c>
      <c r="AX912" s="14" t="s">
        <v>73</v>
      </c>
      <c r="AY912" s="213" t="s">
        <v>146</v>
      </c>
    </row>
    <row r="913" spans="2:51" s="13" customFormat="1" ht="12">
      <c r="B913" s="193"/>
      <c r="C913" s="194"/>
      <c r="D913" s="191" t="s">
        <v>159</v>
      </c>
      <c r="E913" s="195" t="s">
        <v>19</v>
      </c>
      <c r="F913" s="196" t="s">
        <v>1030</v>
      </c>
      <c r="G913" s="194"/>
      <c r="H913" s="195" t="s">
        <v>19</v>
      </c>
      <c r="I913" s="197"/>
      <c r="J913" s="194"/>
      <c r="K913" s="194"/>
      <c r="L913" s="198"/>
      <c r="M913" s="199"/>
      <c r="N913" s="200"/>
      <c r="O913" s="200"/>
      <c r="P913" s="200"/>
      <c r="Q913" s="200"/>
      <c r="R913" s="200"/>
      <c r="S913" s="200"/>
      <c r="T913" s="201"/>
      <c r="AT913" s="202" t="s">
        <v>159</v>
      </c>
      <c r="AU913" s="202" t="s">
        <v>83</v>
      </c>
      <c r="AV913" s="13" t="s">
        <v>81</v>
      </c>
      <c r="AW913" s="13" t="s">
        <v>34</v>
      </c>
      <c r="AX913" s="13" t="s">
        <v>73</v>
      </c>
      <c r="AY913" s="202" t="s">
        <v>146</v>
      </c>
    </row>
    <row r="914" spans="2:51" s="14" customFormat="1" ht="12">
      <c r="B914" s="203"/>
      <c r="C914" s="204"/>
      <c r="D914" s="191" t="s">
        <v>159</v>
      </c>
      <c r="E914" s="205" t="s">
        <v>19</v>
      </c>
      <c r="F914" s="206" t="s">
        <v>1031</v>
      </c>
      <c r="G914" s="204"/>
      <c r="H914" s="207">
        <v>36.6</v>
      </c>
      <c r="I914" s="208"/>
      <c r="J914" s="204"/>
      <c r="K914" s="204"/>
      <c r="L914" s="209"/>
      <c r="M914" s="210"/>
      <c r="N914" s="211"/>
      <c r="O914" s="211"/>
      <c r="P914" s="211"/>
      <c r="Q914" s="211"/>
      <c r="R914" s="211"/>
      <c r="S914" s="211"/>
      <c r="T914" s="212"/>
      <c r="AT914" s="213" t="s">
        <v>159</v>
      </c>
      <c r="AU914" s="213" t="s">
        <v>83</v>
      </c>
      <c r="AV914" s="14" t="s">
        <v>83</v>
      </c>
      <c r="AW914" s="14" t="s">
        <v>34</v>
      </c>
      <c r="AX914" s="14" t="s">
        <v>73</v>
      </c>
      <c r="AY914" s="213" t="s">
        <v>146</v>
      </c>
    </row>
    <row r="915" spans="1:65" s="2" customFormat="1" ht="16.5" customHeight="1">
      <c r="A915" s="34"/>
      <c r="B915" s="35"/>
      <c r="C915" s="173" t="s">
        <v>1032</v>
      </c>
      <c r="D915" s="173" t="s">
        <v>148</v>
      </c>
      <c r="E915" s="174" t="s">
        <v>1033</v>
      </c>
      <c r="F915" s="175" t="s">
        <v>1034</v>
      </c>
      <c r="G915" s="176" t="s">
        <v>201</v>
      </c>
      <c r="H915" s="177">
        <v>42.14</v>
      </c>
      <c r="I915" s="178"/>
      <c r="J915" s="179">
        <f>ROUND(I915*H915,2)</f>
        <v>0</v>
      </c>
      <c r="K915" s="175" t="s">
        <v>152</v>
      </c>
      <c r="L915" s="39"/>
      <c r="M915" s="180" t="s">
        <v>19</v>
      </c>
      <c r="N915" s="181" t="s">
        <v>44</v>
      </c>
      <c r="O915" s="64"/>
      <c r="P915" s="182">
        <f>O915*H915</f>
        <v>0</v>
      </c>
      <c r="Q915" s="182">
        <v>0.00038</v>
      </c>
      <c r="R915" s="182">
        <f>Q915*H915</f>
        <v>0.016013200000000002</v>
      </c>
      <c r="S915" s="182">
        <v>0</v>
      </c>
      <c r="T915" s="183">
        <f>S915*H915</f>
        <v>0</v>
      </c>
      <c r="U915" s="34"/>
      <c r="V915" s="34"/>
      <c r="W915" s="34"/>
      <c r="X915" s="34"/>
      <c r="Y915" s="34"/>
      <c r="Z915" s="34"/>
      <c r="AA915" s="34"/>
      <c r="AB915" s="34"/>
      <c r="AC915" s="34"/>
      <c r="AD915" s="34"/>
      <c r="AE915" s="34"/>
      <c r="AR915" s="184" t="s">
        <v>264</v>
      </c>
      <c r="AT915" s="184" t="s">
        <v>148</v>
      </c>
      <c r="AU915" s="184" t="s">
        <v>83</v>
      </c>
      <c r="AY915" s="17" t="s">
        <v>146</v>
      </c>
      <c r="BE915" s="185">
        <f>IF(N915="základní",J915,0)</f>
        <v>0</v>
      </c>
      <c r="BF915" s="185">
        <f>IF(N915="snížená",J915,0)</f>
        <v>0</v>
      </c>
      <c r="BG915" s="185">
        <f>IF(N915="zákl. přenesená",J915,0)</f>
        <v>0</v>
      </c>
      <c r="BH915" s="185">
        <f>IF(N915="sníž. přenesená",J915,0)</f>
        <v>0</v>
      </c>
      <c r="BI915" s="185">
        <f>IF(N915="nulová",J915,0)</f>
        <v>0</v>
      </c>
      <c r="BJ915" s="17" t="s">
        <v>81</v>
      </c>
      <c r="BK915" s="185">
        <f>ROUND(I915*H915,2)</f>
        <v>0</v>
      </c>
      <c r="BL915" s="17" t="s">
        <v>264</v>
      </c>
      <c r="BM915" s="184" t="s">
        <v>1035</v>
      </c>
    </row>
    <row r="916" spans="1:47" s="2" customFormat="1" ht="12">
      <c r="A916" s="34"/>
      <c r="B916" s="35"/>
      <c r="C916" s="36"/>
      <c r="D916" s="186" t="s">
        <v>155</v>
      </c>
      <c r="E916" s="36"/>
      <c r="F916" s="187" t="s">
        <v>1036</v>
      </c>
      <c r="G916" s="36"/>
      <c r="H916" s="36"/>
      <c r="I916" s="188"/>
      <c r="J916" s="36"/>
      <c r="K916" s="36"/>
      <c r="L916" s="39"/>
      <c r="M916" s="189"/>
      <c r="N916" s="190"/>
      <c r="O916" s="64"/>
      <c r="P916" s="64"/>
      <c r="Q916" s="64"/>
      <c r="R916" s="64"/>
      <c r="S916" s="64"/>
      <c r="T916" s="65"/>
      <c r="U916" s="34"/>
      <c r="V916" s="34"/>
      <c r="W916" s="34"/>
      <c r="X916" s="34"/>
      <c r="Y916" s="34"/>
      <c r="Z916" s="34"/>
      <c r="AA916" s="34"/>
      <c r="AB916" s="34"/>
      <c r="AC916" s="34"/>
      <c r="AD916" s="34"/>
      <c r="AE916" s="34"/>
      <c r="AT916" s="17" t="s">
        <v>155</v>
      </c>
      <c r="AU916" s="17" t="s">
        <v>83</v>
      </c>
    </row>
    <row r="917" spans="1:47" s="2" customFormat="1" ht="58.5">
      <c r="A917" s="34"/>
      <c r="B917" s="35"/>
      <c r="C917" s="36"/>
      <c r="D917" s="191" t="s">
        <v>157</v>
      </c>
      <c r="E917" s="36"/>
      <c r="F917" s="192" t="s">
        <v>1037</v>
      </c>
      <c r="G917" s="36"/>
      <c r="H917" s="36"/>
      <c r="I917" s="188"/>
      <c r="J917" s="36"/>
      <c r="K917" s="36"/>
      <c r="L917" s="39"/>
      <c r="M917" s="189"/>
      <c r="N917" s="190"/>
      <c r="O917" s="64"/>
      <c r="P917" s="64"/>
      <c r="Q917" s="64"/>
      <c r="R917" s="64"/>
      <c r="S917" s="64"/>
      <c r="T917" s="65"/>
      <c r="U917" s="34"/>
      <c r="V917" s="34"/>
      <c r="W917" s="34"/>
      <c r="X917" s="34"/>
      <c r="Y917" s="34"/>
      <c r="Z917" s="34"/>
      <c r="AA917" s="34"/>
      <c r="AB917" s="34"/>
      <c r="AC917" s="34"/>
      <c r="AD917" s="34"/>
      <c r="AE917" s="34"/>
      <c r="AT917" s="17" t="s">
        <v>157</v>
      </c>
      <c r="AU917" s="17" t="s">
        <v>83</v>
      </c>
    </row>
    <row r="918" spans="1:47" s="2" customFormat="1" ht="19.5">
      <c r="A918" s="34"/>
      <c r="B918" s="35"/>
      <c r="C918" s="36"/>
      <c r="D918" s="191" t="s">
        <v>172</v>
      </c>
      <c r="E918" s="36"/>
      <c r="F918" s="192" t="s">
        <v>1038</v>
      </c>
      <c r="G918" s="36"/>
      <c r="H918" s="36"/>
      <c r="I918" s="188"/>
      <c r="J918" s="36"/>
      <c r="K918" s="36"/>
      <c r="L918" s="39"/>
      <c r="M918" s="189"/>
      <c r="N918" s="190"/>
      <c r="O918" s="64"/>
      <c r="P918" s="64"/>
      <c r="Q918" s="64"/>
      <c r="R918" s="64"/>
      <c r="S918" s="64"/>
      <c r="T918" s="65"/>
      <c r="U918" s="34"/>
      <c r="V918" s="34"/>
      <c r="W918" s="34"/>
      <c r="X918" s="34"/>
      <c r="Y918" s="34"/>
      <c r="Z918" s="34"/>
      <c r="AA918" s="34"/>
      <c r="AB918" s="34"/>
      <c r="AC918" s="34"/>
      <c r="AD918" s="34"/>
      <c r="AE918" s="34"/>
      <c r="AT918" s="17" t="s">
        <v>172</v>
      </c>
      <c r="AU918" s="17" t="s">
        <v>83</v>
      </c>
    </row>
    <row r="919" spans="2:51" s="13" customFormat="1" ht="12">
      <c r="B919" s="193"/>
      <c r="C919" s="194"/>
      <c r="D919" s="191" t="s">
        <v>159</v>
      </c>
      <c r="E919" s="195" t="s">
        <v>19</v>
      </c>
      <c r="F919" s="196" t="s">
        <v>1039</v>
      </c>
      <c r="G919" s="194"/>
      <c r="H919" s="195" t="s">
        <v>19</v>
      </c>
      <c r="I919" s="197"/>
      <c r="J919" s="194"/>
      <c r="K919" s="194"/>
      <c r="L919" s="198"/>
      <c r="M919" s="199"/>
      <c r="N919" s="200"/>
      <c r="O919" s="200"/>
      <c r="P919" s="200"/>
      <c r="Q919" s="200"/>
      <c r="R919" s="200"/>
      <c r="S919" s="200"/>
      <c r="T919" s="201"/>
      <c r="AT919" s="202" t="s">
        <v>159</v>
      </c>
      <c r="AU919" s="202" t="s">
        <v>83</v>
      </c>
      <c r="AV919" s="13" t="s">
        <v>81</v>
      </c>
      <c r="AW919" s="13" t="s">
        <v>34</v>
      </c>
      <c r="AX919" s="13" t="s">
        <v>73</v>
      </c>
      <c r="AY919" s="202" t="s">
        <v>146</v>
      </c>
    </row>
    <row r="920" spans="2:51" s="13" customFormat="1" ht="12">
      <c r="B920" s="193"/>
      <c r="C920" s="194"/>
      <c r="D920" s="191" t="s">
        <v>159</v>
      </c>
      <c r="E920" s="195" t="s">
        <v>19</v>
      </c>
      <c r="F920" s="196" t="s">
        <v>1022</v>
      </c>
      <c r="G920" s="194"/>
      <c r="H920" s="195" t="s">
        <v>19</v>
      </c>
      <c r="I920" s="197"/>
      <c r="J920" s="194"/>
      <c r="K920" s="194"/>
      <c r="L920" s="198"/>
      <c r="M920" s="199"/>
      <c r="N920" s="200"/>
      <c r="O920" s="200"/>
      <c r="P920" s="200"/>
      <c r="Q920" s="200"/>
      <c r="R920" s="200"/>
      <c r="S920" s="200"/>
      <c r="T920" s="201"/>
      <c r="AT920" s="202" t="s">
        <v>159</v>
      </c>
      <c r="AU920" s="202" t="s">
        <v>83</v>
      </c>
      <c r="AV920" s="13" t="s">
        <v>81</v>
      </c>
      <c r="AW920" s="13" t="s">
        <v>34</v>
      </c>
      <c r="AX920" s="13" t="s">
        <v>73</v>
      </c>
      <c r="AY920" s="202" t="s">
        <v>146</v>
      </c>
    </row>
    <row r="921" spans="2:51" s="14" customFormat="1" ht="12">
      <c r="B921" s="203"/>
      <c r="C921" s="204"/>
      <c r="D921" s="191" t="s">
        <v>159</v>
      </c>
      <c r="E921" s="205" t="s">
        <v>19</v>
      </c>
      <c r="F921" s="206" t="s">
        <v>1040</v>
      </c>
      <c r="G921" s="204"/>
      <c r="H921" s="207">
        <v>29.16</v>
      </c>
      <c r="I921" s="208"/>
      <c r="J921" s="204"/>
      <c r="K921" s="204"/>
      <c r="L921" s="209"/>
      <c r="M921" s="210"/>
      <c r="N921" s="211"/>
      <c r="O921" s="211"/>
      <c r="P921" s="211"/>
      <c r="Q921" s="211"/>
      <c r="R921" s="211"/>
      <c r="S921" s="211"/>
      <c r="T921" s="212"/>
      <c r="AT921" s="213" t="s">
        <v>159</v>
      </c>
      <c r="AU921" s="213" t="s">
        <v>83</v>
      </c>
      <c r="AV921" s="14" t="s">
        <v>83</v>
      </c>
      <c r="AW921" s="14" t="s">
        <v>34</v>
      </c>
      <c r="AX921" s="14" t="s">
        <v>73</v>
      </c>
      <c r="AY921" s="213" t="s">
        <v>146</v>
      </c>
    </row>
    <row r="922" spans="2:51" s="13" customFormat="1" ht="12">
      <c r="B922" s="193"/>
      <c r="C922" s="194"/>
      <c r="D922" s="191" t="s">
        <v>159</v>
      </c>
      <c r="E922" s="195" t="s">
        <v>19</v>
      </c>
      <c r="F922" s="196" t="s">
        <v>1024</v>
      </c>
      <c r="G922" s="194"/>
      <c r="H922" s="195" t="s">
        <v>19</v>
      </c>
      <c r="I922" s="197"/>
      <c r="J922" s="194"/>
      <c r="K922" s="194"/>
      <c r="L922" s="198"/>
      <c r="M922" s="199"/>
      <c r="N922" s="200"/>
      <c r="O922" s="200"/>
      <c r="P922" s="200"/>
      <c r="Q922" s="200"/>
      <c r="R922" s="200"/>
      <c r="S922" s="200"/>
      <c r="T922" s="201"/>
      <c r="AT922" s="202" t="s">
        <v>159</v>
      </c>
      <c r="AU922" s="202" t="s">
        <v>83</v>
      </c>
      <c r="AV922" s="13" t="s">
        <v>81</v>
      </c>
      <c r="AW922" s="13" t="s">
        <v>34</v>
      </c>
      <c r="AX922" s="13" t="s">
        <v>73</v>
      </c>
      <c r="AY922" s="202" t="s">
        <v>146</v>
      </c>
    </row>
    <row r="923" spans="2:51" s="14" customFormat="1" ht="12">
      <c r="B923" s="203"/>
      <c r="C923" s="204"/>
      <c r="D923" s="191" t="s">
        <v>159</v>
      </c>
      <c r="E923" s="205" t="s">
        <v>19</v>
      </c>
      <c r="F923" s="206" t="s">
        <v>1041</v>
      </c>
      <c r="G923" s="204"/>
      <c r="H923" s="207">
        <v>1.62</v>
      </c>
      <c r="I923" s="208"/>
      <c r="J923" s="204"/>
      <c r="K923" s="204"/>
      <c r="L923" s="209"/>
      <c r="M923" s="210"/>
      <c r="N923" s="211"/>
      <c r="O923" s="211"/>
      <c r="P923" s="211"/>
      <c r="Q923" s="211"/>
      <c r="R923" s="211"/>
      <c r="S923" s="211"/>
      <c r="T923" s="212"/>
      <c r="AT923" s="213" t="s">
        <v>159</v>
      </c>
      <c r="AU923" s="213" t="s">
        <v>83</v>
      </c>
      <c r="AV923" s="14" t="s">
        <v>83</v>
      </c>
      <c r="AW923" s="14" t="s">
        <v>34</v>
      </c>
      <c r="AX923" s="14" t="s">
        <v>73</v>
      </c>
      <c r="AY923" s="213" t="s">
        <v>146</v>
      </c>
    </row>
    <row r="924" spans="2:51" s="13" customFormat="1" ht="12">
      <c r="B924" s="193"/>
      <c r="C924" s="194"/>
      <c r="D924" s="191" t="s">
        <v>159</v>
      </c>
      <c r="E924" s="195" t="s">
        <v>19</v>
      </c>
      <c r="F924" s="196" t="s">
        <v>1026</v>
      </c>
      <c r="G924" s="194"/>
      <c r="H924" s="195" t="s">
        <v>19</v>
      </c>
      <c r="I924" s="197"/>
      <c r="J924" s="194"/>
      <c r="K924" s="194"/>
      <c r="L924" s="198"/>
      <c r="M924" s="199"/>
      <c r="N924" s="200"/>
      <c r="O924" s="200"/>
      <c r="P924" s="200"/>
      <c r="Q924" s="200"/>
      <c r="R924" s="200"/>
      <c r="S924" s="200"/>
      <c r="T924" s="201"/>
      <c r="AT924" s="202" t="s">
        <v>159</v>
      </c>
      <c r="AU924" s="202" t="s">
        <v>83</v>
      </c>
      <c r="AV924" s="13" t="s">
        <v>81</v>
      </c>
      <c r="AW924" s="13" t="s">
        <v>34</v>
      </c>
      <c r="AX924" s="13" t="s">
        <v>73</v>
      </c>
      <c r="AY924" s="202" t="s">
        <v>146</v>
      </c>
    </row>
    <row r="925" spans="2:51" s="14" customFormat="1" ht="12">
      <c r="B925" s="203"/>
      <c r="C925" s="204"/>
      <c r="D925" s="191" t="s">
        <v>159</v>
      </c>
      <c r="E925" s="205" t="s">
        <v>19</v>
      </c>
      <c r="F925" s="206" t="s">
        <v>1042</v>
      </c>
      <c r="G925" s="204"/>
      <c r="H925" s="207">
        <v>5.67</v>
      </c>
      <c r="I925" s="208"/>
      <c r="J925" s="204"/>
      <c r="K925" s="204"/>
      <c r="L925" s="209"/>
      <c r="M925" s="210"/>
      <c r="N925" s="211"/>
      <c r="O925" s="211"/>
      <c r="P925" s="211"/>
      <c r="Q925" s="211"/>
      <c r="R925" s="211"/>
      <c r="S925" s="211"/>
      <c r="T925" s="212"/>
      <c r="AT925" s="213" t="s">
        <v>159</v>
      </c>
      <c r="AU925" s="213" t="s">
        <v>83</v>
      </c>
      <c r="AV925" s="14" t="s">
        <v>83</v>
      </c>
      <c r="AW925" s="14" t="s">
        <v>34</v>
      </c>
      <c r="AX925" s="14" t="s">
        <v>73</v>
      </c>
      <c r="AY925" s="213" t="s">
        <v>146</v>
      </c>
    </row>
    <row r="926" spans="2:51" s="13" customFormat="1" ht="12">
      <c r="B926" s="193"/>
      <c r="C926" s="194"/>
      <c r="D926" s="191" t="s">
        <v>159</v>
      </c>
      <c r="E926" s="195" t="s">
        <v>19</v>
      </c>
      <c r="F926" s="196" t="s">
        <v>1028</v>
      </c>
      <c r="G926" s="194"/>
      <c r="H926" s="195" t="s">
        <v>19</v>
      </c>
      <c r="I926" s="197"/>
      <c r="J926" s="194"/>
      <c r="K926" s="194"/>
      <c r="L926" s="198"/>
      <c r="M926" s="199"/>
      <c r="N926" s="200"/>
      <c r="O926" s="200"/>
      <c r="P926" s="200"/>
      <c r="Q926" s="200"/>
      <c r="R926" s="200"/>
      <c r="S926" s="200"/>
      <c r="T926" s="201"/>
      <c r="AT926" s="202" t="s">
        <v>159</v>
      </c>
      <c r="AU926" s="202" t="s">
        <v>83</v>
      </c>
      <c r="AV926" s="13" t="s">
        <v>81</v>
      </c>
      <c r="AW926" s="13" t="s">
        <v>34</v>
      </c>
      <c r="AX926" s="13" t="s">
        <v>73</v>
      </c>
      <c r="AY926" s="202" t="s">
        <v>146</v>
      </c>
    </row>
    <row r="927" spans="2:51" s="14" customFormat="1" ht="12">
      <c r="B927" s="203"/>
      <c r="C927" s="204"/>
      <c r="D927" s="191" t="s">
        <v>159</v>
      </c>
      <c r="E927" s="205" t="s">
        <v>19</v>
      </c>
      <c r="F927" s="206" t="s">
        <v>1043</v>
      </c>
      <c r="G927" s="204"/>
      <c r="H927" s="207">
        <v>0.81</v>
      </c>
      <c r="I927" s="208"/>
      <c r="J927" s="204"/>
      <c r="K927" s="204"/>
      <c r="L927" s="209"/>
      <c r="M927" s="210"/>
      <c r="N927" s="211"/>
      <c r="O927" s="211"/>
      <c r="P927" s="211"/>
      <c r="Q927" s="211"/>
      <c r="R927" s="211"/>
      <c r="S927" s="211"/>
      <c r="T927" s="212"/>
      <c r="AT927" s="213" t="s">
        <v>159</v>
      </c>
      <c r="AU927" s="213" t="s">
        <v>83</v>
      </c>
      <c r="AV927" s="14" t="s">
        <v>83</v>
      </c>
      <c r="AW927" s="14" t="s">
        <v>34</v>
      </c>
      <c r="AX927" s="14" t="s">
        <v>73</v>
      </c>
      <c r="AY927" s="213" t="s">
        <v>146</v>
      </c>
    </row>
    <row r="928" spans="2:51" s="13" customFormat="1" ht="12">
      <c r="B928" s="193"/>
      <c r="C928" s="194"/>
      <c r="D928" s="191" t="s">
        <v>159</v>
      </c>
      <c r="E928" s="195" t="s">
        <v>19</v>
      </c>
      <c r="F928" s="196" t="s">
        <v>1030</v>
      </c>
      <c r="G928" s="194"/>
      <c r="H928" s="195" t="s">
        <v>19</v>
      </c>
      <c r="I928" s="197"/>
      <c r="J928" s="194"/>
      <c r="K928" s="194"/>
      <c r="L928" s="198"/>
      <c r="M928" s="199"/>
      <c r="N928" s="200"/>
      <c r="O928" s="200"/>
      <c r="P928" s="200"/>
      <c r="Q928" s="200"/>
      <c r="R928" s="200"/>
      <c r="S928" s="200"/>
      <c r="T928" s="201"/>
      <c r="AT928" s="202" t="s">
        <v>159</v>
      </c>
      <c r="AU928" s="202" t="s">
        <v>83</v>
      </c>
      <c r="AV928" s="13" t="s">
        <v>81</v>
      </c>
      <c r="AW928" s="13" t="s">
        <v>34</v>
      </c>
      <c r="AX928" s="13" t="s">
        <v>73</v>
      </c>
      <c r="AY928" s="202" t="s">
        <v>146</v>
      </c>
    </row>
    <row r="929" spans="2:51" s="14" customFormat="1" ht="12">
      <c r="B929" s="203"/>
      <c r="C929" s="204"/>
      <c r="D929" s="191" t="s">
        <v>159</v>
      </c>
      <c r="E929" s="205" t="s">
        <v>19</v>
      </c>
      <c r="F929" s="206" t="s">
        <v>1044</v>
      </c>
      <c r="G929" s="204"/>
      <c r="H929" s="207">
        <v>4.88</v>
      </c>
      <c r="I929" s="208"/>
      <c r="J929" s="204"/>
      <c r="K929" s="204"/>
      <c r="L929" s="209"/>
      <c r="M929" s="210"/>
      <c r="N929" s="211"/>
      <c r="O929" s="211"/>
      <c r="P929" s="211"/>
      <c r="Q929" s="211"/>
      <c r="R929" s="211"/>
      <c r="S929" s="211"/>
      <c r="T929" s="212"/>
      <c r="AT929" s="213" t="s">
        <v>159</v>
      </c>
      <c r="AU929" s="213" t="s">
        <v>83</v>
      </c>
      <c r="AV929" s="14" t="s">
        <v>83</v>
      </c>
      <c r="AW929" s="14" t="s">
        <v>34</v>
      </c>
      <c r="AX929" s="14" t="s">
        <v>73</v>
      </c>
      <c r="AY929" s="213" t="s">
        <v>146</v>
      </c>
    </row>
    <row r="930" spans="1:65" s="2" customFormat="1" ht="16.5" customHeight="1">
      <c r="A930" s="34"/>
      <c r="B930" s="35"/>
      <c r="C930" s="173" t="s">
        <v>1045</v>
      </c>
      <c r="D930" s="173" t="s">
        <v>148</v>
      </c>
      <c r="E930" s="174" t="s">
        <v>1046</v>
      </c>
      <c r="F930" s="175" t="s">
        <v>1047</v>
      </c>
      <c r="G930" s="176" t="s">
        <v>528</v>
      </c>
      <c r="H930" s="177">
        <v>12</v>
      </c>
      <c r="I930" s="178"/>
      <c r="J930" s="179">
        <f>ROUND(I930*H930,2)</f>
        <v>0</v>
      </c>
      <c r="K930" s="175" t="s">
        <v>152</v>
      </c>
      <c r="L930" s="39"/>
      <c r="M930" s="180" t="s">
        <v>19</v>
      </c>
      <c r="N930" s="181" t="s">
        <v>44</v>
      </c>
      <c r="O930" s="64"/>
      <c r="P930" s="182">
        <f>O930*H930</f>
        <v>0</v>
      </c>
      <c r="Q930" s="182">
        <v>0</v>
      </c>
      <c r="R930" s="182">
        <f>Q930*H930</f>
        <v>0</v>
      </c>
      <c r="S930" s="182">
        <v>0</v>
      </c>
      <c r="T930" s="183">
        <f>S930*H930</f>
        <v>0</v>
      </c>
      <c r="U930" s="34"/>
      <c r="V930" s="34"/>
      <c r="W930" s="34"/>
      <c r="X930" s="34"/>
      <c r="Y930" s="34"/>
      <c r="Z930" s="34"/>
      <c r="AA930" s="34"/>
      <c r="AB930" s="34"/>
      <c r="AC930" s="34"/>
      <c r="AD930" s="34"/>
      <c r="AE930" s="34"/>
      <c r="AR930" s="184" t="s">
        <v>264</v>
      </c>
      <c r="AT930" s="184" t="s">
        <v>148</v>
      </c>
      <c r="AU930" s="184" t="s">
        <v>83</v>
      </c>
      <c r="AY930" s="17" t="s">
        <v>146</v>
      </c>
      <c r="BE930" s="185">
        <f>IF(N930="základní",J930,0)</f>
        <v>0</v>
      </c>
      <c r="BF930" s="185">
        <f>IF(N930="snížená",J930,0)</f>
        <v>0</v>
      </c>
      <c r="BG930" s="185">
        <f>IF(N930="zákl. přenesená",J930,0)</f>
        <v>0</v>
      </c>
      <c r="BH930" s="185">
        <f>IF(N930="sníž. přenesená",J930,0)</f>
        <v>0</v>
      </c>
      <c r="BI930" s="185">
        <f>IF(N930="nulová",J930,0)</f>
        <v>0</v>
      </c>
      <c r="BJ930" s="17" t="s">
        <v>81</v>
      </c>
      <c r="BK930" s="185">
        <f>ROUND(I930*H930,2)</f>
        <v>0</v>
      </c>
      <c r="BL930" s="17" t="s">
        <v>264</v>
      </c>
      <c r="BM930" s="184" t="s">
        <v>1048</v>
      </c>
    </row>
    <row r="931" spans="1:47" s="2" customFormat="1" ht="12">
      <c r="A931" s="34"/>
      <c r="B931" s="35"/>
      <c r="C931" s="36"/>
      <c r="D931" s="186" t="s">
        <v>155</v>
      </c>
      <c r="E931" s="36"/>
      <c r="F931" s="187" t="s">
        <v>1049</v>
      </c>
      <c r="G931" s="36"/>
      <c r="H931" s="36"/>
      <c r="I931" s="188"/>
      <c r="J931" s="36"/>
      <c r="K931" s="36"/>
      <c r="L931" s="39"/>
      <c r="M931" s="189"/>
      <c r="N931" s="190"/>
      <c r="O931" s="64"/>
      <c r="P931" s="64"/>
      <c r="Q931" s="64"/>
      <c r="R931" s="64"/>
      <c r="S931" s="64"/>
      <c r="T931" s="65"/>
      <c r="U931" s="34"/>
      <c r="V931" s="34"/>
      <c r="W931" s="34"/>
      <c r="X931" s="34"/>
      <c r="Y931" s="34"/>
      <c r="Z931" s="34"/>
      <c r="AA931" s="34"/>
      <c r="AB931" s="34"/>
      <c r="AC931" s="34"/>
      <c r="AD931" s="34"/>
      <c r="AE931" s="34"/>
      <c r="AT931" s="17" t="s">
        <v>155</v>
      </c>
      <c r="AU931" s="17" t="s">
        <v>83</v>
      </c>
    </row>
    <row r="932" spans="1:65" s="2" customFormat="1" ht="16.5" customHeight="1">
      <c r="A932" s="34"/>
      <c r="B932" s="35"/>
      <c r="C932" s="214" t="s">
        <v>1050</v>
      </c>
      <c r="D932" s="214" t="s">
        <v>241</v>
      </c>
      <c r="E932" s="215" t="s">
        <v>1051</v>
      </c>
      <c r="F932" s="216" t="s">
        <v>1052</v>
      </c>
      <c r="G932" s="217" t="s">
        <v>528</v>
      </c>
      <c r="H932" s="218">
        <v>12</v>
      </c>
      <c r="I932" s="219"/>
      <c r="J932" s="220">
        <f>ROUND(I932*H932,2)</f>
        <v>0</v>
      </c>
      <c r="K932" s="216" t="s">
        <v>19</v>
      </c>
      <c r="L932" s="221"/>
      <c r="M932" s="222" t="s">
        <v>19</v>
      </c>
      <c r="N932" s="223" t="s">
        <v>44</v>
      </c>
      <c r="O932" s="64"/>
      <c r="P932" s="182">
        <f>O932*H932</f>
        <v>0</v>
      </c>
      <c r="Q932" s="182">
        <v>0.024</v>
      </c>
      <c r="R932" s="182">
        <f>Q932*H932</f>
        <v>0.28800000000000003</v>
      </c>
      <c r="S932" s="182">
        <v>0</v>
      </c>
      <c r="T932" s="183">
        <f>S932*H932</f>
        <v>0</v>
      </c>
      <c r="U932" s="34"/>
      <c r="V932" s="34"/>
      <c r="W932" s="34"/>
      <c r="X932" s="34"/>
      <c r="Y932" s="34"/>
      <c r="Z932" s="34"/>
      <c r="AA932" s="34"/>
      <c r="AB932" s="34"/>
      <c r="AC932" s="34"/>
      <c r="AD932" s="34"/>
      <c r="AE932" s="34"/>
      <c r="AR932" s="184" t="s">
        <v>412</v>
      </c>
      <c r="AT932" s="184" t="s">
        <v>241</v>
      </c>
      <c r="AU932" s="184" t="s">
        <v>83</v>
      </c>
      <c r="AY932" s="17" t="s">
        <v>146</v>
      </c>
      <c r="BE932" s="185">
        <f>IF(N932="základní",J932,0)</f>
        <v>0</v>
      </c>
      <c r="BF932" s="185">
        <f>IF(N932="snížená",J932,0)</f>
        <v>0</v>
      </c>
      <c r="BG932" s="185">
        <f>IF(N932="zákl. přenesená",J932,0)</f>
        <v>0</v>
      </c>
      <c r="BH932" s="185">
        <f>IF(N932="sníž. přenesená",J932,0)</f>
        <v>0</v>
      </c>
      <c r="BI932" s="185">
        <f>IF(N932="nulová",J932,0)</f>
        <v>0</v>
      </c>
      <c r="BJ932" s="17" t="s">
        <v>81</v>
      </c>
      <c r="BK932" s="185">
        <f>ROUND(I932*H932,2)</f>
        <v>0</v>
      </c>
      <c r="BL932" s="17" t="s">
        <v>264</v>
      </c>
      <c r="BM932" s="184" t="s">
        <v>1053</v>
      </c>
    </row>
    <row r="933" spans="1:47" s="2" customFormat="1" ht="19.5">
      <c r="A933" s="34"/>
      <c r="B933" s="35"/>
      <c r="C933" s="36"/>
      <c r="D933" s="191" t="s">
        <v>172</v>
      </c>
      <c r="E933" s="36"/>
      <c r="F933" s="192" t="s">
        <v>338</v>
      </c>
      <c r="G933" s="36"/>
      <c r="H933" s="36"/>
      <c r="I933" s="188"/>
      <c r="J933" s="36"/>
      <c r="K933" s="36"/>
      <c r="L933" s="39"/>
      <c r="M933" s="189"/>
      <c r="N933" s="190"/>
      <c r="O933" s="64"/>
      <c r="P933" s="64"/>
      <c r="Q933" s="64"/>
      <c r="R933" s="64"/>
      <c r="S933" s="64"/>
      <c r="T933" s="65"/>
      <c r="U933" s="34"/>
      <c r="V933" s="34"/>
      <c r="W933" s="34"/>
      <c r="X933" s="34"/>
      <c r="Y933" s="34"/>
      <c r="Z933" s="34"/>
      <c r="AA933" s="34"/>
      <c r="AB933" s="34"/>
      <c r="AC933" s="34"/>
      <c r="AD933" s="34"/>
      <c r="AE933" s="34"/>
      <c r="AT933" s="17" t="s">
        <v>172</v>
      </c>
      <c r="AU933" s="17" t="s">
        <v>83</v>
      </c>
    </row>
    <row r="934" spans="1:65" s="2" customFormat="1" ht="16.5" customHeight="1">
      <c r="A934" s="34"/>
      <c r="B934" s="35"/>
      <c r="C934" s="173" t="s">
        <v>1054</v>
      </c>
      <c r="D934" s="173" t="s">
        <v>148</v>
      </c>
      <c r="E934" s="174" t="s">
        <v>1055</v>
      </c>
      <c r="F934" s="175" t="s">
        <v>1056</v>
      </c>
      <c r="G934" s="176" t="s">
        <v>594</v>
      </c>
      <c r="H934" s="177">
        <v>918.129</v>
      </c>
      <c r="I934" s="178"/>
      <c r="J934" s="179">
        <f>ROUND(I934*H934,2)</f>
        <v>0</v>
      </c>
      <c r="K934" s="175" t="s">
        <v>152</v>
      </c>
      <c r="L934" s="39"/>
      <c r="M934" s="180" t="s">
        <v>19</v>
      </c>
      <c r="N934" s="181" t="s">
        <v>44</v>
      </c>
      <c r="O934" s="64"/>
      <c r="P934" s="182">
        <f>O934*H934</f>
        <v>0</v>
      </c>
      <c r="Q934" s="182">
        <v>5E-05</v>
      </c>
      <c r="R934" s="182">
        <f>Q934*H934</f>
        <v>0.04590645</v>
      </c>
      <c r="S934" s="182">
        <v>0</v>
      </c>
      <c r="T934" s="183">
        <f>S934*H934</f>
        <v>0</v>
      </c>
      <c r="U934" s="34"/>
      <c r="V934" s="34"/>
      <c r="W934" s="34"/>
      <c r="X934" s="34"/>
      <c r="Y934" s="34"/>
      <c r="Z934" s="34"/>
      <c r="AA934" s="34"/>
      <c r="AB934" s="34"/>
      <c r="AC934" s="34"/>
      <c r="AD934" s="34"/>
      <c r="AE934" s="34"/>
      <c r="AR934" s="184" t="s">
        <v>264</v>
      </c>
      <c r="AT934" s="184" t="s">
        <v>148</v>
      </c>
      <c r="AU934" s="184" t="s">
        <v>83</v>
      </c>
      <c r="AY934" s="17" t="s">
        <v>146</v>
      </c>
      <c r="BE934" s="185">
        <f>IF(N934="základní",J934,0)</f>
        <v>0</v>
      </c>
      <c r="BF934" s="185">
        <f>IF(N934="snížená",J934,0)</f>
        <v>0</v>
      </c>
      <c r="BG934" s="185">
        <f>IF(N934="zákl. přenesená",J934,0)</f>
        <v>0</v>
      </c>
      <c r="BH934" s="185">
        <f>IF(N934="sníž. přenesená",J934,0)</f>
        <v>0</v>
      </c>
      <c r="BI934" s="185">
        <f>IF(N934="nulová",J934,0)</f>
        <v>0</v>
      </c>
      <c r="BJ934" s="17" t="s">
        <v>81</v>
      </c>
      <c r="BK934" s="185">
        <f>ROUND(I934*H934,2)</f>
        <v>0</v>
      </c>
      <c r="BL934" s="17" t="s">
        <v>264</v>
      </c>
      <c r="BM934" s="184" t="s">
        <v>1057</v>
      </c>
    </row>
    <row r="935" spans="1:47" s="2" customFormat="1" ht="12">
      <c r="A935" s="34"/>
      <c r="B935" s="35"/>
      <c r="C935" s="36"/>
      <c r="D935" s="186" t="s">
        <v>155</v>
      </c>
      <c r="E935" s="36"/>
      <c r="F935" s="187" t="s">
        <v>1058</v>
      </c>
      <c r="G935" s="36"/>
      <c r="H935" s="36"/>
      <c r="I935" s="188"/>
      <c r="J935" s="36"/>
      <c r="K935" s="36"/>
      <c r="L935" s="39"/>
      <c r="M935" s="189"/>
      <c r="N935" s="190"/>
      <c r="O935" s="64"/>
      <c r="P935" s="64"/>
      <c r="Q935" s="64"/>
      <c r="R935" s="64"/>
      <c r="S935" s="64"/>
      <c r="T935" s="65"/>
      <c r="U935" s="34"/>
      <c r="V935" s="34"/>
      <c r="W935" s="34"/>
      <c r="X935" s="34"/>
      <c r="Y935" s="34"/>
      <c r="Z935" s="34"/>
      <c r="AA935" s="34"/>
      <c r="AB935" s="34"/>
      <c r="AC935" s="34"/>
      <c r="AD935" s="34"/>
      <c r="AE935" s="34"/>
      <c r="AT935" s="17" t="s">
        <v>155</v>
      </c>
      <c r="AU935" s="17" t="s">
        <v>83</v>
      </c>
    </row>
    <row r="936" spans="1:47" s="2" customFormat="1" ht="29.25">
      <c r="A936" s="34"/>
      <c r="B936" s="35"/>
      <c r="C936" s="36"/>
      <c r="D936" s="191" t="s">
        <v>157</v>
      </c>
      <c r="E936" s="36"/>
      <c r="F936" s="192" t="s">
        <v>1059</v>
      </c>
      <c r="G936" s="36"/>
      <c r="H936" s="36"/>
      <c r="I936" s="188"/>
      <c r="J936" s="36"/>
      <c r="K936" s="36"/>
      <c r="L936" s="39"/>
      <c r="M936" s="189"/>
      <c r="N936" s="190"/>
      <c r="O936" s="64"/>
      <c r="P936" s="64"/>
      <c r="Q936" s="64"/>
      <c r="R936" s="64"/>
      <c r="S936" s="64"/>
      <c r="T936" s="65"/>
      <c r="U936" s="34"/>
      <c r="V936" s="34"/>
      <c r="W936" s="34"/>
      <c r="X936" s="34"/>
      <c r="Y936" s="34"/>
      <c r="Z936" s="34"/>
      <c r="AA936" s="34"/>
      <c r="AB936" s="34"/>
      <c r="AC936" s="34"/>
      <c r="AD936" s="34"/>
      <c r="AE936" s="34"/>
      <c r="AT936" s="17" t="s">
        <v>157</v>
      </c>
      <c r="AU936" s="17" t="s">
        <v>83</v>
      </c>
    </row>
    <row r="937" spans="2:51" s="13" customFormat="1" ht="12">
      <c r="B937" s="193"/>
      <c r="C937" s="194"/>
      <c r="D937" s="191" t="s">
        <v>159</v>
      </c>
      <c r="E937" s="195" t="s">
        <v>19</v>
      </c>
      <c r="F937" s="196" t="s">
        <v>869</v>
      </c>
      <c r="G937" s="194"/>
      <c r="H937" s="195" t="s">
        <v>19</v>
      </c>
      <c r="I937" s="197"/>
      <c r="J937" s="194"/>
      <c r="K937" s="194"/>
      <c r="L937" s="198"/>
      <c r="M937" s="199"/>
      <c r="N937" s="200"/>
      <c r="O937" s="200"/>
      <c r="P937" s="200"/>
      <c r="Q937" s="200"/>
      <c r="R937" s="200"/>
      <c r="S937" s="200"/>
      <c r="T937" s="201"/>
      <c r="AT937" s="202" t="s">
        <v>159</v>
      </c>
      <c r="AU937" s="202" t="s">
        <v>83</v>
      </c>
      <c r="AV937" s="13" t="s">
        <v>81</v>
      </c>
      <c r="AW937" s="13" t="s">
        <v>34</v>
      </c>
      <c r="AX937" s="13" t="s">
        <v>73</v>
      </c>
      <c r="AY937" s="202" t="s">
        <v>146</v>
      </c>
    </row>
    <row r="938" spans="2:51" s="13" customFormat="1" ht="12">
      <c r="B938" s="193"/>
      <c r="C938" s="194"/>
      <c r="D938" s="191" t="s">
        <v>159</v>
      </c>
      <c r="E938" s="195" t="s">
        <v>19</v>
      </c>
      <c r="F938" s="196" t="s">
        <v>1060</v>
      </c>
      <c r="G938" s="194"/>
      <c r="H938" s="195" t="s">
        <v>19</v>
      </c>
      <c r="I938" s="197"/>
      <c r="J938" s="194"/>
      <c r="K938" s="194"/>
      <c r="L938" s="198"/>
      <c r="M938" s="199"/>
      <c r="N938" s="200"/>
      <c r="O938" s="200"/>
      <c r="P938" s="200"/>
      <c r="Q938" s="200"/>
      <c r="R938" s="200"/>
      <c r="S938" s="200"/>
      <c r="T938" s="201"/>
      <c r="AT938" s="202" t="s">
        <v>159</v>
      </c>
      <c r="AU938" s="202" t="s">
        <v>83</v>
      </c>
      <c r="AV938" s="13" t="s">
        <v>81</v>
      </c>
      <c r="AW938" s="13" t="s">
        <v>34</v>
      </c>
      <c r="AX938" s="13" t="s">
        <v>73</v>
      </c>
      <c r="AY938" s="202" t="s">
        <v>146</v>
      </c>
    </row>
    <row r="939" spans="2:51" s="14" customFormat="1" ht="12">
      <c r="B939" s="203"/>
      <c r="C939" s="204"/>
      <c r="D939" s="191" t="s">
        <v>159</v>
      </c>
      <c r="E939" s="205" t="s">
        <v>19</v>
      </c>
      <c r="F939" s="206" t="s">
        <v>1061</v>
      </c>
      <c r="G939" s="204"/>
      <c r="H939" s="207">
        <v>49.99</v>
      </c>
      <c r="I939" s="208"/>
      <c r="J939" s="204"/>
      <c r="K939" s="204"/>
      <c r="L939" s="209"/>
      <c r="M939" s="210"/>
      <c r="N939" s="211"/>
      <c r="O939" s="211"/>
      <c r="P939" s="211"/>
      <c r="Q939" s="211"/>
      <c r="R939" s="211"/>
      <c r="S939" s="211"/>
      <c r="T939" s="212"/>
      <c r="AT939" s="213" t="s">
        <v>159</v>
      </c>
      <c r="AU939" s="213" t="s">
        <v>83</v>
      </c>
      <c r="AV939" s="14" t="s">
        <v>83</v>
      </c>
      <c r="AW939" s="14" t="s">
        <v>34</v>
      </c>
      <c r="AX939" s="14" t="s">
        <v>73</v>
      </c>
      <c r="AY939" s="213" t="s">
        <v>146</v>
      </c>
    </row>
    <row r="940" spans="2:51" s="13" customFormat="1" ht="12">
      <c r="B940" s="193"/>
      <c r="C940" s="194"/>
      <c r="D940" s="191" t="s">
        <v>159</v>
      </c>
      <c r="E940" s="195" t="s">
        <v>19</v>
      </c>
      <c r="F940" s="196" t="s">
        <v>1062</v>
      </c>
      <c r="G940" s="194"/>
      <c r="H940" s="195" t="s">
        <v>19</v>
      </c>
      <c r="I940" s="197"/>
      <c r="J940" s="194"/>
      <c r="K940" s="194"/>
      <c r="L940" s="198"/>
      <c r="M940" s="199"/>
      <c r="N940" s="200"/>
      <c r="O940" s="200"/>
      <c r="P940" s="200"/>
      <c r="Q940" s="200"/>
      <c r="R940" s="200"/>
      <c r="S940" s="200"/>
      <c r="T940" s="201"/>
      <c r="AT940" s="202" t="s">
        <v>159</v>
      </c>
      <c r="AU940" s="202" t="s">
        <v>83</v>
      </c>
      <c r="AV940" s="13" t="s">
        <v>81</v>
      </c>
      <c r="AW940" s="13" t="s">
        <v>34</v>
      </c>
      <c r="AX940" s="13" t="s">
        <v>73</v>
      </c>
      <c r="AY940" s="202" t="s">
        <v>146</v>
      </c>
    </row>
    <row r="941" spans="2:51" s="14" customFormat="1" ht="12">
      <c r="B941" s="203"/>
      <c r="C941" s="204"/>
      <c r="D941" s="191" t="s">
        <v>159</v>
      </c>
      <c r="E941" s="205" t="s">
        <v>19</v>
      </c>
      <c r="F941" s="206" t="s">
        <v>1063</v>
      </c>
      <c r="G941" s="204"/>
      <c r="H941" s="207">
        <v>69.235</v>
      </c>
      <c r="I941" s="208"/>
      <c r="J941" s="204"/>
      <c r="K941" s="204"/>
      <c r="L941" s="209"/>
      <c r="M941" s="210"/>
      <c r="N941" s="211"/>
      <c r="O941" s="211"/>
      <c r="P941" s="211"/>
      <c r="Q941" s="211"/>
      <c r="R941" s="211"/>
      <c r="S941" s="211"/>
      <c r="T941" s="212"/>
      <c r="AT941" s="213" t="s">
        <v>159</v>
      </c>
      <c r="AU941" s="213" t="s">
        <v>83</v>
      </c>
      <c r="AV941" s="14" t="s">
        <v>83</v>
      </c>
      <c r="AW941" s="14" t="s">
        <v>34</v>
      </c>
      <c r="AX941" s="14" t="s">
        <v>73</v>
      </c>
      <c r="AY941" s="213" t="s">
        <v>146</v>
      </c>
    </row>
    <row r="942" spans="2:51" s="13" customFormat="1" ht="12">
      <c r="B942" s="193"/>
      <c r="C942" s="194"/>
      <c r="D942" s="191" t="s">
        <v>159</v>
      </c>
      <c r="E942" s="195" t="s">
        <v>19</v>
      </c>
      <c r="F942" s="196" t="s">
        <v>1064</v>
      </c>
      <c r="G942" s="194"/>
      <c r="H942" s="195" t="s">
        <v>19</v>
      </c>
      <c r="I942" s="197"/>
      <c r="J942" s="194"/>
      <c r="K942" s="194"/>
      <c r="L942" s="198"/>
      <c r="M942" s="199"/>
      <c r="N942" s="200"/>
      <c r="O942" s="200"/>
      <c r="P942" s="200"/>
      <c r="Q942" s="200"/>
      <c r="R942" s="200"/>
      <c r="S942" s="200"/>
      <c r="T942" s="201"/>
      <c r="AT942" s="202" t="s">
        <v>159</v>
      </c>
      <c r="AU942" s="202" t="s">
        <v>83</v>
      </c>
      <c r="AV942" s="13" t="s">
        <v>81</v>
      </c>
      <c r="AW942" s="13" t="s">
        <v>34</v>
      </c>
      <c r="AX942" s="13" t="s">
        <v>73</v>
      </c>
      <c r="AY942" s="202" t="s">
        <v>146</v>
      </c>
    </row>
    <row r="943" spans="2:51" s="14" customFormat="1" ht="12">
      <c r="B943" s="203"/>
      <c r="C943" s="204"/>
      <c r="D943" s="191" t="s">
        <v>159</v>
      </c>
      <c r="E943" s="205" t="s">
        <v>19</v>
      </c>
      <c r="F943" s="206" t="s">
        <v>1065</v>
      </c>
      <c r="G943" s="204"/>
      <c r="H943" s="207">
        <v>9.6</v>
      </c>
      <c r="I943" s="208"/>
      <c r="J943" s="204"/>
      <c r="K943" s="204"/>
      <c r="L943" s="209"/>
      <c r="M943" s="210"/>
      <c r="N943" s="211"/>
      <c r="O943" s="211"/>
      <c r="P943" s="211"/>
      <c r="Q943" s="211"/>
      <c r="R943" s="211"/>
      <c r="S943" s="211"/>
      <c r="T943" s="212"/>
      <c r="AT943" s="213" t="s">
        <v>159</v>
      </c>
      <c r="AU943" s="213" t="s">
        <v>83</v>
      </c>
      <c r="AV943" s="14" t="s">
        <v>83</v>
      </c>
      <c r="AW943" s="14" t="s">
        <v>34</v>
      </c>
      <c r="AX943" s="14" t="s">
        <v>73</v>
      </c>
      <c r="AY943" s="213" t="s">
        <v>146</v>
      </c>
    </row>
    <row r="944" spans="2:51" s="13" customFormat="1" ht="12">
      <c r="B944" s="193"/>
      <c r="C944" s="194"/>
      <c r="D944" s="191" t="s">
        <v>159</v>
      </c>
      <c r="E944" s="195" t="s">
        <v>19</v>
      </c>
      <c r="F944" s="196" t="s">
        <v>1066</v>
      </c>
      <c r="G944" s="194"/>
      <c r="H944" s="195" t="s">
        <v>19</v>
      </c>
      <c r="I944" s="197"/>
      <c r="J944" s="194"/>
      <c r="K944" s="194"/>
      <c r="L944" s="198"/>
      <c r="M944" s="199"/>
      <c r="N944" s="200"/>
      <c r="O944" s="200"/>
      <c r="P944" s="200"/>
      <c r="Q944" s="200"/>
      <c r="R944" s="200"/>
      <c r="S944" s="200"/>
      <c r="T944" s="201"/>
      <c r="AT944" s="202" t="s">
        <v>159</v>
      </c>
      <c r="AU944" s="202" t="s">
        <v>83</v>
      </c>
      <c r="AV944" s="13" t="s">
        <v>81</v>
      </c>
      <c r="AW944" s="13" t="s">
        <v>34</v>
      </c>
      <c r="AX944" s="13" t="s">
        <v>73</v>
      </c>
      <c r="AY944" s="202" t="s">
        <v>146</v>
      </c>
    </row>
    <row r="945" spans="2:51" s="14" customFormat="1" ht="12">
      <c r="B945" s="203"/>
      <c r="C945" s="204"/>
      <c r="D945" s="191" t="s">
        <v>159</v>
      </c>
      <c r="E945" s="205" t="s">
        <v>19</v>
      </c>
      <c r="F945" s="206" t="s">
        <v>1067</v>
      </c>
      <c r="G945" s="204"/>
      <c r="H945" s="207">
        <v>8</v>
      </c>
      <c r="I945" s="208"/>
      <c r="J945" s="204"/>
      <c r="K945" s="204"/>
      <c r="L945" s="209"/>
      <c r="M945" s="210"/>
      <c r="N945" s="211"/>
      <c r="O945" s="211"/>
      <c r="P945" s="211"/>
      <c r="Q945" s="211"/>
      <c r="R945" s="211"/>
      <c r="S945" s="211"/>
      <c r="T945" s="212"/>
      <c r="AT945" s="213" t="s">
        <v>159</v>
      </c>
      <c r="AU945" s="213" t="s">
        <v>83</v>
      </c>
      <c r="AV945" s="14" t="s">
        <v>83</v>
      </c>
      <c r="AW945" s="14" t="s">
        <v>34</v>
      </c>
      <c r="AX945" s="14" t="s">
        <v>73</v>
      </c>
      <c r="AY945" s="213" t="s">
        <v>146</v>
      </c>
    </row>
    <row r="946" spans="2:51" s="13" customFormat="1" ht="12">
      <c r="B946" s="193"/>
      <c r="C946" s="194"/>
      <c r="D946" s="191" t="s">
        <v>159</v>
      </c>
      <c r="E946" s="195" t="s">
        <v>19</v>
      </c>
      <c r="F946" s="196" t="s">
        <v>160</v>
      </c>
      <c r="G946" s="194"/>
      <c r="H946" s="195" t="s">
        <v>19</v>
      </c>
      <c r="I946" s="197"/>
      <c r="J946" s="194"/>
      <c r="K946" s="194"/>
      <c r="L946" s="198"/>
      <c r="M946" s="199"/>
      <c r="N946" s="200"/>
      <c r="O946" s="200"/>
      <c r="P946" s="200"/>
      <c r="Q946" s="200"/>
      <c r="R946" s="200"/>
      <c r="S946" s="200"/>
      <c r="T946" s="201"/>
      <c r="AT946" s="202" t="s">
        <v>159</v>
      </c>
      <c r="AU946" s="202" t="s">
        <v>83</v>
      </c>
      <c r="AV946" s="13" t="s">
        <v>81</v>
      </c>
      <c r="AW946" s="13" t="s">
        <v>34</v>
      </c>
      <c r="AX946" s="13" t="s">
        <v>73</v>
      </c>
      <c r="AY946" s="202" t="s">
        <v>146</v>
      </c>
    </row>
    <row r="947" spans="2:51" s="13" customFormat="1" ht="12">
      <c r="B947" s="193"/>
      <c r="C947" s="194"/>
      <c r="D947" s="191" t="s">
        <v>159</v>
      </c>
      <c r="E947" s="195" t="s">
        <v>19</v>
      </c>
      <c r="F947" s="196" t="s">
        <v>1068</v>
      </c>
      <c r="G947" s="194"/>
      <c r="H947" s="195" t="s">
        <v>19</v>
      </c>
      <c r="I947" s="197"/>
      <c r="J947" s="194"/>
      <c r="K947" s="194"/>
      <c r="L947" s="198"/>
      <c r="M947" s="199"/>
      <c r="N947" s="200"/>
      <c r="O947" s="200"/>
      <c r="P947" s="200"/>
      <c r="Q947" s="200"/>
      <c r="R947" s="200"/>
      <c r="S947" s="200"/>
      <c r="T947" s="201"/>
      <c r="AT947" s="202" t="s">
        <v>159</v>
      </c>
      <c r="AU947" s="202" t="s">
        <v>83</v>
      </c>
      <c r="AV947" s="13" t="s">
        <v>81</v>
      </c>
      <c r="AW947" s="13" t="s">
        <v>34</v>
      </c>
      <c r="AX947" s="13" t="s">
        <v>73</v>
      </c>
      <c r="AY947" s="202" t="s">
        <v>146</v>
      </c>
    </row>
    <row r="948" spans="2:51" s="14" customFormat="1" ht="12">
      <c r="B948" s="203"/>
      <c r="C948" s="204"/>
      <c r="D948" s="191" t="s">
        <v>159</v>
      </c>
      <c r="E948" s="205" t="s">
        <v>19</v>
      </c>
      <c r="F948" s="206" t="s">
        <v>1069</v>
      </c>
      <c r="G948" s="204"/>
      <c r="H948" s="207">
        <v>118.636</v>
      </c>
      <c r="I948" s="208"/>
      <c r="J948" s="204"/>
      <c r="K948" s="204"/>
      <c r="L948" s="209"/>
      <c r="M948" s="210"/>
      <c r="N948" s="211"/>
      <c r="O948" s="211"/>
      <c r="P948" s="211"/>
      <c r="Q948" s="211"/>
      <c r="R948" s="211"/>
      <c r="S948" s="211"/>
      <c r="T948" s="212"/>
      <c r="AT948" s="213" t="s">
        <v>159</v>
      </c>
      <c r="AU948" s="213" t="s">
        <v>83</v>
      </c>
      <c r="AV948" s="14" t="s">
        <v>83</v>
      </c>
      <c r="AW948" s="14" t="s">
        <v>34</v>
      </c>
      <c r="AX948" s="14" t="s">
        <v>73</v>
      </c>
      <c r="AY948" s="213" t="s">
        <v>146</v>
      </c>
    </row>
    <row r="949" spans="2:51" s="13" customFormat="1" ht="12">
      <c r="B949" s="193"/>
      <c r="C949" s="194"/>
      <c r="D949" s="191" t="s">
        <v>159</v>
      </c>
      <c r="E949" s="195" t="s">
        <v>19</v>
      </c>
      <c r="F949" s="196" t="s">
        <v>1070</v>
      </c>
      <c r="G949" s="194"/>
      <c r="H949" s="195" t="s">
        <v>19</v>
      </c>
      <c r="I949" s="197"/>
      <c r="J949" s="194"/>
      <c r="K949" s="194"/>
      <c r="L949" s="198"/>
      <c r="M949" s="199"/>
      <c r="N949" s="200"/>
      <c r="O949" s="200"/>
      <c r="P949" s="200"/>
      <c r="Q949" s="200"/>
      <c r="R949" s="200"/>
      <c r="S949" s="200"/>
      <c r="T949" s="201"/>
      <c r="AT949" s="202" t="s">
        <v>159</v>
      </c>
      <c r="AU949" s="202" t="s">
        <v>83</v>
      </c>
      <c r="AV949" s="13" t="s">
        <v>81</v>
      </c>
      <c r="AW949" s="13" t="s">
        <v>34</v>
      </c>
      <c r="AX949" s="13" t="s">
        <v>73</v>
      </c>
      <c r="AY949" s="202" t="s">
        <v>146</v>
      </c>
    </row>
    <row r="950" spans="2:51" s="14" customFormat="1" ht="12">
      <c r="B950" s="203"/>
      <c r="C950" s="204"/>
      <c r="D950" s="191" t="s">
        <v>159</v>
      </c>
      <c r="E950" s="205" t="s">
        <v>19</v>
      </c>
      <c r="F950" s="206" t="s">
        <v>1071</v>
      </c>
      <c r="G950" s="204"/>
      <c r="H950" s="207">
        <v>17.539</v>
      </c>
      <c r="I950" s="208"/>
      <c r="J950" s="204"/>
      <c r="K950" s="204"/>
      <c r="L950" s="209"/>
      <c r="M950" s="210"/>
      <c r="N950" s="211"/>
      <c r="O950" s="211"/>
      <c r="P950" s="211"/>
      <c r="Q950" s="211"/>
      <c r="R950" s="211"/>
      <c r="S950" s="211"/>
      <c r="T950" s="212"/>
      <c r="AT950" s="213" t="s">
        <v>159</v>
      </c>
      <c r="AU950" s="213" t="s">
        <v>83</v>
      </c>
      <c r="AV950" s="14" t="s">
        <v>83</v>
      </c>
      <c r="AW950" s="14" t="s">
        <v>34</v>
      </c>
      <c r="AX950" s="14" t="s">
        <v>73</v>
      </c>
      <c r="AY950" s="213" t="s">
        <v>146</v>
      </c>
    </row>
    <row r="951" spans="2:51" s="13" customFormat="1" ht="12">
      <c r="B951" s="193"/>
      <c r="C951" s="194"/>
      <c r="D951" s="191" t="s">
        <v>159</v>
      </c>
      <c r="E951" s="195" t="s">
        <v>19</v>
      </c>
      <c r="F951" s="196" t="s">
        <v>1072</v>
      </c>
      <c r="G951" s="194"/>
      <c r="H951" s="195" t="s">
        <v>19</v>
      </c>
      <c r="I951" s="197"/>
      <c r="J951" s="194"/>
      <c r="K951" s="194"/>
      <c r="L951" s="198"/>
      <c r="M951" s="199"/>
      <c r="N951" s="200"/>
      <c r="O951" s="200"/>
      <c r="P951" s="200"/>
      <c r="Q951" s="200"/>
      <c r="R951" s="200"/>
      <c r="S951" s="200"/>
      <c r="T951" s="201"/>
      <c r="AT951" s="202" t="s">
        <v>159</v>
      </c>
      <c r="AU951" s="202" t="s">
        <v>83</v>
      </c>
      <c r="AV951" s="13" t="s">
        <v>81</v>
      </c>
      <c r="AW951" s="13" t="s">
        <v>34</v>
      </c>
      <c r="AX951" s="13" t="s">
        <v>73</v>
      </c>
      <c r="AY951" s="202" t="s">
        <v>146</v>
      </c>
    </row>
    <row r="952" spans="2:51" s="14" customFormat="1" ht="12">
      <c r="B952" s="203"/>
      <c r="C952" s="204"/>
      <c r="D952" s="191" t="s">
        <v>159</v>
      </c>
      <c r="E952" s="205" t="s">
        <v>19</v>
      </c>
      <c r="F952" s="206" t="s">
        <v>1073</v>
      </c>
      <c r="G952" s="204"/>
      <c r="H952" s="207">
        <v>5.6</v>
      </c>
      <c r="I952" s="208"/>
      <c r="J952" s="204"/>
      <c r="K952" s="204"/>
      <c r="L952" s="209"/>
      <c r="M952" s="210"/>
      <c r="N952" s="211"/>
      <c r="O952" s="211"/>
      <c r="P952" s="211"/>
      <c r="Q952" s="211"/>
      <c r="R952" s="211"/>
      <c r="S952" s="211"/>
      <c r="T952" s="212"/>
      <c r="AT952" s="213" t="s">
        <v>159</v>
      </c>
      <c r="AU952" s="213" t="s">
        <v>83</v>
      </c>
      <c r="AV952" s="14" t="s">
        <v>83</v>
      </c>
      <c r="AW952" s="14" t="s">
        <v>34</v>
      </c>
      <c r="AX952" s="14" t="s">
        <v>73</v>
      </c>
      <c r="AY952" s="213" t="s">
        <v>146</v>
      </c>
    </row>
    <row r="953" spans="2:51" s="13" customFormat="1" ht="12">
      <c r="B953" s="193"/>
      <c r="C953" s="194"/>
      <c r="D953" s="191" t="s">
        <v>159</v>
      </c>
      <c r="E953" s="195" t="s">
        <v>19</v>
      </c>
      <c r="F953" s="196" t="s">
        <v>1074</v>
      </c>
      <c r="G953" s="194"/>
      <c r="H953" s="195" t="s">
        <v>19</v>
      </c>
      <c r="I953" s="197"/>
      <c r="J953" s="194"/>
      <c r="K953" s="194"/>
      <c r="L953" s="198"/>
      <c r="M953" s="199"/>
      <c r="N953" s="200"/>
      <c r="O953" s="200"/>
      <c r="P953" s="200"/>
      <c r="Q953" s="200"/>
      <c r="R953" s="200"/>
      <c r="S953" s="200"/>
      <c r="T953" s="201"/>
      <c r="AT953" s="202" t="s">
        <v>159</v>
      </c>
      <c r="AU953" s="202" t="s">
        <v>83</v>
      </c>
      <c r="AV953" s="13" t="s">
        <v>81</v>
      </c>
      <c r="AW953" s="13" t="s">
        <v>34</v>
      </c>
      <c r="AX953" s="13" t="s">
        <v>73</v>
      </c>
      <c r="AY953" s="202" t="s">
        <v>146</v>
      </c>
    </row>
    <row r="954" spans="2:51" s="14" customFormat="1" ht="12">
      <c r="B954" s="203"/>
      <c r="C954" s="204"/>
      <c r="D954" s="191" t="s">
        <v>159</v>
      </c>
      <c r="E954" s="205" t="s">
        <v>19</v>
      </c>
      <c r="F954" s="206" t="s">
        <v>1075</v>
      </c>
      <c r="G954" s="204"/>
      <c r="H954" s="207">
        <v>0.922</v>
      </c>
      <c r="I954" s="208"/>
      <c r="J954" s="204"/>
      <c r="K954" s="204"/>
      <c r="L954" s="209"/>
      <c r="M954" s="210"/>
      <c r="N954" s="211"/>
      <c r="O954" s="211"/>
      <c r="P954" s="211"/>
      <c r="Q954" s="211"/>
      <c r="R954" s="211"/>
      <c r="S954" s="211"/>
      <c r="T954" s="212"/>
      <c r="AT954" s="213" t="s">
        <v>159</v>
      </c>
      <c r="AU954" s="213" t="s">
        <v>83</v>
      </c>
      <c r="AV954" s="14" t="s">
        <v>83</v>
      </c>
      <c r="AW954" s="14" t="s">
        <v>34</v>
      </c>
      <c r="AX954" s="14" t="s">
        <v>73</v>
      </c>
      <c r="AY954" s="213" t="s">
        <v>146</v>
      </c>
    </row>
    <row r="955" spans="2:51" s="13" customFormat="1" ht="12">
      <c r="B955" s="193"/>
      <c r="C955" s="194"/>
      <c r="D955" s="191" t="s">
        <v>159</v>
      </c>
      <c r="E955" s="195" t="s">
        <v>19</v>
      </c>
      <c r="F955" s="196" t="s">
        <v>1076</v>
      </c>
      <c r="G955" s="194"/>
      <c r="H955" s="195" t="s">
        <v>19</v>
      </c>
      <c r="I955" s="197"/>
      <c r="J955" s="194"/>
      <c r="K955" s="194"/>
      <c r="L955" s="198"/>
      <c r="M955" s="199"/>
      <c r="N955" s="200"/>
      <c r="O955" s="200"/>
      <c r="P955" s="200"/>
      <c r="Q955" s="200"/>
      <c r="R955" s="200"/>
      <c r="S955" s="200"/>
      <c r="T955" s="201"/>
      <c r="AT955" s="202" t="s">
        <v>159</v>
      </c>
      <c r="AU955" s="202" t="s">
        <v>83</v>
      </c>
      <c r="AV955" s="13" t="s">
        <v>81</v>
      </c>
      <c r="AW955" s="13" t="s">
        <v>34</v>
      </c>
      <c r="AX955" s="13" t="s">
        <v>73</v>
      </c>
      <c r="AY955" s="202" t="s">
        <v>146</v>
      </c>
    </row>
    <row r="956" spans="2:51" s="14" customFormat="1" ht="12">
      <c r="B956" s="203"/>
      <c r="C956" s="204"/>
      <c r="D956" s="191" t="s">
        <v>159</v>
      </c>
      <c r="E956" s="205" t="s">
        <v>19</v>
      </c>
      <c r="F956" s="206" t="s">
        <v>602</v>
      </c>
      <c r="G956" s="204"/>
      <c r="H956" s="207">
        <v>1.44</v>
      </c>
      <c r="I956" s="208"/>
      <c r="J956" s="204"/>
      <c r="K956" s="204"/>
      <c r="L956" s="209"/>
      <c r="M956" s="210"/>
      <c r="N956" s="211"/>
      <c r="O956" s="211"/>
      <c r="P956" s="211"/>
      <c r="Q956" s="211"/>
      <c r="R956" s="211"/>
      <c r="S956" s="211"/>
      <c r="T956" s="212"/>
      <c r="AT956" s="213" t="s">
        <v>159</v>
      </c>
      <c r="AU956" s="213" t="s">
        <v>83</v>
      </c>
      <c r="AV956" s="14" t="s">
        <v>83</v>
      </c>
      <c r="AW956" s="14" t="s">
        <v>34</v>
      </c>
      <c r="AX956" s="14" t="s">
        <v>73</v>
      </c>
      <c r="AY956" s="213" t="s">
        <v>146</v>
      </c>
    </row>
    <row r="957" spans="2:51" s="13" customFormat="1" ht="12">
      <c r="B957" s="193"/>
      <c r="C957" s="194"/>
      <c r="D957" s="191" t="s">
        <v>159</v>
      </c>
      <c r="E957" s="195" t="s">
        <v>19</v>
      </c>
      <c r="F957" s="196" t="s">
        <v>1077</v>
      </c>
      <c r="G957" s="194"/>
      <c r="H957" s="195" t="s">
        <v>19</v>
      </c>
      <c r="I957" s="197"/>
      <c r="J957" s="194"/>
      <c r="K957" s="194"/>
      <c r="L957" s="198"/>
      <c r="M957" s="199"/>
      <c r="N957" s="200"/>
      <c r="O957" s="200"/>
      <c r="P957" s="200"/>
      <c r="Q957" s="200"/>
      <c r="R957" s="200"/>
      <c r="S957" s="200"/>
      <c r="T957" s="201"/>
      <c r="AT957" s="202" t="s">
        <v>159</v>
      </c>
      <c r="AU957" s="202" t="s">
        <v>83</v>
      </c>
      <c r="AV957" s="13" t="s">
        <v>81</v>
      </c>
      <c r="AW957" s="13" t="s">
        <v>34</v>
      </c>
      <c r="AX957" s="13" t="s">
        <v>73</v>
      </c>
      <c r="AY957" s="202" t="s">
        <v>146</v>
      </c>
    </row>
    <row r="958" spans="2:51" s="14" customFormat="1" ht="12">
      <c r="B958" s="203"/>
      <c r="C958" s="204"/>
      <c r="D958" s="191" t="s">
        <v>159</v>
      </c>
      <c r="E958" s="205" t="s">
        <v>19</v>
      </c>
      <c r="F958" s="206" t="s">
        <v>1078</v>
      </c>
      <c r="G958" s="204"/>
      <c r="H958" s="207">
        <v>538.496</v>
      </c>
      <c r="I958" s="208"/>
      <c r="J958" s="204"/>
      <c r="K958" s="204"/>
      <c r="L958" s="209"/>
      <c r="M958" s="210"/>
      <c r="N958" s="211"/>
      <c r="O958" s="211"/>
      <c r="P958" s="211"/>
      <c r="Q958" s="211"/>
      <c r="R958" s="211"/>
      <c r="S958" s="211"/>
      <c r="T958" s="212"/>
      <c r="AT958" s="213" t="s">
        <v>159</v>
      </c>
      <c r="AU958" s="213" t="s">
        <v>83</v>
      </c>
      <c r="AV958" s="14" t="s">
        <v>83</v>
      </c>
      <c r="AW958" s="14" t="s">
        <v>34</v>
      </c>
      <c r="AX958" s="14" t="s">
        <v>73</v>
      </c>
      <c r="AY958" s="213" t="s">
        <v>146</v>
      </c>
    </row>
    <row r="959" spans="2:51" s="14" customFormat="1" ht="12">
      <c r="B959" s="203"/>
      <c r="C959" s="204"/>
      <c r="D959" s="191" t="s">
        <v>159</v>
      </c>
      <c r="E959" s="205" t="s">
        <v>19</v>
      </c>
      <c r="F959" s="206" t="s">
        <v>1079</v>
      </c>
      <c r="G959" s="204"/>
      <c r="H959" s="207">
        <v>7.68</v>
      </c>
      <c r="I959" s="208"/>
      <c r="J959" s="204"/>
      <c r="K959" s="204"/>
      <c r="L959" s="209"/>
      <c r="M959" s="210"/>
      <c r="N959" s="211"/>
      <c r="O959" s="211"/>
      <c r="P959" s="211"/>
      <c r="Q959" s="211"/>
      <c r="R959" s="211"/>
      <c r="S959" s="211"/>
      <c r="T959" s="212"/>
      <c r="AT959" s="213" t="s">
        <v>159</v>
      </c>
      <c r="AU959" s="213" t="s">
        <v>83</v>
      </c>
      <c r="AV959" s="14" t="s">
        <v>83</v>
      </c>
      <c r="AW959" s="14" t="s">
        <v>34</v>
      </c>
      <c r="AX959" s="14" t="s">
        <v>73</v>
      </c>
      <c r="AY959" s="213" t="s">
        <v>146</v>
      </c>
    </row>
    <row r="960" spans="2:51" s="13" customFormat="1" ht="12">
      <c r="B960" s="193"/>
      <c r="C960" s="194"/>
      <c r="D960" s="191" t="s">
        <v>159</v>
      </c>
      <c r="E960" s="195" t="s">
        <v>19</v>
      </c>
      <c r="F960" s="196" t="s">
        <v>597</v>
      </c>
      <c r="G960" s="194"/>
      <c r="H960" s="195" t="s">
        <v>19</v>
      </c>
      <c r="I960" s="197"/>
      <c r="J960" s="194"/>
      <c r="K960" s="194"/>
      <c r="L960" s="198"/>
      <c r="M960" s="199"/>
      <c r="N960" s="200"/>
      <c r="O960" s="200"/>
      <c r="P960" s="200"/>
      <c r="Q960" s="200"/>
      <c r="R960" s="200"/>
      <c r="S960" s="200"/>
      <c r="T960" s="201"/>
      <c r="AT960" s="202" t="s">
        <v>159</v>
      </c>
      <c r="AU960" s="202" t="s">
        <v>83</v>
      </c>
      <c r="AV960" s="13" t="s">
        <v>81</v>
      </c>
      <c r="AW960" s="13" t="s">
        <v>34</v>
      </c>
      <c r="AX960" s="13" t="s">
        <v>73</v>
      </c>
      <c r="AY960" s="202" t="s">
        <v>146</v>
      </c>
    </row>
    <row r="961" spans="2:51" s="14" customFormat="1" ht="12">
      <c r="B961" s="203"/>
      <c r="C961" s="204"/>
      <c r="D961" s="191" t="s">
        <v>159</v>
      </c>
      <c r="E961" s="205" t="s">
        <v>19</v>
      </c>
      <c r="F961" s="206" t="s">
        <v>598</v>
      </c>
      <c r="G961" s="204"/>
      <c r="H961" s="207">
        <v>54.06</v>
      </c>
      <c r="I961" s="208"/>
      <c r="J961" s="204"/>
      <c r="K961" s="204"/>
      <c r="L961" s="209"/>
      <c r="M961" s="210"/>
      <c r="N961" s="211"/>
      <c r="O961" s="211"/>
      <c r="P961" s="211"/>
      <c r="Q961" s="211"/>
      <c r="R961" s="211"/>
      <c r="S961" s="211"/>
      <c r="T961" s="212"/>
      <c r="AT961" s="213" t="s">
        <v>159</v>
      </c>
      <c r="AU961" s="213" t="s">
        <v>83</v>
      </c>
      <c r="AV961" s="14" t="s">
        <v>83</v>
      </c>
      <c r="AW961" s="14" t="s">
        <v>34</v>
      </c>
      <c r="AX961" s="14" t="s">
        <v>73</v>
      </c>
      <c r="AY961" s="213" t="s">
        <v>146</v>
      </c>
    </row>
    <row r="962" spans="2:51" s="13" customFormat="1" ht="12">
      <c r="B962" s="193"/>
      <c r="C962" s="194"/>
      <c r="D962" s="191" t="s">
        <v>159</v>
      </c>
      <c r="E962" s="195" t="s">
        <v>19</v>
      </c>
      <c r="F962" s="196" t="s">
        <v>599</v>
      </c>
      <c r="G962" s="194"/>
      <c r="H962" s="195" t="s">
        <v>19</v>
      </c>
      <c r="I962" s="197"/>
      <c r="J962" s="194"/>
      <c r="K962" s="194"/>
      <c r="L962" s="198"/>
      <c r="M962" s="199"/>
      <c r="N962" s="200"/>
      <c r="O962" s="200"/>
      <c r="P962" s="200"/>
      <c r="Q962" s="200"/>
      <c r="R962" s="200"/>
      <c r="S962" s="200"/>
      <c r="T962" s="201"/>
      <c r="AT962" s="202" t="s">
        <v>159</v>
      </c>
      <c r="AU962" s="202" t="s">
        <v>83</v>
      </c>
      <c r="AV962" s="13" t="s">
        <v>81</v>
      </c>
      <c r="AW962" s="13" t="s">
        <v>34</v>
      </c>
      <c r="AX962" s="13" t="s">
        <v>73</v>
      </c>
      <c r="AY962" s="202" t="s">
        <v>146</v>
      </c>
    </row>
    <row r="963" spans="2:51" s="14" customFormat="1" ht="12">
      <c r="B963" s="203"/>
      <c r="C963" s="204"/>
      <c r="D963" s="191" t="s">
        <v>159</v>
      </c>
      <c r="E963" s="205" t="s">
        <v>19</v>
      </c>
      <c r="F963" s="206" t="s">
        <v>1080</v>
      </c>
      <c r="G963" s="204"/>
      <c r="H963" s="207">
        <v>12.811</v>
      </c>
      <c r="I963" s="208"/>
      <c r="J963" s="204"/>
      <c r="K963" s="204"/>
      <c r="L963" s="209"/>
      <c r="M963" s="210"/>
      <c r="N963" s="211"/>
      <c r="O963" s="211"/>
      <c r="P963" s="211"/>
      <c r="Q963" s="211"/>
      <c r="R963" s="211"/>
      <c r="S963" s="211"/>
      <c r="T963" s="212"/>
      <c r="AT963" s="213" t="s">
        <v>159</v>
      </c>
      <c r="AU963" s="213" t="s">
        <v>83</v>
      </c>
      <c r="AV963" s="14" t="s">
        <v>83</v>
      </c>
      <c r="AW963" s="14" t="s">
        <v>34</v>
      </c>
      <c r="AX963" s="14" t="s">
        <v>73</v>
      </c>
      <c r="AY963" s="213" t="s">
        <v>146</v>
      </c>
    </row>
    <row r="964" spans="2:51" s="13" customFormat="1" ht="12">
      <c r="B964" s="193"/>
      <c r="C964" s="194"/>
      <c r="D964" s="191" t="s">
        <v>159</v>
      </c>
      <c r="E964" s="195" t="s">
        <v>19</v>
      </c>
      <c r="F964" s="196" t="s">
        <v>1081</v>
      </c>
      <c r="G964" s="194"/>
      <c r="H964" s="195" t="s">
        <v>19</v>
      </c>
      <c r="I964" s="197"/>
      <c r="J964" s="194"/>
      <c r="K964" s="194"/>
      <c r="L964" s="198"/>
      <c r="M964" s="199"/>
      <c r="N964" s="200"/>
      <c r="O964" s="200"/>
      <c r="P964" s="200"/>
      <c r="Q964" s="200"/>
      <c r="R964" s="200"/>
      <c r="S964" s="200"/>
      <c r="T964" s="201"/>
      <c r="AT964" s="202" t="s">
        <v>159</v>
      </c>
      <c r="AU964" s="202" t="s">
        <v>83</v>
      </c>
      <c r="AV964" s="13" t="s">
        <v>81</v>
      </c>
      <c r="AW964" s="13" t="s">
        <v>34</v>
      </c>
      <c r="AX964" s="13" t="s">
        <v>73</v>
      </c>
      <c r="AY964" s="202" t="s">
        <v>146</v>
      </c>
    </row>
    <row r="965" spans="2:51" s="14" customFormat="1" ht="12">
      <c r="B965" s="203"/>
      <c r="C965" s="204"/>
      <c r="D965" s="191" t="s">
        <v>159</v>
      </c>
      <c r="E965" s="205" t="s">
        <v>19</v>
      </c>
      <c r="F965" s="206" t="s">
        <v>1082</v>
      </c>
      <c r="G965" s="204"/>
      <c r="H965" s="207">
        <v>24.12</v>
      </c>
      <c r="I965" s="208"/>
      <c r="J965" s="204"/>
      <c r="K965" s="204"/>
      <c r="L965" s="209"/>
      <c r="M965" s="210"/>
      <c r="N965" s="211"/>
      <c r="O965" s="211"/>
      <c r="P965" s="211"/>
      <c r="Q965" s="211"/>
      <c r="R965" s="211"/>
      <c r="S965" s="211"/>
      <c r="T965" s="212"/>
      <c r="AT965" s="213" t="s">
        <v>159</v>
      </c>
      <c r="AU965" s="213" t="s">
        <v>83</v>
      </c>
      <c r="AV965" s="14" t="s">
        <v>83</v>
      </c>
      <c r="AW965" s="14" t="s">
        <v>34</v>
      </c>
      <c r="AX965" s="14" t="s">
        <v>73</v>
      </c>
      <c r="AY965" s="213" t="s">
        <v>146</v>
      </c>
    </row>
    <row r="966" spans="1:65" s="2" customFormat="1" ht="16.5" customHeight="1">
      <c r="A966" s="34"/>
      <c r="B966" s="35"/>
      <c r="C966" s="214" t="s">
        <v>1083</v>
      </c>
      <c r="D966" s="214" t="s">
        <v>241</v>
      </c>
      <c r="E966" s="215" t="s">
        <v>592</v>
      </c>
      <c r="F966" s="216" t="s">
        <v>593</v>
      </c>
      <c r="G966" s="217" t="s">
        <v>594</v>
      </c>
      <c r="H966" s="218">
        <v>991.579</v>
      </c>
      <c r="I966" s="219"/>
      <c r="J966" s="220">
        <f>ROUND(I966*H966,2)</f>
        <v>0</v>
      </c>
      <c r="K966" s="216" t="s">
        <v>19</v>
      </c>
      <c r="L966" s="221"/>
      <c r="M966" s="222" t="s">
        <v>19</v>
      </c>
      <c r="N966" s="223" t="s">
        <v>44</v>
      </c>
      <c r="O966" s="64"/>
      <c r="P966" s="182">
        <f>O966*H966</f>
        <v>0</v>
      </c>
      <c r="Q966" s="182">
        <v>0.001</v>
      </c>
      <c r="R966" s="182">
        <f>Q966*H966</f>
        <v>0.991579</v>
      </c>
      <c r="S966" s="182">
        <v>0</v>
      </c>
      <c r="T966" s="183">
        <f>S966*H966</f>
        <v>0</v>
      </c>
      <c r="U966" s="34"/>
      <c r="V966" s="34"/>
      <c r="W966" s="34"/>
      <c r="X966" s="34"/>
      <c r="Y966" s="34"/>
      <c r="Z966" s="34"/>
      <c r="AA966" s="34"/>
      <c r="AB966" s="34"/>
      <c r="AC966" s="34"/>
      <c r="AD966" s="34"/>
      <c r="AE966" s="34"/>
      <c r="AR966" s="184" t="s">
        <v>412</v>
      </c>
      <c r="AT966" s="184" t="s">
        <v>241</v>
      </c>
      <c r="AU966" s="184" t="s">
        <v>83</v>
      </c>
      <c r="AY966" s="17" t="s">
        <v>146</v>
      </c>
      <c r="BE966" s="185">
        <f>IF(N966="základní",J966,0)</f>
        <v>0</v>
      </c>
      <c r="BF966" s="185">
        <f>IF(N966="snížená",J966,0)</f>
        <v>0</v>
      </c>
      <c r="BG966" s="185">
        <f>IF(N966="zákl. přenesená",J966,0)</f>
        <v>0</v>
      </c>
      <c r="BH966" s="185">
        <f>IF(N966="sníž. přenesená",J966,0)</f>
        <v>0</v>
      </c>
      <c r="BI966" s="185">
        <f>IF(N966="nulová",J966,0)</f>
        <v>0</v>
      </c>
      <c r="BJ966" s="17" t="s">
        <v>81</v>
      </c>
      <c r="BK966" s="185">
        <f>ROUND(I966*H966,2)</f>
        <v>0</v>
      </c>
      <c r="BL966" s="17" t="s">
        <v>264</v>
      </c>
      <c r="BM966" s="184" t="s">
        <v>1084</v>
      </c>
    </row>
    <row r="967" spans="1:47" s="2" customFormat="1" ht="19.5">
      <c r="A967" s="34"/>
      <c r="B967" s="35"/>
      <c r="C967" s="36"/>
      <c r="D967" s="191" t="s">
        <v>172</v>
      </c>
      <c r="E967" s="36"/>
      <c r="F967" s="192" t="s">
        <v>338</v>
      </c>
      <c r="G967" s="36"/>
      <c r="H967" s="36"/>
      <c r="I967" s="188"/>
      <c r="J967" s="36"/>
      <c r="K967" s="36"/>
      <c r="L967" s="39"/>
      <c r="M967" s="189"/>
      <c r="N967" s="190"/>
      <c r="O967" s="64"/>
      <c r="P967" s="64"/>
      <c r="Q967" s="64"/>
      <c r="R967" s="64"/>
      <c r="S967" s="64"/>
      <c r="T967" s="65"/>
      <c r="U967" s="34"/>
      <c r="V967" s="34"/>
      <c r="W967" s="34"/>
      <c r="X967" s="34"/>
      <c r="Y967" s="34"/>
      <c r="Z967" s="34"/>
      <c r="AA967" s="34"/>
      <c r="AB967" s="34"/>
      <c r="AC967" s="34"/>
      <c r="AD967" s="34"/>
      <c r="AE967" s="34"/>
      <c r="AT967" s="17" t="s">
        <v>172</v>
      </c>
      <c r="AU967" s="17" t="s">
        <v>83</v>
      </c>
    </row>
    <row r="968" spans="2:51" s="14" customFormat="1" ht="12">
      <c r="B968" s="203"/>
      <c r="C968" s="204"/>
      <c r="D968" s="191" t="s">
        <v>159</v>
      </c>
      <c r="E968" s="204"/>
      <c r="F968" s="206" t="s">
        <v>1085</v>
      </c>
      <c r="G968" s="204"/>
      <c r="H968" s="207">
        <v>991.579</v>
      </c>
      <c r="I968" s="208"/>
      <c r="J968" s="204"/>
      <c r="K968" s="204"/>
      <c r="L968" s="209"/>
      <c r="M968" s="210"/>
      <c r="N968" s="211"/>
      <c r="O968" s="211"/>
      <c r="P968" s="211"/>
      <c r="Q968" s="211"/>
      <c r="R968" s="211"/>
      <c r="S968" s="211"/>
      <c r="T968" s="212"/>
      <c r="AT968" s="213" t="s">
        <v>159</v>
      </c>
      <c r="AU968" s="213" t="s">
        <v>83</v>
      </c>
      <c r="AV968" s="14" t="s">
        <v>83</v>
      </c>
      <c r="AW968" s="14" t="s">
        <v>4</v>
      </c>
      <c r="AX968" s="14" t="s">
        <v>81</v>
      </c>
      <c r="AY968" s="213" t="s">
        <v>146</v>
      </c>
    </row>
    <row r="969" spans="1:65" s="2" customFormat="1" ht="24.2" customHeight="1">
      <c r="A969" s="34"/>
      <c r="B969" s="35"/>
      <c r="C969" s="173" t="s">
        <v>1086</v>
      </c>
      <c r="D969" s="173" t="s">
        <v>148</v>
      </c>
      <c r="E969" s="174" t="s">
        <v>1087</v>
      </c>
      <c r="F969" s="175" t="s">
        <v>1088</v>
      </c>
      <c r="G969" s="176" t="s">
        <v>183</v>
      </c>
      <c r="H969" s="177">
        <v>1.341</v>
      </c>
      <c r="I969" s="178"/>
      <c r="J969" s="179">
        <f>ROUND(I969*H969,2)</f>
        <v>0</v>
      </c>
      <c r="K969" s="175" t="s">
        <v>152</v>
      </c>
      <c r="L969" s="39"/>
      <c r="M969" s="180" t="s">
        <v>19</v>
      </c>
      <c r="N969" s="181" t="s">
        <v>44</v>
      </c>
      <c r="O969" s="64"/>
      <c r="P969" s="182">
        <f>O969*H969</f>
        <v>0</v>
      </c>
      <c r="Q969" s="182">
        <v>0</v>
      </c>
      <c r="R969" s="182">
        <f>Q969*H969</f>
        <v>0</v>
      </c>
      <c r="S969" s="182">
        <v>0</v>
      </c>
      <c r="T969" s="183">
        <f>S969*H969</f>
        <v>0</v>
      </c>
      <c r="U969" s="34"/>
      <c r="V969" s="34"/>
      <c r="W969" s="34"/>
      <c r="X969" s="34"/>
      <c r="Y969" s="34"/>
      <c r="Z969" s="34"/>
      <c r="AA969" s="34"/>
      <c r="AB969" s="34"/>
      <c r="AC969" s="34"/>
      <c r="AD969" s="34"/>
      <c r="AE969" s="34"/>
      <c r="AR969" s="184" t="s">
        <v>264</v>
      </c>
      <c r="AT969" s="184" t="s">
        <v>148</v>
      </c>
      <c r="AU969" s="184" t="s">
        <v>83</v>
      </c>
      <c r="AY969" s="17" t="s">
        <v>146</v>
      </c>
      <c r="BE969" s="185">
        <f>IF(N969="základní",J969,0)</f>
        <v>0</v>
      </c>
      <c r="BF969" s="185">
        <f>IF(N969="snížená",J969,0)</f>
        <v>0</v>
      </c>
      <c r="BG969" s="185">
        <f>IF(N969="zákl. přenesená",J969,0)</f>
        <v>0</v>
      </c>
      <c r="BH969" s="185">
        <f>IF(N969="sníž. přenesená",J969,0)</f>
        <v>0</v>
      </c>
      <c r="BI969" s="185">
        <f>IF(N969="nulová",J969,0)</f>
        <v>0</v>
      </c>
      <c r="BJ969" s="17" t="s">
        <v>81</v>
      </c>
      <c r="BK969" s="185">
        <f>ROUND(I969*H969,2)</f>
        <v>0</v>
      </c>
      <c r="BL969" s="17" t="s">
        <v>264</v>
      </c>
      <c r="BM969" s="184" t="s">
        <v>1089</v>
      </c>
    </row>
    <row r="970" spans="1:47" s="2" customFormat="1" ht="12">
      <c r="A970" s="34"/>
      <c r="B970" s="35"/>
      <c r="C970" s="36"/>
      <c r="D970" s="186" t="s">
        <v>155</v>
      </c>
      <c r="E970" s="36"/>
      <c r="F970" s="187" t="s">
        <v>1090</v>
      </c>
      <c r="G970" s="36"/>
      <c r="H970" s="36"/>
      <c r="I970" s="188"/>
      <c r="J970" s="36"/>
      <c r="K970" s="36"/>
      <c r="L970" s="39"/>
      <c r="M970" s="189"/>
      <c r="N970" s="190"/>
      <c r="O970" s="64"/>
      <c r="P970" s="64"/>
      <c r="Q970" s="64"/>
      <c r="R970" s="64"/>
      <c r="S970" s="64"/>
      <c r="T970" s="65"/>
      <c r="U970" s="34"/>
      <c r="V970" s="34"/>
      <c r="W970" s="34"/>
      <c r="X970" s="34"/>
      <c r="Y970" s="34"/>
      <c r="Z970" s="34"/>
      <c r="AA970" s="34"/>
      <c r="AB970" s="34"/>
      <c r="AC970" s="34"/>
      <c r="AD970" s="34"/>
      <c r="AE970" s="34"/>
      <c r="AT970" s="17" t="s">
        <v>155</v>
      </c>
      <c r="AU970" s="17" t="s">
        <v>83</v>
      </c>
    </row>
    <row r="971" spans="1:47" s="2" customFormat="1" ht="78">
      <c r="A971" s="34"/>
      <c r="B971" s="35"/>
      <c r="C971" s="36"/>
      <c r="D971" s="191" t="s">
        <v>157</v>
      </c>
      <c r="E971" s="36"/>
      <c r="F971" s="192" t="s">
        <v>1091</v>
      </c>
      <c r="G971" s="36"/>
      <c r="H971" s="36"/>
      <c r="I971" s="188"/>
      <c r="J971" s="36"/>
      <c r="K971" s="36"/>
      <c r="L971" s="39"/>
      <c r="M971" s="189"/>
      <c r="N971" s="190"/>
      <c r="O971" s="64"/>
      <c r="P971" s="64"/>
      <c r="Q971" s="64"/>
      <c r="R971" s="64"/>
      <c r="S971" s="64"/>
      <c r="T971" s="65"/>
      <c r="U971" s="34"/>
      <c r="V971" s="34"/>
      <c r="W971" s="34"/>
      <c r="X971" s="34"/>
      <c r="Y971" s="34"/>
      <c r="Z971" s="34"/>
      <c r="AA971" s="34"/>
      <c r="AB971" s="34"/>
      <c r="AC971" s="34"/>
      <c r="AD971" s="34"/>
      <c r="AE971" s="34"/>
      <c r="AT971" s="17" t="s">
        <v>157</v>
      </c>
      <c r="AU971" s="17" t="s">
        <v>83</v>
      </c>
    </row>
    <row r="972" spans="2:63" s="12" customFormat="1" ht="22.9" customHeight="1">
      <c r="B972" s="157"/>
      <c r="C972" s="158"/>
      <c r="D972" s="159" t="s">
        <v>72</v>
      </c>
      <c r="E972" s="171" t="s">
        <v>1092</v>
      </c>
      <c r="F972" s="171" t="s">
        <v>1093</v>
      </c>
      <c r="G972" s="158"/>
      <c r="H972" s="158"/>
      <c r="I972" s="161"/>
      <c r="J972" s="172">
        <f>BK972</f>
        <v>0</v>
      </c>
      <c r="K972" s="158"/>
      <c r="L972" s="163"/>
      <c r="M972" s="164"/>
      <c r="N972" s="165"/>
      <c r="O972" s="165"/>
      <c r="P972" s="166">
        <f>SUM(P973:P1030)</f>
        <v>0</v>
      </c>
      <c r="Q972" s="165"/>
      <c r="R972" s="166">
        <f>SUM(R973:R1030)</f>
        <v>1.29324592</v>
      </c>
      <c r="S972" s="165"/>
      <c r="T972" s="167">
        <f>SUM(T973:T1030)</f>
        <v>1.4472588999999998</v>
      </c>
      <c r="AR972" s="168" t="s">
        <v>83</v>
      </c>
      <c r="AT972" s="169" t="s">
        <v>72</v>
      </c>
      <c r="AU972" s="169" t="s">
        <v>81</v>
      </c>
      <c r="AY972" s="168" t="s">
        <v>146</v>
      </c>
      <c r="BK972" s="170">
        <f>SUM(BK973:BK1030)</f>
        <v>0</v>
      </c>
    </row>
    <row r="973" spans="1:65" s="2" customFormat="1" ht="16.5" customHeight="1">
      <c r="A973" s="34"/>
      <c r="B973" s="35"/>
      <c r="C973" s="173" t="s">
        <v>1094</v>
      </c>
      <c r="D973" s="173" t="s">
        <v>148</v>
      </c>
      <c r="E973" s="174" t="s">
        <v>1095</v>
      </c>
      <c r="F973" s="175" t="s">
        <v>1096</v>
      </c>
      <c r="G973" s="176" t="s">
        <v>291</v>
      </c>
      <c r="H973" s="177">
        <v>22.764</v>
      </c>
      <c r="I973" s="178"/>
      <c r="J973" s="179">
        <f>ROUND(I973*H973,2)</f>
        <v>0</v>
      </c>
      <c r="K973" s="175" t="s">
        <v>152</v>
      </c>
      <c r="L973" s="39"/>
      <c r="M973" s="180" t="s">
        <v>19</v>
      </c>
      <c r="N973" s="181" t="s">
        <v>44</v>
      </c>
      <c r="O973" s="64"/>
      <c r="P973" s="182">
        <f>O973*H973</f>
        <v>0</v>
      </c>
      <c r="Q973" s="182">
        <v>0</v>
      </c>
      <c r="R973" s="182">
        <f>Q973*H973</f>
        <v>0</v>
      </c>
      <c r="S973" s="182">
        <v>0.00325</v>
      </c>
      <c r="T973" s="183">
        <f>S973*H973</f>
        <v>0.073983</v>
      </c>
      <c r="U973" s="34"/>
      <c r="V973" s="34"/>
      <c r="W973" s="34"/>
      <c r="X973" s="34"/>
      <c r="Y973" s="34"/>
      <c r="Z973" s="34"/>
      <c r="AA973" s="34"/>
      <c r="AB973" s="34"/>
      <c r="AC973" s="34"/>
      <c r="AD973" s="34"/>
      <c r="AE973" s="34"/>
      <c r="AR973" s="184" t="s">
        <v>264</v>
      </c>
      <c r="AT973" s="184" t="s">
        <v>148</v>
      </c>
      <c r="AU973" s="184" t="s">
        <v>83</v>
      </c>
      <c r="AY973" s="17" t="s">
        <v>146</v>
      </c>
      <c r="BE973" s="185">
        <f>IF(N973="základní",J973,0)</f>
        <v>0</v>
      </c>
      <c r="BF973" s="185">
        <f>IF(N973="snížená",J973,0)</f>
        <v>0</v>
      </c>
      <c r="BG973" s="185">
        <f>IF(N973="zákl. přenesená",J973,0)</f>
        <v>0</v>
      </c>
      <c r="BH973" s="185">
        <f>IF(N973="sníž. přenesená",J973,0)</f>
        <v>0</v>
      </c>
      <c r="BI973" s="185">
        <f>IF(N973="nulová",J973,0)</f>
        <v>0</v>
      </c>
      <c r="BJ973" s="17" t="s">
        <v>81</v>
      </c>
      <c r="BK973" s="185">
        <f>ROUND(I973*H973,2)</f>
        <v>0</v>
      </c>
      <c r="BL973" s="17" t="s">
        <v>264</v>
      </c>
      <c r="BM973" s="184" t="s">
        <v>1097</v>
      </c>
    </row>
    <row r="974" spans="1:47" s="2" customFormat="1" ht="12">
      <c r="A974" s="34"/>
      <c r="B974" s="35"/>
      <c r="C974" s="36"/>
      <c r="D974" s="186" t="s">
        <v>155</v>
      </c>
      <c r="E974" s="36"/>
      <c r="F974" s="187" t="s">
        <v>1098</v>
      </c>
      <c r="G974" s="36"/>
      <c r="H974" s="36"/>
      <c r="I974" s="188"/>
      <c r="J974" s="36"/>
      <c r="K974" s="36"/>
      <c r="L974" s="39"/>
      <c r="M974" s="189"/>
      <c r="N974" s="190"/>
      <c r="O974" s="64"/>
      <c r="P974" s="64"/>
      <c r="Q974" s="64"/>
      <c r="R974" s="64"/>
      <c r="S974" s="64"/>
      <c r="T974" s="65"/>
      <c r="U974" s="34"/>
      <c r="V974" s="34"/>
      <c r="W974" s="34"/>
      <c r="X974" s="34"/>
      <c r="Y974" s="34"/>
      <c r="Z974" s="34"/>
      <c r="AA974" s="34"/>
      <c r="AB974" s="34"/>
      <c r="AC974" s="34"/>
      <c r="AD974" s="34"/>
      <c r="AE974" s="34"/>
      <c r="AT974" s="17" t="s">
        <v>155</v>
      </c>
      <c r="AU974" s="17" t="s">
        <v>83</v>
      </c>
    </row>
    <row r="975" spans="2:51" s="13" customFormat="1" ht="12">
      <c r="B975" s="193"/>
      <c r="C975" s="194"/>
      <c r="D975" s="191" t="s">
        <v>159</v>
      </c>
      <c r="E975" s="195" t="s">
        <v>19</v>
      </c>
      <c r="F975" s="196" t="s">
        <v>720</v>
      </c>
      <c r="G975" s="194"/>
      <c r="H975" s="195" t="s">
        <v>19</v>
      </c>
      <c r="I975" s="197"/>
      <c r="J975" s="194"/>
      <c r="K975" s="194"/>
      <c r="L975" s="198"/>
      <c r="M975" s="199"/>
      <c r="N975" s="200"/>
      <c r="O975" s="200"/>
      <c r="P975" s="200"/>
      <c r="Q975" s="200"/>
      <c r="R975" s="200"/>
      <c r="S975" s="200"/>
      <c r="T975" s="201"/>
      <c r="AT975" s="202" t="s">
        <v>159</v>
      </c>
      <c r="AU975" s="202" t="s">
        <v>83</v>
      </c>
      <c r="AV975" s="13" t="s">
        <v>81</v>
      </c>
      <c r="AW975" s="13" t="s">
        <v>34</v>
      </c>
      <c r="AX975" s="13" t="s">
        <v>73</v>
      </c>
      <c r="AY975" s="202" t="s">
        <v>146</v>
      </c>
    </row>
    <row r="976" spans="2:51" s="14" customFormat="1" ht="12">
      <c r="B976" s="203"/>
      <c r="C976" s="204"/>
      <c r="D976" s="191" t="s">
        <v>159</v>
      </c>
      <c r="E976" s="205" t="s">
        <v>19</v>
      </c>
      <c r="F976" s="206" t="s">
        <v>1099</v>
      </c>
      <c r="G976" s="204"/>
      <c r="H976" s="207">
        <v>17.58</v>
      </c>
      <c r="I976" s="208"/>
      <c r="J976" s="204"/>
      <c r="K976" s="204"/>
      <c r="L976" s="209"/>
      <c r="M976" s="210"/>
      <c r="N976" s="211"/>
      <c r="O976" s="211"/>
      <c r="P976" s="211"/>
      <c r="Q976" s="211"/>
      <c r="R976" s="211"/>
      <c r="S976" s="211"/>
      <c r="T976" s="212"/>
      <c r="AT976" s="213" t="s">
        <v>159</v>
      </c>
      <c r="AU976" s="213" t="s">
        <v>83</v>
      </c>
      <c r="AV976" s="14" t="s">
        <v>83</v>
      </c>
      <c r="AW976" s="14" t="s">
        <v>34</v>
      </c>
      <c r="AX976" s="14" t="s">
        <v>73</v>
      </c>
      <c r="AY976" s="213" t="s">
        <v>146</v>
      </c>
    </row>
    <row r="977" spans="2:51" s="13" customFormat="1" ht="12">
      <c r="B977" s="193"/>
      <c r="C977" s="194"/>
      <c r="D977" s="191" t="s">
        <v>159</v>
      </c>
      <c r="E977" s="195" t="s">
        <v>19</v>
      </c>
      <c r="F977" s="196" t="s">
        <v>232</v>
      </c>
      <c r="G977" s="194"/>
      <c r="H977" s="195" t="s">
        <v>19</v>
      </c>
      <c r="I977" s="197"/>
      <c r="J977" s="194"/>
      <c r="K977" s="194"/>
      <c r="L977" s="198"/>
      <c r="M977" s="199"/>
      <c r="N977" s="200"/>
      <c r="O977" s="200"/>
      <c r="P977" s="200"/>
      <c r="Q977" s="200"/>
      <c r="R977" s="200"/>
      <c r="S977" s="200"/>
      <c r="T977" s="201"/>
      <c r="AT977" s="202" t="s">
        <v>159</v>
      </c>
      <c r="AU977" s="202" t="s">
        <v>83</v>
      </c>
      <c r="AV977" s="13" t="s">
        <v>81</v>
      </c>
      <c r="AW977" s="13" t="s">
        <v>34</v>
      </c>
      <c r="AX977" s="13" t="s">
        <v>73</v>
      </c>
      <c r="AY977" s="202" t="s">
        <v>146</v>
      </c>
    </row>
    <row r="978" spans="2:51" s="14" customFormat="1" ht="12">
      <c r="B978" s="203"/>
      <c r="C978" s="204"/>
      <c r="D978" s="191" t="s">
        <v>159</v>
      </c>
      <c r="E978" s="205" t="s">
        <v>19</v>
      </c>
      <c r="F978" s="206" t="s">
        <v>1100</v>
      </c>
      <c r="G978" s="204"/>
      <c r="H978" s="207">
        <v>5.184</v>
      </c>
      <c r="I978" s="208"/>
      <c r="J978" s="204"/>
      <c r="K978" s="204"/>
      <c r="L978" s="209"/>
      <c r="M978" s="210"/>
      <c r="N978" s="211"/>
      <c r="O978" s="211"/>
      <c r="P978" s="211"/>
      <c r="Q978" s="211"/>
      <c r="R978" s="211"/>
      <c r="S978" s="211"/>
      <c r="T978" s="212"/>
      <c r="AT978" s="213" t="s">
        <v>159</v>
      </c>
      <c r="AU978" s="213" t="s">
        <v>83</v>
      </c>
      <c r="AV978" s="14" t="s">
        <v>83</v>
      </c>
      <c r="AW978" s="14" t="s">
        <v>34</v>
      </c>
      <c r="AX978" s="14" t="s">
        <v>73</v>
      </c>
      <c r="AY978" s="213" t="s">
        <v>146</v>
      </c>
    </row>
    <row r="979" spans="1:65" s="2" customFormat="1" ht="16.5" customHeight="1">
      <c r="A979" s="34"/>
      <c r="B979" s="35"/>
      <c r="C979" s="173" t="s">
        <v>1101</v>
      </c>
      <c r="D979" s="173" t="s">
        <v>148</v>
      </c>
      <c r="E979" s="174" t="s">
        <v>1102</v>
      </c>
      <c r="F979" s="175" t="s">
        <v>1103</v>
      </c>
      <c r="G979" s="176" t="s">
        <v>201</v>
      </c>
      <c r="H979" s="177">
        <v>38.903</v>
      </c>
      <c r="I979" s="178"/>
      <c r="J979" s="179">
        <f>ROUND(I979*H979,2)</f>
        <v>0</v>
      </c>
      <c r="K979" s="175" t="s">
        <v>152</v>
      </c>
      <c r="L979" s="39"/>
      <c r="M979" s="180" t="s">
        <v>19</v>
      </c>
      <c r="N979" s="181" t="s">
        <v>44</v>
      </c>
      <c r="O979" s="64"/>
      <c r="P979" s="182">
        <f>O979*H979</f>
        <v>0</v>
      </c>
      <c r="Q979" s="182">
        <v>0</v>
      </c>
      <c r="R979" s="182">
        <f>Q979*H979</f>
        <v>0</v>
      </c>
      <c r="S979" s="182">
        <v>0.0353</v>
      </c>
      <c r="T979" s="183">
        <f>S979*H979</f>
        <v>1.3732758999999999</v>
      </c>
      <c r="U979" s="34"/>
      <c r="V979" s="34"/>
      <c r="W979" s="34"/>
      <c r="X979" s="34"/>
      <c r="Y979" s="34"/>
      <c r="Z979" s="34"/>
      <c r="AA979" s="34"/>
      <c r="AB979" s="34"/>
      <c r="AC979" s="34"/>
      <c r="AD979" s="34"/>
      <c r="AE979" s="34"/>
      <c r="AR979" s="184" t="s">
        <v>264</v>
      </c>
      <c r="AT979" s="184" t="s">
        <v>148</v>
      </c>
      <c r="AU979" s="184" t="s">
        <v>83</v>
      </c>
      <c r="AY979" s="17" t="s">
        <v>146</v>
      </c>
      <c r="BE979" s="185">
        <f>IF(N979="základní",J979,0)</f>
        <v>0</v>
      </c>
      <c r="BF979" s="185">
        <f>IF(N979="snížená",J979,0)</f>
        <v>0</v>
      </c>
      <c r="BG979" s="185">
        <f>IF(N979="zákl. přenesená",J979,0)</f>
        <v>0</v>
      </c>
      <c r="BH979" s="185">
        <f>IF(N979="sníž. přenesená",J979,0)</f>
        <v>0</v>
      </c>
      <c r="BI979" s="185">
        <f>IF(N979="nulová",J979,0)</f>
        <v>0</v>
      </c>
      <c r="BJ979" s="17" t="s">
        <v>81</v>
      </c>
      <c r="BK979" s="185">
        <f>ROUND(I979*H979,2)</f>
        <v>0</v>
      </c>
      <c r="BL979" s="17" t="s">
        <v>264</v>
      </c>
      <c r="BM979" s="184" t="s">
        <v>1104</v>
      </c>
    </row>
    <row r="980" spans="1:47" s="2" customFormat="1" ht="12">
      <c r="A980" s="34"/>
      <c r="B980" s="35"/>
      <c r="C980" s="36"/>
      <c r="D980" s="186" t="s">
        <v>155</v>
      </c>
      <c r="E980" s="36"/>
      <c r="F980" s="187" t="s">
        <v>1105</v>
      </c>
      <c r="G980" s="36"/>
      <c r="H980" s="36"/>
      <c r="I980" s="188"/>
      <c r="J980" s="36"/>
      <c r="K980" s="36"/>
      <c r="L980" s="39"/>
      <c r="M980" s="189"/>
      <c r="N980" s="190"/>
      <c r="O980" s="64"/>
      <c r="P980" s="64"/>
      <c r="Q980" s="64"/>
      <c r="R980" s="64"/>
      <c r="S980" s="64"/>
      <c r="T980" s="65"/>
      <c r="U980" s="34"/>
      <c r="V980" s="34"/>
      <c r="W980" s="34"/>
      <c r="X980" s="34"/>
      <c r="Y980" s="34"/>
      <c r="Z980" s="34"/>
      <c r="AA980" s="34"/>
      <c r="AB980" s="34"/>
      <c r="AC980" s="34"/>
      <c r="AD980" s="34"/>
      <c r="AE980" s="34"/>
      <c r="AT980" s="17" t="s">
        <v>155</v>
      </c>
      <c r="AU980" s="17" t="s">
        <v>83</v>
      </c>
    </row>
    <row r="981" spans="2:51" s="13" customFormat="1" ht="12">
      <c r="B981" s="193"/>
      <c r="C981" s="194"/>
      <c r="D981" s="191" t="s">
        <v>159</v>
      </c>
      <c r="E981" s="195" t="s">
        <v>19</v>
      </c>
      <c r="F981" s="196" t="s">
        <v>720</v>
      </c>
      <c r="G981" s="194"/>
      <c r="H981" s="195" t="s">
        <v>19</v>
      </c>
      <c r="I981" s="197"/>
      <c r="J981" s="194"/>
      <c r="K981" s="194"/>
      <c r="L981" s="198"/>
      <c r="M981" s="199"/>
      <c r="N981" s="200"/>
      <c r="O981" s="200"/>
      <c r="P981" s="200"/>
      <c r="Q981" s="200"/>
      <c r="R981" s="200"/>
      <c r="S981" s="200"/>
      <c r="T981" s="201"/>
      <c r="AT981" s="202" t="s">
        <v>159</v>
      </c>
      <c r="AU981" s="202" t="s">
        <v>83</v>
      </c>
      <c r="AV981" s="13" t="s">
        <v>81</v>
      </c>
      <c r="AW981" s="13" t="s">
        <v>34</v>
      </c>
      <c r="AX981" s="13" t="s">
        <v>73</v>
      </c>
      <c r="AY981" s="202" t="s">
        <v>146</v>
      </c>
    </row>
    <row r="982" spans="2:51" s="14" customFormat="1" ht="12">
      <c r="B982" s="203"/>
      <c r="C982" s="204"/>
      <c r="D982" s="191" t="s">
        <v>159</v>
      </c>
      <c r="E982" s="205" t="s">
        <v>19</v>
      </c>
      <c r="F982" s="206" t="s">
        <v>721</v>
      </c>
      <c r="G982" s="204"/>
      <c r="H982" s="207">
        <v>28.15</v>
      </c>
      <c r="I982" s="208"/>
      <c r="J982" s="204"/>
      <c r="K982" s="204"/>
      <c r="L982" s="209"/>
      <c r="M982" s="210"/>
      <c r="N982" s="211"/>
      <c r="O982" s="211"/>
      <c r="P982" s="211"/>
      <c r="Q982" s="211"/>
      <c r="R982" s="211"/>
      <c r="S982" s="211"/>
      <c r="T982" s="212"/>
      <c r="AT982" s="213" t="s">
        <v>159</v>
      </c>
      <c r="AU982" s="213" t="s">
        <v>83</v>
      </c>
      <c r="AV982" s="14" t="s">
        <v>83</v>
      </c>
      <c r="AW982" s="14" t="s">
        <v>34</v>
      </c>
      <c r="AX982" s="14" t="s">
        <v>73</v>
      </c>
      <c r="AY982" s="213" t="s">
        <v>146</v>
      </c>
    </row>
    <row r="983" spans="2:51" s="13" customFormat="1" ht="12">
      <c r="B983" s="193"/>
      <c r="C983" s="194"/>
      <c r="D983" s="191" t="s">
        <v>159</v>
      </c>
      <c r="E983" s="195" t="s">
        <v>19</v>
      </c>
      <c r="F983" s="196" t="s">
        <v>232</v>
      </c>
      <c r="G983" s="194"/>
      <c r="H983" s="195" t="s">
        <v>19</v>
      </c>
      <c r="I983" s="197"/>
      <c r="J983" s="194"/>
      <c r="K983" s="194"/>
      <c r="L983" s="198"/>
      <c r="M983" s="199"/>
      <c r="N983" s="200"/>
      <c r="O983" s="200"/>
      <c r="P983" s="200"/>
      <c r="Q983" s="200"/>
      <c r="R983" s="200"/>
      <c r="S983" s="200"/>
      <c r="T983" s="201"/>
      <c r="AT983" s="202" t="s">
        <v>159</v>
      </c>
      <c r="AU983" s="202" t="s">
        <v>83</v>
      </c>
      <c r="AV983" s="13" t="s">
        <v>81</v>
      </c>
      <c r="AW983" s="13" t="s">
        <v>34</v>
      </c>
      <c r="AX983" s="13" t="s">
        <v>73</v>
      </c>
      <c r="AY983" s="202" t="s">
        <v>146</v>
      </c>
    </row>
    <row r="984" spans="2:51" s="14" customFormat="1" ht="12">
      <c r="B984" s="203"/>
      <c r="C984" s="204"/>
      <c r="D984" s="191" t="s">
        <v>159</v>
      </c>
      <c r="E984" s="205" t="s">
        <v>19</v>
      </c>
      <c r="F984" s="206" t="s">
        <v>522</v>
      </c>
      <c r="G984" s="204"/>
      <c r="H984" s="207">
        <v>10.753</v>
      </c>
      <c r="I984" s="208"/>
      <c r="J984" s="204"/>
      <c r="K984" s="204"/>
      <c r="L984" s="209"/>
      <c r="M984" s="210"/>
      <c r="N984" s="211"/>
      <c r="O984" s="211"/>
      <c r="P984" s="211"/>
      <c r="Q984" s="211"/>
      <c r="R984" s="211"/>
      <c r="S984" s="211"/>
      <c r="T984" s="212"/>
      <c r="AT984" s="213" t="s">
        <v>159</v>
      </c>
      <c r="AU984" s="213" t="s">
        <v>83</v>
      </c>
      <c r="AV984" s="14" t="s">
        <v>83</v>
      </c>
      <c r="AW984" s="14" t="s">
        <v>34</v>
      </c>
      <c r="AX984" s="14" t="s">
        <v>73</v>
      </c>
      <c r="AY984" s="213" t="s">
        <v>146</v>
      </c>
    </row>
    <row r="985" spans="1:65" s="2" customFormat="1" ht="21.75" customHeight="1">
      <c r="A985" s="34"/>
      <c r="B985" s="35"/>
      <c r="C985" s="173" t="s">
        <v>1106</v>
      </c>
      <c r="D985" s="173" t="s">
        <v>148</v>
      </c>
      <c r="E985" s="174" t="s">
        <v>1107</v>
      </c>
      <c r="F985" s="175" t="s">
        <v>1108</v>
      </c>
      <c r="G985" s="176" t="s">
        <v>291</v>
      </c>
      <c r="H985" s="177">
        <v>22.764</v>
      </c>
      <c r="I985" s="178"/>
      <c r="J985" s="179">
        <f>ROUND(I985*H985,2)</f>
        <v>0</v>
      </c>
      <c r="K985" s="175" t="s">
        <v>152</v>
      </c>
      <c r="L985" s="39"/>
      <c r="M985" s="180" t="s">
        <v>19</v>
      </c>
      <c r="N985" s="181" t="s">
        <v>44</v>
      </c>
      <c r="O985" s="64"/>
      <c r="P985" s="182">
        <f>O985*H985</f>
        <v>0</v>
      </c>
      <c r="Q985" s="182">
        <v>0.00058</v>
      </c>
      <c r="R985" s="182">
        <f>Q985*H985</f>
        <v>0.01320312</v>
      </c>
      <c r="S985" s="182">
        <v>0</v>
      </c>
      <c r="T985" s="183">
        <f>S985*H985</f>
        <v>0</v>
      </c>
      <c r="U985" s="34"/>
      <c r="V985" s="34"/>
      <c r="W985" s="34"/>
      <c r="X985" s="34"/>
      <c r="Y985" s="34"/>
      <c r="Z985" s="34"/>
      <c r="AA985" s="34"/>
      <c r="AB985" s="34"/>
      <c r="AC985" s="34"/>
      <c r="AD985" s="34"/>
      <c r="AE985" s="34"/>
      <c r="AR985" s="184" t="s">
        <v>264</v>
      </c>
      <c r="AT985" s="184" t="s">
        <v>148</v>
      </c>
      <c r="AU985" s="184" t="s">
        <v>83</v>
      </c>
      <c r="AY985" s="17" t="s">
        <v>146</v>
      </c>
      <c r="BE985" s="185">
        <f>IF(N985="základní",J985,0)</f>
        <v>0</v>
      </c>
      <c r="BF985" s="185">
        <f>IF(N985="snížená",J985,0)</f>
        <v>0</v>
      </c>
      <c r="BG985" s="185">
        <f>IF(N985="zákl. přenesená",J985,0)</f>
        <v>0</v>
      </c>
      <c r="BH985" s="185">
        <f>IF(N985="sníž. přenesená",J985,0)</f>
        <v>0</v>
      </c>
      <c r="BI985" s="185">
        <f>IF(N985="nulová",J985,0)</f>
        <v>0</v>
      </c>
      <c r="BJ985" s="17" t="s">
        <v>81</v>
      </c>
      <c r="BK985" s="185">
        <f>ROUND(I985*H985,2)</f>
        <v>0</v>
      </c>
      <c r="BL985" s="17" t="s">
        <v>264</v>
      </c>
      <c r="BM985" s="184" t="s">
        <v>1109</v>
      </c>
    </row>
    <row r="986" spans="1:47" s="2" customFormat="1" ht="12">
      <c r="A986" s="34"/>
      <c r="B986" s="35"/>
      <c r="C986" s="36"/>
      <c r="D986" s="186" t="s">
        <v>155</v>
      </c>
      <c r="E986" s="36"/>
      <c r="F986" s="187" t="s">
        <v>1110</v>
      </c>
      <c r="G986" s="36"/>
      <c r="H986" s="36"/>
      <c r="I986" s="188"/>
      <c r="J986" s="36"/>
      <c r="K986" s="36"/>
      <c r="L986" s="39"/>
      <c r="M986" s="189"/>
      <c r="N986" s="190"/>
      <c r="O986" s="64"/>
      <c r="P986" s="64"/>
      <c r="Q986" s="64"/>
      <c r="R986" s="64"/>
      <c r="S986" s="64"/>
      <c r="T986" s="65"/>
      <c r="U986" s="34"/>
      <c r="V986" s="34"/>
      <c r="W986" s="34"/>
      <c r="X986" s="34"/>
      <c r="Y986" s="34"/>
      <c r="Z986" s="34"/>
      <c r="AA986" s="34"/>
      <c r="AB986" s="34"/>
      <c r="AC986" s="34"/>
      <c r="AD986" s="34"/>
      <c r="AE986" s="34"/>
      <c r="AT986" s="17" t="s">
        <v>155</v>
      </c>
      <c r="AU986" s="17" t="s">
        <v>83</v>
      </c>
    </row>
    <row r="987" spans="2:51" s="13" customFormat="1" ht="12">
      <c r="B987" s="193"/>
      <c r="C987" s="194"/>
      <c r="D987" s="191" t="s">
        <v>159</v>
      </c>
      <c r="E987" s="195" t="s">
        <v>19</v>
      </c>
      <c r="F987" s="196" t="s">
        <v>720</v>
      </c>
      <c r="G987" s="194"/>
      <c r="H987" s="195" t="s">
        <v>19</v>
      </c>
      <c r="I987" s="197"/>
      <c r="J987" s="194"/>
      <c r="K987" s="194"/>
      <c r="L987" s="198"/>
      <c r="M987" s="199"/>
      <c r="N987" s="200"/>
      <c r="O987" s="200"/>
      <c r="P987" s="200"/>
      <c r="Q987" s="200"/>
      <c r="R987" s="200"/>
      <c r="S987" s="200"/>
      <c r="T987" s="201"/>
      <c r="AT987" s="202" t="s">
        <v>159</v>
      </c>
      <c r="AU987" s="202" t="s">
        <v>83</v>
      </c>
      <c r="AV987" s="13" t="s">
        <v>81</v>
      </c>
      <c r="AW987" s="13" t="s">
        <v>34</v>
      </c>
      <c r="AX987" s="13" t="s">
        <v>73</v>
      </c>
      <c r="AY987" s="202" t="s">
        <v>146</v>
      </c>
    </row>
    <row r="988" spans="2:51" s="14" customFormat="1" ht="12">
      <c r="B988" s="203"/>
      <c r="C988" s="204"/>
      <c r="D988" s="191" t="s">
        <v>159</v>
      </c>
      <c r="E988" s="205" t="s">
        <v>19</v>
      </c>
      <c r="F988" s="206" t="s">
        <v>1099</v>
      </c>
      <c r="G988" s="204"/>
      <c r="H988" s="207">
        <v>17.58</v>
      </c>
      <c r="I988" s="208"/>
      <c r="J988" s="204"/>
      <c r="K988" s="204"/>
      <c r="L988" s="209"/>
      <c r="M988" s="210"/>
      <c r="N988" s="211"/>
      <c r="O988" s="211"/>
      <c r="P988" s="211"/>
      <c r="Q988" s="211"/>
      <c r="R988" s="211"/>
      <c r="S988" s="211"/>
      <c r="T988" s="212"/>
      <c r="AT988" s="213" t="s">
        <v>159</v>
      </c>
      <c r="AU988" s="213" t="s">
        <v>83</v>
      </c>
      <c r="AV988" s="14" t="s">
        <v>83</v>
      </c>
      <c r="AW988" s="14" t="s">
        <v>34</v>
      </c>
      <c r="AX988" s="14" t="s">
        <v>73</v>
      </c>
      <c r="AY988" s="213" t="s">
        <v>146</v>
      </c>
    </row>
    <row r="989" spans="2:51" s="13" customFormat="1" ht="12">
      <c r="B989" s="193"/>
      <c r="C989" s="194"/>
      <c r="D989" s="191" t="s">
        <v>159</v>
      </c>
      <c r="E989" s="195" t="s">
        <v>19</v>
      </c>
      <c r="F989" s="196" t="s">
        <v>232</v>
      </c>
      <c r="G989" s="194"/>
      <c r="H989" s="195" t="s">
        <v>19</v>
      </c>
      <c r="I989" s="197"/>
      <c r="J989" s="194"/>
      <c r="K989" s="194"/>
      <c r="L989" s="198"/>
      <c r="M989" s="199"/>
      <c r="N989" s="200"/>
      <c r="O989" s="200"/>
      <c r="P989" s="200"/>
      <c r="Q989" s="200"/>
      <c r="R989" s="200"/>
      <c r="S989" s="200"/>
      <c r="T989" s="201"/>
      <c r="AT989" s="202" t="s">
        <v>159</v>
      </c>
      <c r="AU989" s="202" t="s">
        <v>83</v>
      </c>
      <c r="AV989" s="13" t="s">
        <v>81</v>
      </c>
      <c r="AW989" s="13" t="s">
        <v>34</v>
      </c>
      <c r="AX989" s="13" t="s">
        <v>73</v>
      </c>
      <c r="AY989" s="202" t="s">
        <v>146</v>
      </c>
    </row>
    <row r="990" spans="2:51" s="14" customFormat="1" ht="12">
      <c r="B990" s="203"/>
      <c r="C990" s="204"/>
      <c r="D990" s="191" t="s">
        <v>159</v>
      </c>
      <c r="E990" s="205" t="s">
        <v>19</v>
      </c>
      <c r="F990" s="206" t="s">
        <v>1100</v>
      </c>
      <c r="G990" s="204"/>
      <c r="H990" s="207">
        <v>5.184</v>
      </c>
      <c r="I990" s="208"/>
      <c r="J990" s="204"/>
      <c r="K990" s="204"/>
      <c r="L990" s="209"/>
      <c r="M990" s="210"/>
      <c r="N990" s="211"/>
      <c r="O990" s="211"/>
      <c r="P990" s="211"/>
      <c r="Q990" s="211"/>
      <c r="R990" s="211"/>
      <c r="S990" s="211"/>
      <c r="T990" s="212"/>
      <c r="AT990" s="213" t="s">
        <v>159</v>
      </c>
      <c r="AU990" s="213" t="s">
        <v>83</v>
      </c>
      <c r="AV990" s="14" t="s">
        <v>83</v>
      </c>
      <c r="AW990" s="14" t="s">
        <v>34</v>
      </c>
      <c r="AX990" s="14" t="s">
        <v>73</v>
      </c>
      <c r="AY990" s="213" t="s">
        <v>146</v>
      </c>
    </row>
    <row r="991" spans="1:65" s="2" customFormat="1" ht="24.2" customHeight="1">
      <c r="A991" s="34"/>
      <c r="B991" s="35"/>
      <c r="C991" s="173" t="s">
        <v>1111</v>
      </c>
      <c r="D991" s="173" t="s">
        <v>148</v>
      </c>
      <c r="E991" s="174" t="s">
        <v>1112</v>
      </c>
      <c r="F991" s="175" t="s">
        <v>1113</v>
      </c>
      <c r="G991" s="176" t="s">
        <v>201</v>
      </c>
      <c r="H991" s="177">
        <v>38.903</v>
      </c>
      <c r="I991" s="178"/>
      <c r="J991" s="179">
        <f>ROUND(I991*H991,2)</f>
        <v>0</v>
      </c>
      <c r="K991" s="175" t="s">
        <v>152</v>
      </c>
      <c r="L991" s="39"/>
      <c r="M991" s="180" t="s">
        <v>19</v>
      </c>
      <c r="N991" s="181" t="s">
        <v>44</v>
      </c>
      <c r="O991" s="64"/>
      <c r="P991" s="182">
        <f>O991*H991</f>
        <v>0</v>
      </c>
      <c r="Q991" s="182">
        <v>0.009</v>
      </c>
      <c r="R991" s="182">
        <f>Q991*H991</f>
        <v>0.35012699999999997</v>
      </c>
      <c r="S991" s="182">
        <v>0</v>
      </c>
      <c r="T991" s="183">
        <f>S991*H991</f>
        <v>0</v>
      </c>
      <c r="U991" s="34"/>
      <c r="V991" s="34"/>
      <c r="W991" s="34"/>
      <c r="X991" s="34"/>
      <c r="Y991" s="34"/>
      <c r="Z991" s="34"/>
      <c r="AA991" s="34"/>
      <c r="AB991" s="34"/>
      <c r="AC991" s="34"/>
      <c r="AD991" s="34"/>
      <c r="AE991" s="34"/>
      <c r="AR991" s="184" t="s">
        <v>264</v>
      </c>
      <c r="AT991" s="184" t="s">
        <v>148</v>
      </c>
      <c r="AU991" s="184" t="s">
        <v>83</v>
      </c>
      <c r="AY991" s="17" t="s">
        <v>146</v>
      </c>
      <c r="BE991" s="185">
        <f>IF(N991="základní",J991,0)</f>
        <v>0</v>
      </c>
      <c r="BF991" s="185">
        <f>IF(N991="snížená",J991,0)</f>
        <v>0</v>
      </c>
      <c r="BG991" s="185">
        <f>IF(N991="zákl. přenesená",J991,0)</f>
        <v>0</v>
      </c>
      <c r="BH991" s="185">
        <f>IF(N991="sníž. přenesená",J991,0)</f>
        <v>0</v>
      </c>
      <c r="BI991" s="185">
        <f>IF(N991="nulová",J991,0)</f>
        <v>0</v>
      </c>
      <c r="BJ991" s="17" t="s">
        <v>81</v>
      </c>
      <c r="BK991" s="185">
        <f>ROUND(I991*H991,2)</f>
        <v>0</v>
      </c>
      <c r="BL991" s="17" t="s">
        <v>264</v>
      </c>
      <c r="BM991" s="184" t="s">
        <v>1114</v>
      </c>
    </row>
    <row r="992" spans="1:47" s="2" customFormat="1" ht="12">
      <c r="A992" s="34"/>
      <c r="B992" s="35"/>
      <c r="C992" s="36"/>
      <c r="D992" s="186" t="s">
        <v>155</v>
      </c>
      <c r="E992" s="36"/>
      <c r="F992" s="187" t="s">
        <v>1115</v>
      </c>
      <c r="G992" s="36"/>
      <c r="H992" s="36"/>
      <c r="I992" s="188"/>
      <c r="J992" s="36"/>
      <c r="K992" s="36"/>
      <c r="L992" s="39"/>
      <c r="M992" s="189"/>
      <c r="N992" s="190"/>
      <c r="O992" s="64"/>
      <c r="P992" s="64"/>
      <c r="Q992" s="64"/>
      <c r="R992" s="64"/>
      <c r="S992" s="64"/>
      <c r="T992" s="65"/>
      <c r="U992" s="34"/>
      <c r="V992" s="34"/>
      <c r="W992" s="34"/>
      <c r="X992" s="34"/>
      <c r="Y992" s="34"/>
      <c r="Z992" s="34"/>
      <c r="AA992" s="34"/>
      <c r="AB992" s="34"/>
      <c r="AC992" s="34"/>
      <c r="AD992" s="34"/>
      <c r="AE992" s="34"/>
      <c r="AT992" s="17" t="s">
        <v>155</v>
      </c>
      <c r="AU992" s="17" t="s">
        <v>83</v>
      </c>
    </row>
    <row r="993" spans="1:47" s="2" customFormat="1" ht="29.25">
      <c r="A993" s="34"/>
      <c r="B993" s="35"/>
      <c r="C993" s="36"/>
      <c r="D993" s="191" t="s">
        <v>157</v>
      </c>
      <c r="E993" s="36"/>
      <c r="F993" s="192" t="s">
        <v>1116</v>
      </c>
      <c r="G993" s="36"/>
      <c r="H993" s="36"/>
      <c r="I993" s="188"/>
      <c r="J993" s="36"/>
      <c r="K993" s="36"/>
      <c r="L993" s="39"/>
      <c r="M993" s="189"/>
      <c r="N993" s="190"/>
      <c r="O993" s="64"/>
      <c r="P993" s="64"/>
      <c r="Q993" s="64"/>
      <c r="R993" s="64"/>
      <c r="S993" s="64"/>
      <c r="T993" s="65"/>
      <c r="U993" s="34"/>
      <c r="V993" s="34"/>
      <c r="W993" s="34"/>
      <c r="X993" s="34"/>
      <c r="Y993" s="34"/>
      <c r="Z993" s="34"/>
      <c r="AA993" s="34"/>
      <c r="AB993" s="34"/>
      <c r="AC993" s="34"/>
      <c r="AD993" s="34"/>
      <c r="AE993" s="34"/>
      <c r="AT993" s="17" t="s">
        <v>157</v>
      </c>
      <c r="AU993" s="17" t="s">
        <v>83</v>
      </c>
    </row>
    <row r="994" spans="2:51" s="13" customFormat="1" ht="12">
      <c r="B994" s="193"/>
      <c r="C994" s="194"/>
      <c r="D994" s="191" t="s">
        <v>159</v>
      </c>
      <c r="E994" s="195" t="s">
        <v>19</v>
      </c>
      <c r="F994" s="196" t="s">
        <v>720</v>
      </c>
      <c r="G994" s="194"/>
      <c r="H994" s="195" t="s">
        <v>19</v>
      </c>
      <c r="I994" s="197"/>
      <c r="J994" s="194"/>
      <c r="K994" s="194"/>
      <c r="L994" s="198"/>
      <c r="M994" s="199"/>
      <c r="N994" s="200"/>
      <c r="O994" s="200"/>
      <c r="P994" s="200"/>
      <c r="Q994" s="200"/>
      <c r="R994" s="200"/>
      <c r="S994" s="200"/>
      <c r="T994" s="201"/>
      <c r="AT994" s="202" t="s">
        <v>159</v>
      </c>
      <c r="AU994" s="202" t="s">
        <v>83</v>
      </c>
      <c r="AV994" s="13" t="s">
        <v>81</v>
      </c>
      <c r="AW994" s="13" t="s">
        <v>34</v>
      </c>
      <c r="AX994" s="13" t="s">
        <v>73</v>
      </c>
      <c r="AY994" s="202" t="s">
        <v>146</v>
      </c>
    </row>
    <row r="995" spans="2:51" s="14" customFormat="1" ht="12">
      <c r="B995" s="203"/>
      <c r="C995" s="204"/>
      <c r="D995" s="191" t="s">
        <v>159</v>
      </c>
      <c r="E995" s="205" t="s">
        <v>19</v>
      </c>
      <c r="F995" s="206" t="s">
        <v>721</v>
      </c>
      <c r="G995" s="204"/>
      <c r="H995" s="207">
        <v>28.15</v>
      </c>
      <c r="I995" s="208"/>
      <c r="J995" s="204"/>
      <c r="K995" s="204"/>
      <c r="L995" s="209"/>
      <c r="M995" s="210"/>
      <c r="N995" s="211"/>
      <c r="O995" s="211"/>
      <c r="P995" s="211"/>
      <c r="Q995" s="211"/>
      <c r="R995" s="211"/>
      <c r="S995" s="211"/>
      <c r="T995" s="212"/>
      <c r="AT995" s="213" t="s">
        <v>159</v>
      </c>
      <c r="AU995" s="213" t="s">
        <v>83</v>
      </c>
      <c r="AV995" s="14" t="s">
        <v>83</v>
      </c>
      <c r="AW995" s="14" t="s">
        <v>34</v>
      </c>
      <c r="AX995" s="14" t="s">
        <v>73</v>
      </c>
      <c r="AY995" s="213" t="s">
        <v>146</v>
      </c>
    </row>
    <row r="996" spans="2:51" s="13" customFormat="1" ht="12">
      <c r="B996" s="193"/>
      <c r="C996" s="194"/>
      <c r="D996" s="191" t="s">
        <v>159</v>
      </c>
      <c r="E996" s="195" t="s">
        <v>19</v>
      </c>
      <c r="F996" s="196" t="s">
        <v>232</v>
      </c>
      <c r="G996" s="194"/>
      <c r="H996" s="195" t="s">
        <v>19</v>
      </c>
      <c r="I996" s="197"/>
      <c r="J996" s="194"/>
      <c r="K996" s="194"/>
      <c r="L996" s="198"/>
      <c r="M996" s="199"/>
      <c r="N996" s="200"/>
      <c r="O996" s="200"/>
      <c r="P996" s="200"/>
      <c r="Q996" s="200"/>
      <c r="R996" s="200"/>
      <c r="S996" s="200"/>
      <c r="T996" s="201"/>
      <c r="AT996" s="202" t="s">
        <v>159</v>
      </c>
      <c r="AU996" s="202" t="s">
        <v>83</v>
      </c>
      <c r="AV996" s="13" t="s">
        <v>81</v>
      </c>
      <c r="AW996" s="13" t="s">
        <v>34</v>
      </c>
      <c r="AX996" s="13" t="s">
        <v>73</v>
      </c>
      <c r="AY996" s="202" t="s">
        <v>146</v>
      </c>
    </row>
    <row r="997" spans="2:51" s="14" customFormat="1" ht="12">
      <c r="B997" s="203"/>
      <c r="C997" s="204"/>
      <c r="D997" s="191" t="s">
        <v>159</v>
      </c>
      <c r="E997" s="205" t="s">
        <v>19</v>
      </c>
      <c r="F997" s="206" t="s">
        <v>522</v>
      </c>
      <c r="G997" s="204"/>
      <c r="H997" s="207">
        <v>10.753</v>
      </c>
      <c r="I997" s="208"/>
      <c r="J997" s="204"/>
      <c r="K997" s="204"/>
      <c r="L997" s="209"/>
      <c r="M997" s="210"/>
      <c r="N997" s="211"/>
      <c r="O997" s="211"/>
      <c r="P997" s="211"/>
      <c r="Q997" s="211"/>
      <c r="R997" s="211"/>
      <c r="S997" s="211"/>
      <c r="T997" s="212"/>
      <c r="AT997" s="213" t="s">
        <v>159</v>
      </c>
      <c r="AU997" s="213" t="s">
        <v>83</v>
      </c>
      <c r="AV997" s="14" t="s">
        <v>83</v>
      </c>
      <c r="AW997" s="14" t="s">
        <v>34</v>
      </c>
      <c r="AX997" s="14" t="s">
        <v>73</v>
      </c>
      <c r="AY997" s="213" t="s">
        <v>146</v>
      </c>
    </row>
    <row r="998" spans="1:65" s="2" customFormat="1" ht="16.5" customHeight="1">
      <c r="A998" s="34"/>
      <c r="B998" s="35"/>
      <c r="C998" s="214" t="s">
        <v>1117</v>
      </c>
      <c r="D998" s="214" t="s">
        <v>241</v>
      </c>
      <c r="E998" s="215" t="s">
        <v>1118</v>
      </c>
      <c r="F998" s="216" t="s">
        <v>1119</v>
      </c>
      <c r="G998" s="217" t="s">
        <v>201</v>
      </c>
      <c r="H998" s="218">
        <v>45.297</v>
      </c>
      <c r="I998" s="219"/>
      <c r="J998" s="220">
        <f>ROUND(I998*H998,2)</f>
        <v>0</v>
      </c>
      <c r="K998" s="216" t="s">
        <v>19</v>
      </c>
      <c r="L998" s="221"/>
      <c r="M998" s="222" t="s">
        <v>19</v>
      </c>
      <c r="N998" s="223" t="s">
        <v>44</v>
      </c>
      <c r="O998" s="64"/>
      <c r="P998" s="182">
        <f>O998*H998</f>
        <v>0</v>
      </c>
      <c r="Q998" s="182">
        <v>0.0182</v>
      </c>
      <c r="R998" s="182">
        <f>Q998*H998</f>
        <v>0.8244054</v>
      </c>
      <c r="S998" s="182">
        <v>0</v>
      </c>
      <c r="T998" s="183">
        <f>S998*H998</f>
        <v>0</v>
      </c>
      <c r="U998" s="34"/>
      <c r="V998" s="34"/>
      <c r="W998" s="34"/>
      <c r="X998" s="34"/>
      <c r="Y998" s="34"/>
      <c r="Z998" s="34"/>
      <c r="AA998" s="34"/>
      <c r="AB998" s="34"/>
      <c r="AC998" s="34"/>
      <c r="AD998" s="34"/>
      <c r="AE998" s="34"/>
      <c r="AR998" s="184" t="s">
        <v>412</v>
      </c>
      <c r="AT998" s="184" t="s">
        <v>241</v>
      </c>
      <c r="AU998" s="184" t="s">
        <v>83</v>
      </c>
      <c r="AY998" s="17" t="s">
        <v>146</v>
      </c>
      <c r="BE998" s="185">
        <f>IF(N998="základní",J998,0)</f>
        <v>0</v>
      </c>
      <c r="BF998" s="185">
        <f>IF(N998="snížená",J998,0)</f>
        <v>0</v>
      </c>
      <c r="BG998" s="185">
        <f>IF(N998="zákl. přenesená",J998,0)</f>
        <v>0</v>
      </c>
      <c r="BH998" s="185">
        <f>IF(N998="sníž. přenesená",J998,0)</f>
        <v>0</v>
      </c>
      <c r="BI998" s="185">
        <f>IF(N998="nulová",J998,0)</f>
        <v>0</v>
      </c>
      <c r="BJ998" s="17" t="s">
        <v>81</v>
      </c>
      <c r="BK998" s="185">
        <f>ROUND(I998*H998,2)</f>
        <v>0</v>
      </c>
      <c r="BL998" s="17" t="s">
        <v>264</v>
      </c>
      <c r="BM998" s="184" t="s">
        <v>1120</v>
      </c>
    </row>
    <row r="999" spans="1:47" s="2" customFormat="1" ht="19.5">
      <c r="A999" s="34"/>
      <c r="B999" s="35"/>
      <c r="C999" s="36"/>
      <c r="D999" s="191" t="s">
        <v>172</v>
      </c>
      <c r="E999" s="36"/>
      <c r="F999" s="192" t="s">
        <v>338</v>
      </c>
      <c r="G999" s="36"/>
      <c r="H999" s="36"/>
      <c r="I999" s="188"/>
      <c r="J999" s="36"/>
      <c r="K999" s="36"/>
      <c r="L999" s="39"/>
      <c r="M999" s="189"/>
      <c r="N999" s="190"/>
      <c r="O999" s="64"/>
      <c r="P999" s="64"/>
      <c r="Q999" s="64"/>
      <c r="R999" s="64"/>
      <c r="S999" s="64"/>
      <c r="T999" s="65"/>
      <c r="U999" s="34"/>
      <c r="V999" s="34"/>
      <c r="W999" s="34"/>
      <c r="X999" s="34"/>
      <c r="Y999" s="34"/>
      <c r="Z999" s="34"/>
      <c r="AA999" s="34"/>
      <c r="AB999" s="34"/>
      <c r="AC999" s="34"/>
      <c r="AD999" s="34"/>
      <c r="AE999" s="34"/>
      <c r="AT999" s="17" t="s">
        <v>172</v>
      </c>
      <c r="AU999" s="17" t="s">
        <v>83</v>
      </c>
    </row>
    <row r="1000" spans="2:51" s="13" customFormat="1" ht="12">
      <c r="B1000" s="193"/>
      <c r="C1000" s="194"/>
      <c r="D1000" s="191" t="s">
        <v>159</v>
      </c>
      <c r="E1000" s="195" t="s">
        <v>19</v>
      </c>
      <c r="F1000" s="196" t="s">
        <v>804</v>
      </c>
      <c r="G1000" s="194"/>
      <c r="H1000" s="195" t="s">
        <v>19</v>
      </c>
      <c r="I1000" s="197"/>
      <c r="J1000" s="194"/>
      <c r="K1000" s="194"/>
      <c r="L1000" s="198"/>
      <c r="M1000" s="199"/>
      <c r="N1000" s="200"/>
      <c r="O1000" s="200"/>
      <c r="P1000" s="200"/>
      <c r="Q1000" s="200"/>
      <c r="R1000" s="200"/>
      <c r="S1000" s="200"/>
      <c r="T1000" s="201"/>
      <c r="AT1000" s="202" t="s">
        <v>159</v>
      </c>
      <c r="AU1000" s="202" t="s">
        <v>83</v>
      </c>
      <c r="AV1000" s="13" t="s">
        <v>81</v>
      </c>
      <c r="AW1000" s="13" t="s">
        <v>34</v>
      </c>
      <c r="AX1000" s="13" t="s">
        <v>73</v>
      </c>
      <c r="AY1000" s="202" t="s">
        <v>146</v>
      </c>
    </row>
    <row r="1001" spans="2:51" s="13" customFormat="1" ht="12">
      <c r="B1001" s="193"/>
      <c r="C1001" s="194"/>
      <c r="D1001" s="191" t="s">
        <v>159</v>
      </c>
      <c r="E1001" s="195" t="s">
        <v>19</v>
      </c>
      <c r="F1001" s="196" t="s">
        <v>720</v>
      </c>
      <c r="G1001" s="194"/>
      <c r="H1001" s="195" t="s">
        <v>19</v>
      </c>
      <c r="I1001" s="197"/>
      <c r="J1001" s="194"/>
      <c r="K1001" s="194"/>
      <c r="L1001" s="198"/>
      <c r="M1001" s="199"/>
      <c r="N1001" s="200"/>
      <c r="O1001" s="200"/>
      <c r="P1001" s="200"/>
      <c r="Q1001" s="200"/>
      <c r="R1001" s="200"/>
      <c r="S1001" s="200"/>
      <c r="T1001" s="201"/>
      <c r="AT1001" s="202" t="s">
        <v>159</v>
      </c>
      <c r="AU1001" s="202" t="s">
        <v>83</v>
      </c>
      <c r="AV1001" s="13" t="s">
        <v>81</v>
      </c>
      <c r="AW1001" s="13" t="s">
        <v>34</v>
      </c>
      <c r="AX1001" s="13" t="s">
        <v>73</v>
      </c>
      <c r="AY1001" s="202" t="s">
        <v>146</v>
      </c>
    </row>
    <row r="1002" spans="2:51" s="14" customFormat="1" ht="12">
      <c r="B1002" s="203"/>
      <c r="C1002" s="204"/>
      <c r="D1002" s="191" t="s">
        <v>159</v>
      </c>
      <c r="E1002" s="205" t="s">
        <v>19</v>
      </c>
      <c r="F1002" s="206" t="s">
        <v>805</v>
      </c>
      <c r="G1002" s="204"/>
      <c r="H1002" s="207">
        <v>1.758</v>
      </c>
      <c r="I1002" s="208"/>
      <c r="J1002" s="204"/>
      <c r="K1002" s="204"/>
      <c r="L1002" s="209"/>
      <c r="M1002" s="210"/>
      <c r="N1002" s="211"/>
      <c r="O1002" s="211"/>
      <c r="P1002" s="211"/>
      <c r="Q1002" s="211"/>
      <c r="R1002" s="211"/>
      <c r="S1002" s="211"/>
      <c r="T1002" s="212"/>
      <c r="AT1002" s="213" t="s">
        <v>159</v>
      </c>
      <c r="AU1002" s="213" t="s">
        <v>83</v>
      </c>
      <c r="AV1002" s="14" t="s">
        <v>83</v>
      </c>
      <c r="AW1002" s="14" t="s">
        <v>34</v>
      </c>
      <c r="AX1002" s="14" t="s">
        <v>73</v>
      </c>
      <c r="AY1002" s="213" t="s">
        <v>146</v>
      </c>
    </row>
    <row r="1003" spans="2:51" s="13" customFormat="1" ht="12">
      <c r="B1003" s="193"/>
      <c r="C1003" s="194"/>
      <c r="D1003" s="191" t="s">
        <v>159</v>
      </c>
      <c r="E1003" s="195" t="s">
        <v>19</v>
      </c>
      <c r="F1003" s="196" t="s">
        <v>232</v>
      </c>
      <c r="G1003" s="194"/>
      <c r="H1003" s="195" t="s">
        <v>19</v>
      </c>
      <c r="I1003" s="197"/>
      <c r="J1003" s="194"/>
      <c r="K1003" s="194"/>
      <c r="L1003" s="198"/>
      <c r="M1003" s="199"/>
      <c r="N1003" s="200"/>
      <c r="O1003" s="200"/>
      <c r="P1003" s="200"/>
      <c r="Q1003" s="200"/>
      <c r="R1003" s="200"/>
      <c r="S1003" s="200"/>
      <c r="T1003" s="201"/>
      <c r="AT1003" s="202" t="s">
        <v>159</v>
      </c>
      <c r="AU1003" s="202" t="s">
        <v>83</v>
      </c>
      <c r="AV1003" s="13" t="s">
        <v>81</v>
      </c>
      <c r="AW1003" s="13" t="s">
        <v>34</v>
      </c>
      <c r="AX1003" s="13" t="s">
        <v>73</v>
      </c>
      <c r="AY1003" s="202" t="s">
        <v>146</v>
      </c>
    </row>
    <row r="1004" spans="2:51" s="14" customFormat="1" ht="12">
      <c r="B1004" s="203"/>
      <c r="C1004" s="204"/>
      <c r="D1004" s="191" t="s">
        <v>159</v>
      </c>
      <c r="E1004" s="205" t="s">
        <v>19</v>
      </c>
      <c r="F1004" s="206" t="s">
        <v>806</v>
      </c>
      <c r="G1004" s="204"/>
      <c r="H1004" s="207">
        <v>0.518</v>
      </c>
      <c r="I1004" s="208"/>
      <c r="J1004" s="204"/>
      <c r="K1004" s="204"/>
      <c r="L1004" s="209"/>
      <c r="M1004" s="210"/>
      <c r="N1004" s="211"/>
      <c r="O1004" s="211"/>
      <c r="P1004" s="211"/>
      <c r="Q1004" s="211"/>
      <c r="R1004" s="211"/>
      <c r="S1004" s="211"/>
      <c r="T1004" s="212"/>
      <c r="AT1004" s="213" t="s">
        <v>159</v>
      </c>
      <c r="AU1004" s="213" t="s">
        <v>83</v>
      </c>
      <c r="AV1004" s="14" t="s">
        <v>83</v>
      </c>
      <c r="AW1004" s="14" t="s">
        <v>34</v>
      </c>
      <c r="AX1004" s="14" t="s">
        <v>73</v>
      </c>
      <c r="AY1004" s="213" t="s">
        <v>146</v>
      </c>
    </row>
    <row r="1005" spans="2:51" s="13" customFormat="1" ht="12">
      <c r="B1005" s="193"/>
      <c r="C1005" s="194"/>
      <c r="D1005" s="191" t="s">
        <v>159</v>
      </c>
      <c r="E1005" s="195" t="s">
        <v>19</v>
      </c>
      <c r="F1005" s="196" t="s">
        <v>1121</v>
      </c>
      <c r="G1005" s="194"/>
      <c r="H1005" s="195" t="s">
        <v>19</v>
      </c>
      <c r="I1005" s="197"/>
      <c r="J1005" s="194"/>
      <c r="K1005" s="194"/>
      <c r="L1005" s="198"/>
      <c r="M1005" s="199"/>
      <c r="N1005" s="200"/>
      <c r="O1005" s="200"/>
      <c r="P1005" s="200"/>
      <c r="Q1005" s="200"/>
      <c r="R1005" s="200"/>
      <c r="S1005" s="200"/>
      <c r="T1005" s="201"/>
      <c r="AT1005" s="202" t="s">
        <v>159</v>
      </c>
      <c r="AU1005" s="202" t="s">
        <v>83</v>
      </c>
      <c r="AV1005" s="13" t="s">
        <v>81</v>
      </c>
      <c r="AW1005" s="13" t="s">
        <v>34</v>
      </c>
      <c r="AX1005" s="13" t="s">
        <v>73</v>
      </c>
      <c r="AY1005" s="202" t="s">
        <v>146</v>
      </c>
    </row>
    <row r="1006" spans="2:51" s="13" customFormat="1" ht="12">
      <c r="B1006" s="193"/>
      <c r="C1006" s="194"/>
      <c r="D1006" s="191" t="s">
        <v>159</v>
      </c>
      <c r="E1006" s="195" t="s">
        <v>19</v>
      </c>
      <c r="F1006" s="196" t="s">
        <v>720</v>
      </c>
      <c r="G1006" s="194"/>
      <c r="H1006" s="195" t="s">
        <v>19</v>
      </c>
      <c r="I1006" s="197"/>
      <c r="J1006" s="194"/>
      <c r="K1006" s="194"/>
      <c r="L1006" s="198"/>
      <c r="M1006" s="199"/>
      <c r="N1006" s="200"/>
      <c r="O1006" s="200"/>
      <c r="P1006" s="200"/>
      <c r="Q1006" s="200"/>
      <c r="R1006" s="200"/>
      <c r="S1006" s="200"/>
      <c r="T1006" s="201"/>
      <c r="AT1006" s="202" t="s">
        <v>159</v>
      </c>
      <c r="AU1006" s="202" t="s">
        <v>83</v>
      </c>
      <c r="AV1006" s="13" t="s">
        <v>81</v>
      </c>
      <c r="AW1006" s="13" t="s">
        <v>34</v>
      </c>
      <c r="AX1006" s="13" t="s">
        <v>73</v>
      </c>
      <c r="AY1006" s="202" t="s">
        <v>146</v>
      </c>
    </row>
    <row r="1007" spans="2:51" s="14" customFormat="1" ht="12">
      <c r="B1007" s="203"/>
      <c r="C1007" s="204"/>
      <c r="D1007" s="191" t="s">
        <v>159</v>
      </c>
      <c r="E1007" s="205" t="s">
        <v>19</v>
      </c>
      <c r="F1007" s="206" t="s">
        <v>721</v>
      </c>
      <c r="G1007" s="204"/>
      <c r="H1007" s="207">
        <v>28.15</v>
      </c>
      <c r="I1007" s="208"/>
      <c r="J1007" s="204"/>
      <c r="K1007" s="204"/>
      <c r="L1007" s="209"/>
      <c r="M1007" s="210"/>
      <c r="N1007" s="211"/>
      <c r="O1007" s="211"/>
      <c r="P1007" s="211"/>
      <c r="Q1007" s="211"/>
      <c r="R1007" s="211"/>
      <c r="S1007" s="211"/>
      <c r="T1007" s="212"/>
      <c r="AT1007" s="213" t="s">
        <v>159</v>
      </c>
      <c r="AU1007" s="213" t="s">
        <v>83</v>
      </c>
      <c r="AV1007" s="14" t="s">
        <v>83</v>
      </c>
      <c r="AW1007" s="14" t="s">
        <v>34</v>
      </c>
      <c r="AX1007" s="14" t="s">
        <v>73</v>
      </c>
      <c r="AY1007" s="213" t="s">
        <v>146</v>
      </c>
    </row>
    <row r="1008" spans="2:51" s="13" customFormat="1" ht="12">
      <c r="B1008" s="193"/>
      <c r="C1008" s="194"/>
      <c r="D1008" s="191" t="s">
        <v>159</v>
      </c>
      <c r="E1008" s="195" t="s">
        <v>19</v>
      </c>
      <c r="F1008" s="196" t="s">
        <v>232</v>
      </c>
      <c r="G1008" s="194"/>
      <c r="H1008" s="195" t="s">
        <v>19</v>
      </c>
      <c r="I1008" s="197"/>
      <c r="J1008" s="194"/>
      <c r="K1008" s="194"/>
      <c r="L1008" s="198"/>
      <c r="M1008" s="199"/>
      <c r="N1008" s="200"/>
      <c r="O1008" s="200"/>
      <c r="P1008" s="200"/>
      <c r="Q1008" s="200"/>
      <c r="R1008" s="200"/>
      <c r="S1008" s="200"/>
      <c r="T1008" s="201"/>
      <c r="AT1008" s="202" t="s">
        <v>159</v>
      </c>
      <c r="AU1008" s="202" t="s">
        <v>83</v>
      </c>
      <c r="AV1008" s="13" t="s">
        <v>81</v>
      </c>
      <c r="AW1008" s="13" t="s">
        <v>34</v>
      </c>
      <c r="AX1008" s="13" t="s">
        <v>73</v>
      </c>
      <c r="AY1008" s="202" t="s">
        <v>146</v>
      </c>
    </row>
    <row r="1009" spans="2:51" s="14" customFormat="1" ht="12">
      <c r="B1009" s="203"/>
      <c r="C1009" s="204"/>
      <c r="D1009" s="191" t="s">
        <v>159</v>
      </c>
      <c r="E1009" s="205" t="s">
        <v>19</v>
      </c>
      <c r="F1009" s="206" t="s">
        <v>522</v>
      </c>
      <c r="G1009" s="204"/>
      <c r="H1009" s="207">
        <v>10.753</v>
      </c>
      <c r="I1009" s="208"/>
      <c r="J1009" s="204"/>
      <c r="K1009" s="204"/>
      <c r="L1009" s="209"/>
      <c r="M1009" s="210"/>
      <c r="N1009" s="211"/>
      <c r="O1009" s="211"/>
      <c r="P1009" s="211"/>
      <c r="Q1009" s="211"/>
      <c r="R1009" s="211"/>
      <c r="S1009" s="211"/>
      <c r="T1009" s="212"/>
      <c r="AT1009" s="213" t="s">
        <v>159</v>
      </c>
      <c r="AU1009" s="213" t="s">
        <v>83</v>
      </c>
      <c r="AV1009" s="14" t="s">
        <v>83</v>
      </c>
      <c r="AW1009" s="14" t="s">
        <v>34</v>
      </c>
      <c r="AX1009" s="14" t="s">
        <v>73</v>
      </c>
      <c r="AY1009" s="213" t="s">
        <v>146</v>
      </c>
    </row>
    <row r="1010" spans="2:51" s="14" customFormat="1" ht="12">
      <c r="B1010" s="203"/>
      <c r="C1010" s="204"/>
      <c r="D1010" s="191" t="s">
        <v>159</v>
      </c>
      <c r="E1010" s="204"/>
      <c r="F1010" s="206" t="s">
        <v>1122</v>
      </c>
      <c r="G1010" s="204"/>
      <c r="H1010" s="207">
        <v>45.297</v>
      </c>
      <c r="I1010" s="208"/>
      <c r="J1010" s="204"/>
      <c r="K1010" s="204"/>
      <c r="L1010" s="209"/>
      <c r="M1010" s="210"/>
      <c r="N1010" s="211"/>
      <c r="O1010" s="211"/>
      <c r="P1010" s="211"/>
      <c r="Q1010" s="211"/>
      <c r="R1010" s="211"/>
      <c r="S1010" s="211"/>
      <c r="T1010" s="212"/>
      <c r="AT1010" s="213" t="s">
        <v>159</v>
      </c>
      <c r="AU1010" s="213" t="s">
        <v>83</v>
      </c>
      <c r="AV1010" s="14" t="s">
        <v>83</v>
      </c>
      <c r="AW1010" s="14" t="s">
        <v>4</v>
      </c>
      <c r="AX1010" s="14" t="s">
        <v>81</v>
      </c>
      <c r="AY1010" s="213" t="s">
        <v>146</v>
      </c>
    </row>
    <row r="1011" spans="1:65" s="2" customFormat="1" ht="16.5" customHeight="1">
      <c r="A1011" s="34"/>
      <c r="B1011" s="35"/>
      <c r="C1011" s="214" t="s">
        <v>1123</v>
      </c>
      <c r="D1011" s="214" t="s">
        <v>241</v>
      </c>
      <c r="E1011" s="215" t="s">
        <v>1124</v>
      </c>
      <c r="F1011" s="216" t="s">
        <v>1125</v>
      </c>
      <c r="G1011" s="217" t="s">
        <v>291</v>
      </c>
      <c r="H1011" s="218">
        <v>26.315</v>
      </c>
      <c r="I1011" s="219"/>
      <c r="J1011" s="220">
        <f>ROUND(I1011*H1011,2)</f>
        <v>0</v>
      </c>
      <c r="K1011" s="216" t="s">
        <v>19</v>
      </c>
      <c r="L1011" s="221"/>
      <c r="M1011" s="222" t="s">
        <v>19</v>
      </c>
      <c r="N1011" s="223" t="s">
        <v>44</v>
      </c>
      <c r="O1011" s="64"/>
      <c r="P1011" s="182">
        <f>O1011*H1011</f>
        <v>0</v>
      </c>
      <c r="Q1011" s="182">
        <v>0.004</v>
      </c>
      <c r="R1011" s="182">
        <f>Q1011*H1011</f>
        <v>0.10526</v>
      </c>
      <c r="S1011" s="182">
        <v>0</v>
      </c>
      <c r="T1011" s="183">
        <f>S1011*H1011</f>
        <v>0</v>
      </c>
      <c r="U1011" s="34"/>
      <c r="V1011" s="34"/>
      <c r="W1011" s="34"/>
      <c r="X1011" s="34"/>
      <c r="Y1011" s="34"/>
      <c r="Z1011" s="34"/>
      <c r="AA1011" s="34"/>
      <c r="AB1011" s="34"/>
      <c r="AC1011" s="34"/>
      <c r="AD1011" s="34"/>
      <c r="AE1011" s="34"/>
      <c r="AR1011" s="184" t="s">
        <v>412</v>
      </c>
      <c r="AT1011" s="184" t="s">
        <v>241</v>
      </c>
      <c r="AU1011" s="184" t="s">
        <v>83</v>
      </c>
      <c r="AY1011" s="17" t="s">
        <v>146</v>
      </c>
      <c r="BE1011" s="185">
        <f>IF(N1011="základní",J1011,0)</f>
        <v>0</v>
      </c>
      <c r="BF1011" s="185">
        <f>IF(N1011="snížená",J1011,0)</f>
        <v>0</v>
      </c>
      <c r="BG1011" s="185">
        <f>IF(N1011="zákl. přenesená",J1011,0)</f>
        <v>0</v>
      </c>
      <c r="BH1011" s="185">
        <f>IF(N1011="sníž. přenesená",J1011,0)</f>
        <v>0</v>
      </c>
      <c r="BI1011" s="185">
        <f>IF(N1011="nulová",J1011,0)</f>
        <v>0</v>
      </c>
      <c r="BJ1011" s="17" t="s">
        <v>81</v>
      </c>
      <c r="BK1011" s="185">
        <f>ROUND(I1011*H1011,2)</f>
        <v>0</v>
      </c>
      <c r="BL1011" s="17" t="s">
        <v>264</v>
      </c>
      <c r="BM1011" s="184" t="s">
        <v>1126</v>
      </c>
    </row>
    <row r="1012" spans="1:47" s="2" customFormat="1" ht="19.5">
      <c r="A1012" s="34"/>
      <c r="B1012" s="35"/>
      <c r="C1012" s="36"/>
      <c r="D1012" s="191" t="s">
        <v>172</v>
      </c>
      <c r="E1012" s="36"/>
      <c r="F1012" s="192" t="s">
        <v>338</v>
      </c>
      <c r="G1012" s="36"/>
      <c r="H1012" s="36"/>
      <c r="I1012" s="188"/>
      <c r="J1012" s="36"/>
      <c r="K1012" s="36"/>
      <c r="L1012" s="39"/>
      <c r="M1012" s="189"/>
      <c r="N1012" s="190"/>
      <c r="O1012" s="64"/>
      <c r="P1012" s="64"/>
      <c r="Q1012" s="64"/>
      <c r="R1012" s="64"/>
      <c r="S1012" s="64"/>
      <c r="T1012" s="65"/>
      <c r="U1012" s="34"/>
      <c r="V1012" s="34"/>
      <c r="W1012" s="34"/>
      <c r="X1012" s="34"/>
      <c r="Y1012" s="34"/>
      <c r="Z1012" s="34"/>
      <c r="AA1012" s="34"/>
      <c r="AB1012" s="34"/>
      <c r="AC1012" s="34"/>
      <c r="AD1012" s="34"/>
      <c r="AE1012" s="34"/>
      <c r="AT1012" s="17" t="s">
        <v>172</v>
      </c>
      <c r="AU1012" s="17" t="s">
        <v>83</v>
      </c>
    </row>
    <row r="1013" spans="2:51" s="13" customFormat="1" ht="12">
      <c r="B1013" s="193"/>
      <c r="C1013" s="194"/>
      <c r="D1013" s="191" t="s">
        <v>159</v>
      </c>
      <c r="E1013" s="195" t="s">
        <v>19</v>
      </c>
      <c r="F1013" s="196" t="s">
        <v>720</v>
      </c>
      <c r="G1013" s="194"/>
      <c r="H1013" s="195" t="s">
        <v>19</v>
      </c>
      <c r="I1013" s="197"/>
      <c r="J1013" s="194"/>
      <c r="K1013" s="194"/>
      <c r="L1013" s="198"/>
      <c r="M1013" s="199"/>
      <c r="N1013" s="200"/>
      <c r="O1013" s="200"/>
      <c r="P1013" s="200"/>
      <c r="Q1013" s="200"/>
      <c r="R1013" s="200"/>
      <c r="S1013" s="200"/>
      <c r="T1013" s="201"/>
      <c r="AT1013" s="202" t="s">
        <v>159</v>
      </c>
      <c r="AU1013" s="202" t="s">
        <v>83</v>
      </c>
      <c r="AV1013" s="13" t="s">
        <v>81</v>
      </c>
      <c r="AW1013" s="13" t="s">
        <v>34</v>
      </c>
      <c r="AX1013" s="13" t="s">
        <v>73</v>
      </c>
      <c r="AY1013" s="202" t="s">
        <v>146</v>
      </c>
    </row>
    <row r="1014" spans="2:51" s="14" customFormat="1" ht="12">
      <c r="B1014" s="203"/>
      <c r="C1014" s="204"/>
      <c r="D1014" s="191" t="s">
        <v>159</v>
      </c>
      <c r="E1014" s="205" t="s">
        <v>19</v>
      </c>
      <c r="F1014" s="206" t="s">
        <v>1127</v>
      </c>
      <c r="G1014" s="204"/>
      <c r="H1014" s="207">
        <v>19.92</v>
      </c>
      <c r="I1014" s="208"/>
      <c r="J1014" s="204"/>
      <c r="K1014" s="204"/>
      <c r="L1014" s="209"/>
      <c r="M1014" s="210"/>
      <c r="N1014" s="211"/>
      <c r="O1014" s="211"/>
      <c r="P1014" s="211"/>
      <c r="Q1014" s="211"/>
      <c r="R1014" s="211"/>
      <c r="S1014" s="211"/>
      <c r="T1014" s="212"/>
      <c r="AT1014" s="213" t="s">
        <v>159</v>
      </c>
      <c r="AU1014" s="213" t="s">
        <v>83</v>
      </c>
      <c r="AV1014" s="14" t="s">
        <v>83</v>
      </c>
      <c r="AW1014" s="14" t="s">
        <v>34</v>
      </c>
      <c r="AX1014" s="14" t="s">
        <v>73</v>
      </c>
      <c r="AY1014" s="213" t="s">
        <v>146</v>
      </c>
    </row>
    <row r="1015" spans="2:51" s="13" customFormat="1" ht="12">
      <c r="B1015" s="193"/>
      <c r="C1015" s="194"/>
      <c r="D1015" s="191" t="s">
        <v>159</v>
      </c>
      <c r="E1015" s="195" t="s">
        <v>19</v>
      </c>
      <c r="F1015" s="196" t="s">
        <v>232</v>
      </c>
      <c r="G1015" s="194"/>
      <c r="H1015" s="195" t="s">
        <v>19</v>
      </c>
      <c r="I1015" s="197"/>
      <c r="J1015" s="194"/>
      <c r="K1015" s="194"/>
      <c r="L1015" s="198"/>
      <c r="M1015" s="199"/>
      <c r="N1015" s="200"/>
      <c r="O1015" s="200"/>
      <c r="P1015" s="200"/>
      <c r="Q1015" s="200"/>
      <c r="R1015" s="200"/>
      <c r="S1015" s="200"/>
      <c r="T1015" s="201"/>
      <c r="AT1015" s="202" t="s">
        <v>159</v>
      </c>
      <c r="AU1015" s="202" t="s">
        <v>83</v>
      </c>
      <c r="AV1015" s="13" t="s">
        <v>81</v>
      </c>
      <c r="AW1015" s="13" t="s">
        <v>34</v>
      </c>
      <c r="AX1015" s="13" t="s">
        <v>73</v>
      </c>
      <c r="AY1015" s="202" t="s">
        <v>146</v>
      </c>
    </row>
    <row r="1016" spans="2:51" s="14" customFormat="1" ht="12">
      <c r="B1016" s="203"/>
      <c r="C1016" s="204"/>
      <c r="D1016" s="191" t="s">
        <v>159</v>
      </c>
      <c r="E1016" s="205" t="s">
        <v>19</v>
      </c>
      <c r="F1016" s="206" t="s">
        <v>1128</v>
      </c>
      <c r="G1016" s="204"/>
      <c r="H1016" s="207">
        <v>5.879</v>
      </c>
      <c r="I1016" s="208"/>
      <c r="J1016" s="204"/>
      <c r="K1016" s="204"/>
      <c r="L1016" s="209"/>
      <c r="M1016" s="210"/>
      <c r="N1016" s="211"/>
      <c r="O1016" s="211"/>
      <c r="P1016" s="211"/>
      <c r="Q1016" s="211"/>
      <c r="R1016" s="211"/>
      <c r="S1016" s="211"/>
      <c r="T1016" s="212"/>
      <c r="AT1016" s="213" t="s">
        <v>159</v>
      </c>
      <c r="AU1016" s="213" t="s">
        <v>83</v>
      </c>
      <c r="AV1016" s="14" t="s">
        <v>83</v>
      </c>
      <c r="AW1016" s="14" t="s">
        <v>34</v>
      </c>
      <c r="AX1016" s="14" t="s">
        <v>73</v>
      </c>
      <c r="AY1016" s="213" t="s">
        <v>146</v>
      </c>
    </row>
    <row r="1017" spans="2:51" s="14" customFormat="1" ht="12">
      <c r="B1017" s="203"/>
      <c r="C1017" s="204"/>
      <c r="D1017" s="191" t="s">
        <v>159</v>
      </c>
      <c r="E1017" s="204"/>
      <c r="F1017" s="206" t="s">
        <v>1129</v>
      </c>
      <c r="G1017" s="204"/>
      <c r="H1017" s="207">
        <v>26.315</v>
      </c>
      <c r="I1017" s="208"/>
      <c r="J1017" s="204"/>
      <c r="K1017" s="204"/>
      <c r="L1017" s="209"/>
      <c r="M1017" s="210"/>
      <c r="N1017" s="211"/>
      <c r="O1017" s="211"/>
      <c r="P1017" s="211"/>
      <c r="Q1017" s="211"/>
      <c r="R1017" s="211"/>
      <c r="S1017" s="211"/>
      <c r="T1017" s="212"/>
      <c r="AT1017" s="213" t="s">
        <v>159</v>
      </c>
      <c r="AU1017" s="213" t="s">
        <v>83</v>
      </c>
      <c r="AV1017" s="14" t="s">
        <v>83</v>
      </c>
      <c r="AW1017" s="14" t="s">
        <v>4</v>
      </c>
      <c r="AX1017" s="14" t="s">
        <v>81</v>
      </c>
      <c r="AY1017" s="213" t="s">
        <v>146</v>
      </c>
    </row>
    <row r="1018" spans="1:65" s="2" customFormat="1" ht="21.75" customHeight="1">
      <c r="A1018" s="34"/>
      <c r="B1018" s="35"/>
      <c r="C1018" s="173" t="s">
        <v>1130</v>
      </c>
      <c r="D1018" s="173" t="s">
        <v>148</v>
      </c>
      <c r="E1018" s="174" t="s">
        <v>1131</v>
      </c>
      <c r="F1018" s="175" t="s">
        <v>1132</v>
      </c>
      <c r="G1018" s="176" t="s">
        <v>291</v>
      </c>
      <c r="H1018" s="177">
        <v>22.764</v>
      </c>
      <c r="I1018" s="178"/>
      <c r="J1018" s="179">
        <f>ROUND(I1018*H1018,2)</f>
        <v>0</v>
      </c>
      <c r="K1018" s="175" t="s">
        <v>152</v>
      </c>
      <c r="L1018" s="39"/>
      <c r="M1018" s="180" t="s">
        <v>19</v>
      </c>
      <c r="N1018" s="181" t="s">
        <v>44</v>
      </c>
      <c r="O1018" s="64"/>
      <c r="P1018" s="182">
        <f>O1018*H1018</f>
        <v>0</v>
      </c>
      <c r="Q1018" s="182">
        <v>0</v>
      </c>
      <c r="R1018" s="182">
        <f>Q1018*H1018</f>
        <v>0</v>
      </c>
      <c r="S1018" s="182">
        <v>0</v>
      </c>
      <c r="T1018" s="183">
        <f>S1018*H1018</f>
        <v>0</v>
      </c>
      <c r="U1018" s="34"/>
      <c r="V1018" s="34"/>
      <c r="W1018" s="34"/>
      <c r="X1018" s="34"/>
      <c r="Y1018" s="34"/>
      <c r="Z1018" s="34"/>
      <c r="AA1018" s="34"/>
      <c r="AB1018" s="34"/>
      <c r="AC1018" s="34"/>
      <c r="AD1018" s="34"/>
      <c r="AE1018" s="34"/>
      <c r="AR1018" s="184" t="s">
        <v>264</v>
      </c>
      <c r="AT1018" s="184" t="s">
        <v>148</v>
      </c>
      <c r="AU1018" s="184" t="s">
        <v>83</v>
      </c>
      <c r="AY1018" s="17" t="s">
        <v>146</v>
      </c>
      <c r="BE1018" s="185">
        <f>IF(N1018="základní",J1018,0)</f>
        <v>0</v>
      </c>
      <c r="BF1018" s="185">
        <f>IF(N1018="snížená",J1018,0)</f>
        <v>0</v>
      </c>
      <c r="BG1018" s="185">
        <f>IF(N1018="zákl. přenesená",J1018,0)</f>
        <v>0</v>
      </c>
      <c r="BH1018" s="185">
        <f>IF(N1018="sníž. přenesená",J1018,0)</f>
        <v>0</v>
      </c>
      <c r="BI1018" s="185">
        <f>IF(N1018="nulová",J1018,0)</f>
        <v>0</v>
      </c>
      <c r="BJ1018" s="17" t="s">
        <v>81</v>
      </c>
      <c r="BK1018" s="185">
        <f>ROUND(I1018*H1018,2)</f>
        <v>0</v>
      </c>
      <c r="BL1018" s="17" t="s">
        <v>264</v>
      </c>
      <c r="BM1018" s="184" t="s">
        <v>1133</v>
      </c>
    </row>
    <row r="1019" spans="1:47" s="2" customFormat="1" ht="12">
      <c r="A1019" s="34"/>
      <c r="B1019" s="35"/>
      <c r="C1019" s="36"/>
      <c r="D1019" s="186" t="s">
        <v>155</v>
      </c>
      <c r="E1019" s="36"/>
      <c r="F1019" s="187" t="s">
        <v>1134</v>
      </c>
      <c r="G1019" s="36"/>
      <c r="H1019" s="36"/>
      <c r="I1019" s="188"/>
      <c r="J1019" s="36"/>
      <c r="K1019" s="36"/>
      <c r="L1019" s="39"/>
      <c r="M1019" s="189"/>
      <c r="N1019" s="190"/>
      <c r="O1019" s="64"/>
      <c r="P1019" s="64"/>
      <c r="Q1019" s="64"/>
      <c r="R1019" s="64"/>
      <c r="S1019" s="64"/>
      <c r="T1019" s="65"/>
      <c r="U1019" s="34"/>
      <c r="V1019" s="34"/>
      <c r="W1019" s="34"/>
      <c r="X1019" s="34"/>
      <c r="Y1019" s="34"/>
      <c r="Z1019" s="34"/>
      <c r="AA1019" s="34"/>
      <c r="AB1019" s="34"/>
      <c r="AC1019" s="34"/>
      <c r="AD1019" s="34"/>
      <c r="AE1019" s="34"/>
      <c r="AT1019" s="17" t="s">
        <v>155</v>
      </c>
      <c r="AU1019" s="17" t="s">
        <v>83</v>
      </c>
    </row>
    <row r="1020" spans="1:47" s="2" customFormat="1" ht="48.75">
      <c r="A1020" s="34"/>
      <c r="B1020" s="35"/>
      <c r="C1020" s="36"/>
      <c r="D1020" s="191" t="s">
        <v>157</v>
      </c>
      <c r="E1020" s="36"/>
      <c r="F1020" s="192" t="s">
        <v>1135</v>
      </c>
      <c r="G1020" s="36"/>
      <c r="H1020" s="36"/>
      <c r="I1020" s="188"/>
      <c r="J1020" s="36"/>
      <c r="K1020" s="36"/>
      <c r="L1020" s="39"/>
      <c r="M1020" s="189"/>
      <c r="N1020" s="190"/>
      <c r="O1020" s="64"/>
      <c r="P1020" s="64"/>
      <c r="Q1020" s="64"/>
      <c r="R1020" s="64"/>
      <c r="S1020" s="64"/>
      <c r="T1020" s="65"/>
      <c r="U1020" s="34"/>
      <c r="V1020" s="34"/>
      <c r="W1020" s="34"/>
      <c r="X1020" s="34"/>
      <c r="Y1020" s="34"/>
      <c r="Z1020" s="34"/>
      <c r="AA1020" s="34"/>
      <c r="AB1020" s="34"/>
      <c r="AC1020" s="34"/>
      <c r="AD1020" s="34"/>
      <c r="AE1020" s="34"/>
      <c r="AT1020" s="17" t="s">
        <v>157</v>
      </c>
      <c r="AU1020" s="17" t="s">
        <v>83</v>
      </c>
    </row>
    <row r="1021" spans="2:51" s="13" customFormat="1" ht="12">
      <c r="B1021" s="193"/>
      <c r="C1021" s="194"/>
      <c r="D1021" s="191" t="s">
        <v>159</v>
      </c>
      <c r="E1021" s="195" t="s">
        <v>19</v>
      </c>
      <c r="F1021" s="196" t="s">
        <v>720</v>
      </c>
      <c r="G1021" s="194"/>
      <c r="H1021" s="195" t="s">
        <v>19</v>
      </c>
      <c r="I1021" s="197"/>
      <c r="J1021" s="194"/>
      <c r="K1021" s="194"/>
      <c r="L1021" s="198"/>
      <c r="M1021" s="199"/>
      <c r="N1021" s="200"/>
      <c r="O1021" s="200"/>
      <c r="P1021" s="200"/>
      <c r="Q1021" s="200"/>
      <c r="R1021" s="200"/>
      <c r="S1021" s="200"/>
      <c r="T1021" s="201"/>
      <c r="AT1021" s="202" t="s">
        <v>159</v>
      </c>
      <c r="AU1021" s="202" t="s">
        <v>83</v>
      </c>
      <c r="AV1021" s="13" t="s">
        <v>81</v>
      </c>
      <c r="AW1021" s="13" t="s">
        <v>34</v>
      </c>
      <c r="AX1021" s="13" t="s">
        <v>73</v>
      </c>
      <c r="AY1021" s="202" t="s">
        <v>146</v>
      </c>
    </row>
    <row r="1022" spans="2:51" s="14" customFormat="1" ht="12">
      <c r="B1022" s="203"/>
      <c r="C1022" s="204"/>
      <c r="D1022" s="191" t="s">
        <v>159</v>
      </c>
      <c r="E1022" s="205" t="s">
        <v>19</v>
      </c>
      <c r="F1022" s="206" t="s">
        <v>1099</v>
      </c>
      <c r="G1022" s="204"/>
      <c r="H1022" s="207">
        <v>17.58</v>
      </c>
      <c r="I1022" s="208"/>
      <c r="J1022" s="204"/>
      <c r="K1022" s="204"/>
      <c r="L1022" s="209"/>
      <c r="M1022" s="210"/>
      <c r="N1022" s="211"/>
      <c r="O1022" s="211"/>
      <c r="P1022" s="211"/>
      <c r="Q1022" s="211"/>
      <c r="R1022" s="211"/>
      <c r="S1022" s="211"/>
      <c r="T1022" s="212"/>
      <c r="AT1022" s="213" t="s">
        <v>159</v>
      </c>
      <c r="AU1022" s="213" t="s">
        <v>83</v>
      </c>
      <c r="AV1022" s="14" t="s">
        <v>83</v>
      </c>
      <c r="AW1022" s="14" t="s">
        <v>34</v>
      </c>
      <c r="AX1022" s="14" t="s">
        <v>73</v>
      </c>
      <c r="AY1022" s="213" t="s">
        <v>146</v>
      </c>
    </row>
    <row r="1023" spans="2:51" s="13" customFormat="1" ht="12">
      <c r="B1023" s="193"/>
      <c r="C1023" s="194"/>
      <c r="D1023" s="191" t="s">
        <v>159</v>
      </c>
      <c r="E1023" s="195" t="s">
        <v>19</v>
      </c>
      <c r="F1023" s="196" t="s">
        <v>232</v>
      </c>
      <c r="G1023" s="194"/>
      <c r="H1023" s="195" t="s">
        <v>19</v>
      </c>
      <c r="I1023" s="197"/>
      <c r="J1023" s="194"/>
      <c r="K1023" s="194"/>
      <c r="L1023" s="198"/>
      <c r="M1023" s="199"/>
      <c r="N1023" s="200"/>
      <c r="O1023" s="200"/>
      <c r="P1023" s="200"/>
      <c r="Q1023" s="200"/>
      <c r="R1023" s="200"/>
      <c r="S1023" s="200"/>
      <c r="T1023" s="201"/>
      <c r="AT1023" s="202" t="s">
        <v>159</v>
      </c>
      <c r="AU1023" s="202" t="s">
        <v>83</v>
      </c>
      <c r="AV1023" s="13" t="s">
        <v>81</v>
      </c>
      <c r="AW1023" s="13" t="s">
        <v>34</v>
      </c>
      <c r="AX1023" s="13" t="s">
        <v>73</v>
      </c>
      <c r="AY1023" s="202" t="s">
        <v>146</v>
      </c>
    </row>
    <row r="1024" spans="2:51" s="14" customFormat="1" ht="12">
      <c r="B1024" s="203"/>
      <c r="C1024" s="204"/>
      <c r="D1024" s="191" t="s">
        <v>159</v>
      </c>
      <c r="E1024" s="205" t="s">
        <v>19</v>
      </c>
      <c r="F1024" s="206" t="s">
        <v>1100</v>
      </c>
      <c r="G1024" s="204"/>
      <c r="H1024" s="207">
        <v>5.184</v>
      </c>
      <c r="I1024" s="208"/>
      <c r="J1024" s="204"/>
      <c r="K1024" s="204"/>
      <c r="L1024" s="209"/>
      <c r="M1024" s="210"/>
      <c r="N1024" s="211"/>
      <c r="O1024" s="211"/>
      <c r="P1024" s="211"/>
      <c r="Q1024" s="211"/>
      <c r="R1024" s="211"/>
      <c r="S1024" s="211"/>
      <c r="T1024" s="212"/>
      <c r="AT1024" s="213" t="s">
        <v>159</v>
      </c>
      <c r="AU1024" s="213" t="s">
        <v>83</v>
      </c>
      <c r="AV1024" s="14" t="s">
        <v>83</v>
      </c>
      <c r="AW1024" s="14" t="s">
        <v>34</v>
      </c>
      <c r="AX1024" s="14" t="s">
        <v>73</v>
      </c>
      <c r="AY1024" s="213" t="s">
        <v>146</v>
      </c>
    </row>
    <row r="1025" spans="1:65" s="2" customFormat="1" ht="16.5" customHeight="1">
      <c r="A1025" s="34"/>
      <c r="B1025" s="35"/>
      <c r="C1025" s="214" t="s">
        <v>1136</v>
      </c>
      <c r="D1025" s="214" t="s">
        <v>241</v>
      </c>
      <c r="E1025" s="215" t="s">
        <v>1137</v>
      </c>
      <c r="F1025" s="216" t="s">
        <v>1138</v>
      </c>
      <c r="G1025" s="217" t="s">
        <v>291</v>
      </c>
      <c r="H1025" s="218">
        <v>25.04</v>
      </c>
      <c r="I1025" s="219"/>
      <c r="J1025" s="220">
        <f>ROUND(I1025*H1025,2)</f>
        <v>0</v>
      </c>
      <c r="K1025" s="216" t="s">
        <v>19</v>
      </c>
      <c r="L1025" s="221"/>
      <c r="M1025" s="222" t="s">
        <v>19</v>
      </c>
      <c r="N1025" s="223" t="s">
        <v>44</v>
      </c>
      <c r="O1025" s="64"/>
      <c r="P1025" s="182">
        <f>O1025*H1025</f>
        <v>0</v>
      </c>
      <c r="Q1025" s="182">
        <v>1E-05</v>
      </c>
      <c r="R1025" s="182">
        <f>Q1025*H1025</f>
        <v>0.0002504</v>
      </c>
      <c r="S1025" s="182">
        <v>0</v>
      </c>
      <c r="T1025" s="183">
        <f>S1025*H1025</f>
        <v>0</v>
      </c>
      <c r="U1025" s="34"/>
      <c r="V1025" s="34"/>
      <c r="W1025" s="34"/>
      <c r="X1025" s="34"/>
      <c r="Y1025" s="34"/>
      <c r="Z1025" s="34"/>
      <c r="AA1025" s="34"/>
      <c r="AB1025" s="34"/>
      <c r="AC1025" s="34"/>
      <c r="AD1025" s="34"/>
      <c r="AE1025" s="34"/>
      <c r="AR1025" s="184" t="s">
        <v>412</v>
      </c>
      <c r="AT1025" s="184" t="s">
        <v>241</v>
      </c>
      <c r="AU1025" s="184" t="s">
        <v>83</v>
      </c>
      <c r="AY1025" s="17" t="s">
        <v>146</v>
      </c>
      <c r="BE1025" s="185">
        <f>IF(N1025="základní",J1025,0)</f>
        <v>0</v>
      </c>
      <c r="BF1025" s="185">
        <f>IF(N1025="snížená",J1025,0)</f>
        <v>0</v>
      </c>
      <c r="BG1025" s="185">
        <f>IF(N1025="zákl. přenesená",J1025,0)</f>
        <v>0</v>
      </c>
      <c r="BH1025" s="185">
        <f>IF(N1025="sníž. přenesená",J1025,0)</f>
        <v>0</v>
      </c>
      <c r="BI1025" s="185">
        <f>IF(N1025="nulová",J1025,0)</f>
        <v>0</v>
      </c>
      <c r="BJ1025" s="17" t="s">
        <v>81</v>
      </c>
      <c r="BK1025" s="185">
        <f>ROUND(I1025*H1025,2)</f>
        <v>0</v>
      </c>
      <c r="BL1025" s="17" t="s">
        <v>264</v>
      </c>
      <c r="BM1025" s="184" t="s">
        <v>1139</v>
      </c>
    </row>
    <row r="1026" spans="1:47" s="2" customFormat="1" ht="19.5">
      <c r="A1026" s="34"/>
      <c r="B1026" s="35"/>
      <c r="C1026" s="36"/>
      <c r="D1026" s="191" t="s">
        <v>172</v>
      </c>
      <c r="E1026" s="36"/>
      <c r="F1026" s="192" t="s">
        <v>338</v>
      </c>
      <c r="G1026" s="36"/>
      <c r="H1026" s="36"/>
      <c r="I1026" s="188"/>
      <c r="J1026" s="36"/>
      <c r="K1026" s="36"/>
      <c r="L1026" s="39"/>
      <c r="M1026" s="189"/>
      <c r="N1026" s="190"/>
      <c r="O1026" s="64"/>
      <c r="P1026" s="64"/>
      <c r="Q1026" s="64"/>
      <c r="R1026" s="64"/>
      <c r="S1026" s="64"/>
      <c r="T1026" s="65"/>
      <c r="U1026" s="34"/>
      <c r="V1026" s="34"/>
      <c r="W1026" s="34"/>
      <c r="X1026" s="34"/>
      <c r="Y1026" s="34"/>
      <c r="Z1026" s="34"/>
      <c r="AA1026" s="34"/>
      <c r="AB1026" s="34"/>
      <c r="AC1026" s="34"/>
      <c r="AD1026" s="34"/>
      <c r="AE1026" s="34"/>
      <c r="AT1026" s="17" t="s">
        <v>172</v>
      </c>
      <c r="AU1026" s="17" t="s">
        <v>83</v>
      </c>
    </row>
    <row r="1027" spans="2:51" s="14" customFormat="1" ht="12">
      <c r="B1027" s="203"/>
      <c r="C1027" s="204"/>
      <c r="D1027" s="191" t="s">
        <v>159</v>
      </c>
      <c r="E1027" s="204"/>
      <c r="F1027" s="206" t="s">
        <v>1140</v>
      </c>
      <c r="G1027" s="204"/>
      <c r="H1027" s="207">
        <v>25.04</v>
      </c>
      <c r="I1027" s="208"/>
      <c r="J1027" s="204"/>
      <c r="K1027" s="204"/>
      <c r="L1027" s="209"/>
      <c r="M1027" s="210"/>
      <c r="N1027" s="211"/>
      <c r="O1027" s="211"/>
      <c r="P1027" s="211"/>
      <c r="Q1027" s="211"/>
      <c r="R1027" s="211"/>
      <c r="S1027" s="211"/>
      <c r="T1027" s="212"/>
      <c r="AT1027" s="213" t="s">
        <v>159</v>
      </c>
      <c r="AU1027" s="213" t="s">
        <v>83</v>
      </c>
      <c r="AV1027" s="14" t="s">
        <v>83</v>
      </c>
      <c r="AW1027" s="14" t="s">
        <v>4</v>
      </c>
      <c r="AX1027" s="14" t="s">
        <v>81</v>
      </c>
      <c r="AY1027" s="213" t="s">
        <v>146</v>
      </c>
    </row>
    <row r="1028" spans="1:65" s="2" customFormat="1" ht="24.2" customHeight="1">
      <c r="A1028" s="34"/>
      <c r="B1028" s="35"/>
      <c r="C1028" s="173" t="s">
        <v>1141</v>
      </c>
      <c r="D1028" s="173" t="s">
        <v>148</v>
      </c>
      <c r="E1028" s="174" t="s">
        <v>1142</v>
      </c>
      <c r="F1028" s="175" t="s">
        <v>1143</v>
      </c>
      <c r="G1028" s="176" t="s">
        <v>183</v>
      </c>
      <c r="H1028" s="177">
        <v>1.293</v>
      </c>
      <c r="I1028" s="178"/>
      <c r="J1028" s="179">
        <f>ROUND(I1028*H1028,2)</f>
        <v>0</v>
      </c>
      <c r="K1028" s="175" t="s">
        <v>152</v>
      </c>
      <c r="L1028" s="39"/>
      <c r="M1028" s="180" t="s">
        <v>19</v>
      </c>
      <c r="N1028" s="181" t="s">
        <v>44</v>
      </c>
      <c r="O1028" s="64"/>
      <c r="P1028" s="182">
        <f>O1028*H1028</f>
        <v>0</v>
      </c>
      <c r="Q1028" s="182">
        <v>0</v>
      </c>
      <c r="R1028" s="182">
        <f>Q1028*H1028</f>
        <v>0</v>
      </c>
      <c r="S1028" s="182">
        <v>0</v>
      </c>
      <c r="T1028" s="183">
        <f>S1028*H1028</f>
        <v>0</v>
      </c>
      <c r="U1028" s="34"/>
      <c r="V1028" s="34"/>
      <c r="W1028" s="34"/>
      <c r="X1028" s="34"/>
      <c r="Y1028" s="34"/>
      <c r="Z1028" s="34"/>
      <c r="AA1028" s="34"/>
      <c r="AB1028" s="34"/>
      <c r="AC1028" s="34"/>
      <c r="AD1028" s="34"/>
      <c r="AE1028" s="34"/>
      <c r="AR1028" s="184" t="s">
        <v>264</v>
      </c>
      <c r="AT1028" s="184" t="s">
        <v>148</v>
      </c>
      <c r="AU1028" s="184" t="s">
        <v>83</v>
      </c>
      <c r="AY1028" s="17" t="s">
        <v>146</v>
      </c>
      <c r="BE1028" s="185">
        <f>IF(N1028="základní",J1028,0)</f>
        <v>0</v>
      </c>
      <c r="BF1028" s="185">
        <f>IF(N1028="snížená",J1028,0)</f>
        <v>0</v>
      </c>
      <c r="BG1028" s="185">
        <f>IF(N1028="zákl. přenesená",J1028,0)</f>
        <v>0</v>
      </c>
      <c r="BH1028" s="185">
        <f>IF(N1028="sníž. přenesená",J1028,0)</f>
        <v>0</v>
      </c>
      <c r="BI1028" s="185">
        <f>IF(N1028="nulová",J1028,0)</f>
        <v>0</v>
      </c>
      <c r="BJ1028" s="17" t="s">
        <v>81</v>
      </c>
      <c r="BK1028" s="185">
        <f>ROUND(I1028*H1028,2)</f>
        <v>0</v>
      </c>
      <c r="BL1028" s="17" t="s">
        <v>264</v>
      </c>
      <c r="BM1028" s="184" t="s">
        <v>1144</v>
      </c>
    </row>
    <row r="1029" spans="1:47" s="2" customFormat="1" ht="12">
      <c r="A1029" s="34"/>
      <c r="B1029" s="35"/>
      <c r="C1029" s="36"/>
      <c r="D1029" s="186" t="s">
        <v>155</v>
      </c>
      <c r="E1029" s="36"/>
      <c r="F1029" s="187" t="s">
        <v>1145</v>
      </c>
      <c r="G1029" s="36"/>
      <c r="H1029" s="36"/>
      <c r="I1029" s="188"/>
      <c r="J1029" s="36"/>
      <c r="K1029" s="36"/>
      <c r="L1029" s="39"/>
      <c r="M1029" s="189"/>
      <c r="N1029" s="190"/>
      <c r="O1029" s="64"/>
      <c r="P1029" s="64"/>
      <c r="Q1029" s="64"/>
      <c r="R1029" s="64"/>
      <c r="S1029" s="64"/>
      <c r="T1029" s="65"/>
      <c r="U1029" s="34"/>
      <c r="V1029" s="34"/>
      <c r="W1029" s="34"/>
      <c r="X1029" s="34"/>
      <c r="Y1029" s="34"/>
      <c r="Z1029" s="34"/>
      <c r="AA1029" s="34"/>
      <c r="AB1029" s="34"/>
      <c r="AC1029" s="34"/>
      <c r="AD1029" s="34"/>
      <c r="AE1029" s="34"/>
      <c r="AT1029" s="17" t="s">
        <v>155</v>
      </c>
      <c r="AU1029" s="17" t="s">
        <v>83</v>
      </c>
    </row>
    <row r="1030" spans="1:47" s="2" customFormat="1" ht="78">
      <c r="A1030" s="34"/>
      <c r="B1030" s="35"/>
      <c r="C1030" s="36"/>
      <c r="D1030" s="191" t="s">
        <v>157</v>
      </c>
      <c r="E1030" s="36"/>
      <c r="F1030" s="192" t="s">
        <v>812</v>
      </c>
      <c r="G1030" s="36"/>
      <c r="H1030" s="36"/>
      <c r="I1030" s="188"/>
      <c r="J1030" s="36"/>
      <c r="K1030" s="36"/>
      <c r="L1030" s="39"/>
      <c r="M1030" s="189"/>
      <c r="N1030" s="190"/>
      <c r="O1030" s="64"/>
      <c r="P1030" s="64"/>
      <c r="Q1030" s="64"/>
      <c r="R1030" s="64"/>
      <c r="S1030" s="64"/>
      <c r="T1030" s="65"/>
      <c r="U1030" s="34"/>
      <c r="V1030" s="34"/>
      <c r="W1030" s="34"/>
      <c r="X1030" s="34"/>
      <c r="Y1030" s="34"/>
      <c r="Z1030" s="34"/>
      <c r="AA1030" s="34"/>
      <c r="AB1030" s="34"/>
      <c r="AC1030" s="34"/>
      <c r="AD1030" s="34"/>
      <c r="AE1030" s="34"/>
      <c r="AT1030" s="17" t="s">
        <v>157</v>
      </c>
      <c r="AU1030" s="17" t="s">
        <v>83</v>
      </c>
    </row>
    <row r="1031" spans="2:63" s="12" customFormat="1" ht="22.9" customHeight="1">
      <c r="B1031" s="157"/>
      <c r="C1031" s="158"/>
      <c r="D1031" s="159" t="s">
        <v>72</v>
      </c>
      <c r="E1031" s="171" t="s">
        <v>1146</v>
      </c>
      <c r="F1031" s="171" t="s">
        <v>1147</v>
      </c>
      <c r="G1031" s="158"/>
      <c r="H1031" s="158"/>
      <c r="I1031" s="161"/>
      <c r="J1031" s="172">
        <f>BK1031</f>
        <v>0</v>
      </c>
      <c r="K1031" s="158"/>
      <c r="L1031" s="163"/>
      <c r="M1031" s="164"/>
      <c r="N1031" s="165"/>
      <c r="O1031" s="165"/>
      <c r="P1031" s="166">
        <f>SUM(P1032:P1060)</f>
        <v>0</v>
      </c>
      <c r="Q1031" s="165"/>
      <c r="R1031" s="166">
        <f>SUM(R1032:R1060)</f>
        <v>0.09391365</v>
      </c>
      <c r="S1031" s="165"/>
      <c r="T1031" s="167">
        <f>SUM(T1032:T1060)</f>
        <v>0</v>
      </c>
      <c r="AR1031" s="168" t="s">
        <v>83</v>
      </c>
      <c r="AT1031" s="169" t="s">
        <v>72</v>
      </c>
      <c r="AU1031" s="169" t="s">
        <v>81</v>
      </c>
      <c r="AY1031" s="168" t="s">
        <v>146</v>
      </c>
      <c r="BK1031" s="170">
        <f>SUM(BK1032:BK1060)</f>
        <v>0</v>
      </c>
    </row>
    <row r="1032" spans="1:65" s="2" customFormat="1" ht="16.5" customHeight="1">
      <c r="A1032" s="34"/>
      <c r="B1032" s="35"/>
      <c r="C1032" s="173" t="s">
        <v>1148</v>
      </c>
      <c r="D1032" s="173" t="s">
        <v>148</v>
      </c>
      <c r="E1032" s="174" t="s">
        <v>1149</v>
      </c>
      <c r="F1032" s="175" t="s">
        <v>1150</v>
      </c>
      <c r="G1032" s="176" t="s">
        <v>201</v>
      </c>
      <c r="H1032" s="177">
        <v>84.28</v>
      </c>
      <c r="I1032" s="178"/>
      <c r="J1032" s="179">
        <f>ROUND(I1032*H1032,2)</f>
        <v>0</v>
      </c>
      <c r="K1032" s="175" t="s">
        <v>152</v>
      </c>
      <c r="L1032" s="39"/>
      <c r="M1032" s="180" t="s">
        <v>19</v>
      </c>
      <c r="N1032" s="181" t="s">
        <v>44</v>
      </c>
      <c r="O1032" s="64"/>
      <c r="P1032" s="182">
        <f>O1032*H1032</f>
        <v>0</v>
      </c>
      <c r="Q1032" s="182">
        <v>0.00012</v>
      </c>
      <c r="R1032" s="182">
        <f>Q1032*H1032</f>
        <v>0.0101136</v>
      </c>
      <c r="S1032" s="182">
        <v>0</v>
      </c>
      <c r="T1032" s="183">
        <f>S1032*H1032</f>
        <v>0</v>
      </c>
      <c r="U1032" s="34"/>
      <c r="V1032" s="34"/>
      <c r="W1032" s="34"/>
      <c r="X1032" s="34"/>
      <c r="Y1032" s="34"/>
      <c r="Z1032" s="34"/>
      <c r="AA1032" s="34"/>
      <c r="AB1032" s="34"/>
      <c r="AC1032" s="34"/>
      <c r="AD1032" s="34"/>
      <c r="AE1032" s="34"/>
      <c r="AR1032" s="184" t="s">
        <v>264</v>
      </c>
      <c r="AT1032" s="184" t="s">
        <v>148</v>
      </c>
      <c r="AU1032" s="184" t="s">
        <v>83</v>
      </c>
      <c r="AY1032" s="17" t="s">
        <v>146</v>
      </c>
      <c r="BE1032" s="185">
        <f>IF(N1032="základní",J1032,0)</f>
        <v>0</v>
      </c>
      <c r="BF1032" s="185">
        <f>IF(N1032="snížená",J1032,0)</f>
        <v>0</v>
      </c>
      <c r="BG1032" s="185">
        <f>IF(N1032="zákl. přenesená",J1032,0)</f>
        <v>0</v>
      </c>
      <c r="BH1032" s="185">
        <f>IF(N1032="sníž. přenesená",J1032,0)</f>
        <v>0</v>
      </c>
      <c r="BI1032" s="185">
        <f>IF(N1032="nulová",J1032,0)</f>
        <v>0</v>
      </c>
      <c r="BJ1032" s="17" t="s">
        <v>81</v>
      </c>
      <c r="BK1032" s="185">
        <f>ROUND(I1032*H1032,2)</f>
        <v>0</v>
      </c>
      <c r="BL1032" s="17" t="s">
        <v>264</v>
      </c>
      <c r="BM1032" s="184" t="s">
        <v>1151</v>
      </c>
    </row>
    <row r="1033" spans="1:47" s="2" customFormat="1" ht="12">
      <c r="A1033" s="34"/>
      <c r="B1033" s="35"/>
      <c r="C1033" s="36"/>
      <c r="D1033" s="186" t="s">
        <v>155</v>
      </c>
      <c r="E1033" s="36"/>
      <c r="F1033" s="187" t="s">
        <v>1152</v>
      </c>
      <c r="G1033" s="36"/>
      <c r="H1033" s="36"/>
      <c r="I1033" s="188"/>
      <c r="J1033" s="36"/>
      <c r="K1033" s="36"/>
      <c r="L1033" s="39"/>
      <c r="M1033" s="189"/>
      <c r="N1033" s="190"/>
      <c r="O1033" s="64"/>
      <c r="P1033" s="64"/>
      <c r="Q1033" s="64"/>
      <c r="R1033" s="64"/>
      <c r="S1033" s="64"/>
      <c r="T1033" s="65"/>
      <c r="U1033" s="34"/>
      <c r="V1033" s="34"/>
      <c r="W1033" s="34"/>
      <c r="X1033" s="34"/>
      <c r="Y1033" s="34"/>
      <c r="Z1033" s="34"/>
      <c r="AA1033" s="34"/>
      <c r="AB1033" s="34"/>
      <c r="AC1033" s="34"/>
      <c r="AD1033" s="34"/>
      <c r="AE1033" s="34"/>
      <c r="AT1033" s="17" t="s">
        <v>155</v>
      </c>
      <c r="AU1033" s="17" t="s">
        <v>83</v>
      </c>
    </row>
    <row r="1034" spans="2:51" s="13" customFormat="1" ht="12">
      <c r="B1034" s="193"/>
      <c r="C1034" s="194"/>
      <c r="D1034" s="191" t="s">
        <v>159</v>
      </c>
      <c r="E1034" s="195" t="s">
        <v>19</v>
      </c>
      <c r="F1034" s="196" t="s">
        <v>1039</v>
      </c>
      <c r="G1034" s="194"/>
      <c r="H1034" s="195" t="s">
        <v>19</v>
      </c>
      <c r="I1034" s="197"/>
      <c r="J1034" s="194"/>
      <c r="K1034" s="194"/>
      <c r="L1034" s="198"/>
      <c r="M1034" s="199"/>
      <c r="N1034" s="200"/>
      <c r="O1034" s="200"/>
      <c r="P1034" s="200"/>
      <c r="Q1034" s="200"/>
      <c r="R1034" s="200"/>
      <c r="S1034" s="200"/>
      <c r="T1034" s="201"/>
      <c r="AT1034" s="202" t="s">
        <v>159</v>
      </c>
      <c r="AU1034" s="202" t="s">
        <v>83</v>
      </c>
      <c r="AV1034" s="13" t="s">
        <v>81</v>
      </c>
      <c r="AW1034" s="13" t="s">
        <v>34</v>
      </c>
      <c r="AX1034" s="13" t="s">
        <v>73</v>
      </c>
      <c r="AY1034" s="202" t="s">
        <v>146</v>
      </c>
    </row>
    <row r="1035" spans="2:51" s="13" customFormat="1" ht="12">
      <c r="B1035" s="193"/>
      <c r="C1035" s="194"/>
      <c r="D1035" s="191" t="s">
        <v>159</v>
      </c>
      <c r="E1035" s="195" t="s">
        <v>19</v>
      </c>
      <c r="F1035" s="196" t="s">
        <v>1022</v>
      </c>
      <c r="G1035" s="194"/>
      <c r="H1035" s="195" t="s">
        <v>19</v>
      </c>
      <c r="I1035" s="197"/>
      <c r="J1035" s="194"/>
      <c r="K1035" s="194"/>
      <c r="L1035" s="198"/>
      <c r="M1035" s="199"/>
      <c r="N1035" s="200"/>
      <c r="O1035" s="200"/>
      <c r="P1035" s="200"/>
      <c r="Q1035" s="200"/>
      <c r="R1035" s="200"/>
      <c r="S1035" s="200"/>
      <c r="T1035" s="201"/>
      <c r="AT1035" s="202" t="s">
        <v>159</v>
      </c>
      <c r="AU1035" s="202" t="s">
        <v>83</v>
      </c>
      <c r="AV1035" s="13" t="s">
        <v>81</v>
      </c>
      <c r="AW1035" s="13" t="s">
        <v>34</v>
      </c>
      <c r="AX1035" s="13" t="s">
        <v>73</v>
      </c>
      <c r="AY1035" s="202" t="s">
        <v>146</v>
      </c>
    </row>
    <row r="1036" spans="2:51" s="14" customFormat="1" ht="12">
      <c r="B1036" s="203"/>
      <c r="C1036" s="204"/>
      <c r="D1036" s="191" t="s">
        <v>159</v>
      </c>
      <c r="E1036" s="205" t="s">
        <v>19</v>
      </c>
      <c r="F1036" s="206" t="s">
        <v>1153</v>
      </c>
      <c r="G1036" s="204"/>
      <c r="H1036" s="207">
        <v>58.32</v>
      </c>
      <c r="I1036" s="208"/>
      <c r="J1036" s="204"/>
      <c r="K1036" s="204"/>
      <c r="L1036" s="209"/>
      <c r="M1036" s="210"/>
      <c r="N1036" s="211"/>
      <c r="O1036" s="211"/>
      <c r="P1036" s="211"/>
      <c r="Q1036" s="211"/>
      <c r="R1036" s="211"/>
      <c r="S1036" s="211"/>
      <c r="T1036" s="212"/>
      <c r="AT1036" s="213" t="s">
        <v>159</v>
      </c>
      <c r="AU1036" s="213" t="s">
        <v>83</v>
      </c>
      <c r="AV1036" s="14" t="s">
        <v>83</v>
      </c>
      <c r="AW1036" s="14" t="s">
        <v>34</v>
      </c>
      <c r="AX1036" s="14" t="s">
        <v>73</v>
      </c>
      <c r="AY1036" s="213" t="s">
        <v>146</v>
      </c>
    </row>
    <row r="1037" spans="2:51" s="13" customFormat="1" ht="12">
      <c r="B1037" s="193"/>
      <c r="C1037" s="194"/>
      <c r="D1037" s="191" t="s">
        <v>159</v>
      </c>
      <c r="E1037" s="195" t="s">
        <v>19</v>
      </c>
      <c r="F1037" s="196" t="s">
        <v>1024</v>
      </c>
      <c r="G1037" s="194"/>
      <c r="H1037" s="195" t="s">
        <v>19</v>
      </c>
      <c r="I1037" s="197"/>
      <c r="J1037" s="194"/>
      <c r="K1037" s="194"/>
      <c r="L1037" s="198"/>
      <c r="M1037" s="199"/>
      <c r="N1037" s="200"/>
      <c r="O1037" s="200"/>
      <c r="P1037" s="200"/>
      <c r="Q1037" s="200"/>
      <c r="R1037" s="200"/>
      <c r="S1037" s="200"/>
      <c r="T1037" s="201"/>
      <c r="AT1037" s="202" t="s">
        <v>159</v>
      </c>
      <c r="AU1037" s="202" t="s">
        <v>83</v>
      </c>
      <c r="AV1037" s="13" t="s">
        <v>81</v>
      </c>
      <c r="AW1037" s="13" t="s">
        <v>34</v>
      </c>
      <c r="AX1037" s="13" t="s">
        <v>73</v>
      </c>
      <c r="AY1037" s="202" t="s">
        <v>146</v>
      </c>
    </row>
    <row r="1038" spans="2:51" s="14" customFormat="1" ht="12">
      <c r="B1038" s="203"/>
      <c r="C1038" s="204"/>
      <c r="D1038" s="191" t="s">
        <v>159</v>
      </c>
      <c r="E1038" s="205" t="s">
        <v>19</v>
      </c>
      <c r="F1038" s="206" t="s">
        <v>1154</v>
      </c>
      <c r="G1038" s="204"/>
      <c r="H1038" s="207">
        <v>3.24</v>
      </c>
      <c r="I1038" s="208"/>
      <c r="J1038" s="204"/>
      <c r="K1038" s="204"/>
      <c r="L1038" s="209"/>
      <c r="M1038" s="210"/>
      <c r="N1038" s="211"/>
      <c r="O1038" s="211"/>
      <c r="P1038" s="211"/>
      <c r="Q1038" s="211"/>
      <c r="R1038" s="211"/>
      <c r="S1038" s="211"/>
      <c r="T1038" s="212"/>
      <c r="AT1038" s="213" t="s">
        <v>159</v>
      </c>
      <c r="AU1038" s="213" t="s">
        <v>83</v>
      </c>
      <c r="AV1038" s="14" t="s">
        <v>83</v>
      </c>
      <c r="AW1038" s="14" t="s">
        <v>34</v>
      </c>
      <c r="AX1038" s="14" t="s">
        <v>73</v>
      </c>
      <c r="AY1038" s="213" t="s">
        <v>146</v>
      </c>
    </row>
    <row r="1039" spans="2:51" s="13" customFormat="1" ht="12">
      <c r="B1039" s="193"/>
      <c r="C1039" s="194"/>
      <c r="D1039" s="191" t="s">
        <v>159</v>
      </c>
      <c r="E1039" s="195" t="s">
        <v>19</v>
      </c>
      <c r="F1039" s="196" t="s">
        <v>1026</v>
      </c>
      <c r="G1039" s="194"/>
      <c r="H1039" s="195" t="s">
        <v>19</v>
      </c>
      <c r="I1039" s="197"/>
      <c r="J1039" s="194"/>
      <c r="K1039" s="194"/>
      <c r="L1039" s="198"/>
      <c r="M1039" s="199"/>
      <c r="N1039" s="200"/>
      <c r="O1039" s="200"/>
      <c r="P1039" s="200"/>
      <c r="Q1039" s="200"/>
      <c r="R1039" s="200"/>
      <c r="S1039" s="200"/>
      <c r="T1039" s="201"/>
      <c r="AT1039" s="202" t="s">
        <v>159</v>
      </c>
      <c r="AU1039" s="202" t="s">
        <v>83</v>
      </c>
      <c r="AV1039" s="13" t="s">
        <v>81</v>
      </c>
      <c r="AW1039" s="13" t="s">
        <v>34</v>
      </c>
      <c r="AX1039" s="13" t="s">
        <v>73</v>
      </c>
      <c r="AY1039" s="202" t="s">
        <v>146</v>
      </c>
    </row>
    <row r="1040" spans="2:51" s="14" customFormat="1" ht="12">
      <c r="B1040" s="203"/>
      <c r="C1040" s="204"/>
      <c r="D1040" s="191" t="s">
        <v>159</v>
      </c>
      <c r="E1040" s="205" t="s">
        <v>19</v>
      </c>
      <c r="F1040" s="206" t="s">
        <v>1155</v>
      </c>
      <c r="G1040" s="204"/>
      <c r="H1040" s="207">
        <v>11.34</v>
      </c>
      <c r="I1040" s="208"/>
      <c r="J1040" s="204"/>
      <c r="K1040" s="204"/>
      <c r="L1040" s="209"/>
      <c r="M1040" s="210"/>
      <c r="N1040" s="211"/>
      <c r="O1040" s="211"/>
      <c r="P1040" s="211"/>
      <c r="Q1040" s="211"/>
      <c r="R1040" s="211"/>
      <c r="S1040" s="211"/>
      <c r="T1040" s="212"/>
      <c r="AT1040" s="213" t="s">
        <v>159</v>
      </c>
      <c r="AU1040" s="213" t="s">
        <v>83</v>
      </c>
      <c r="AV1040" s="14" t="s">
        <v>83</v>
      </c>
      <c r="AW1040" s="14" t="s">
        <v>34</v>
      </c>
      <c r="AX1040" s="14" t="s">
        <v>73</v>
      </c>
      <c r="AY1040" s="213" t="s">
        <v>146</v>
      </c>
    </row>
    <row r="1041" spans="2:51" s="13" customFormat="1" ht="12">
      <c r="B1041" s="193"/>
      <c r="C1041" s="194"/>
      <c r="D1041" s="191" t="s">
        <v>159</v>
      </c>
      <c r="E1041" s="195" t="s">
        <v>19</v>
      </c>
      <c r="F1041" s="196" t="s">
        <v>1028</v>
      </c>
      <c r="G1041" s="194"/>
      <c r="H1041" s="195" t="s">
        <v>19</v>
      </c>
      <c r="I1041" s="197"/>
      <c r="J1041" s="194"/>
      <c r="K1041" s="194"/>
      <c r="L1041" s="198"/>
      <c r="M1041" s="199"/>
      <c r="N1041" s="200"/>
      <c r="O1041" s="200"/>
      <c r="P1041" s="200"/>
      <c r="Q1041" s="200"/>
      <c r="R1041" s="200"/>
      <c r="S1041" s="200"/>
      <c r="T1041" s="201"/>
      <c r="AT1041" s="202" t="s">
        <v>159</v>
      </c>
      <c r="AU1041" s="202" t="s">
        <v>83</v>
      </c>
      <c r="AV1041" s="13" t="s">
        <v>81</v>
      </c>
      <c r="AW1041" s="13" t="s">
        <v>34</v>
      </c>
      <c r="AX1041" s="13" t="s">
        <v>73</v>
      </c>
      <c r="AY1041" s="202" t="s">
        <v>146</v>
      </c>
    </row>
    <row r="1042" spans="2:51" s="14" customFormat="1" ht="12">
      <c r="B1042" s="203"/>
      <c r="C1042" s="204"/>
      <c r="D1042" s="191" t="s">
        <v>159</v>
      </c>
      <c r="E1042" s="205" t="s">
        <v>19</v>
      </c>
      <c r="F1042" s="206" t="s">
        <v>1156</v>
      </c>
      <c r="G1042" s="204"/>
      <c r="H1042" s="207">
        <v>1.62</v>
      </c>
      <c r="I1042" s="208"/>
      <c r="J1042" s="204"/>
      <c r="K1042" s="204"/>
      <c r="L1042" s="209"/>
      <c r="M1042" s="210"/>
      <c r="N1042" s="211"/>
      <c r="O1042" s="211"/>
      <c r="P1042" s="211"/>
      <c r="Q1042" s="211"/>
      <c r="R1042" s="211"/>
      <c r="S1042" s="211"/>
      <c r="T1042" s="212"/>
      <c r="AT1042" s="213" t="s">
        <v>159</v>
      </c>
      <c r="AU1042" s="213" t="s">
        <v>83</v>
      </c>
      <c r="AV1042" s="14" t="s">
        <v>83</v>
      </c>
      <c r="AW1042" s="14" t="s">
        <v>34</v>
      </c>
      <c r="AX1042" s="14" t="s">
        <v>73</v>
      </c>
      <c r="AY1042" s="213" t="s">
        <v>146</v>
      </c>
    </row>
    <row r="1043" spans="2:51" s="13" customFormat="1" ht="12">
      <c r="B1043" s="193"/>
      <c r="C1043" s="194"/>
      <c r="D1043" s="191" t="s">
        <v>159</v>
      </c>
      <c r="E1043" s="195" t="s">
        <v>19</v>
      </c>
      <c r="F1043" s="196" t="s">
        <v>1030</v>
      </c>
      <c r="G1043" s="194"/>
      <c r="H1043" s="195" t="s">
        <v>19</v>
      </c>
      <c r="I1043" s="197"/>
      <c r="J1043" s="194"/>
      <c r="K1043" s="194"/>
      <c r="L1043" s="198"/>
      <c r="M1043" s="199"/>
      <c r="N1043" s="200"/>
      <c r="O1043" s="200"/>
      <c r="P1043" s="200"/>
      <c r="Q1043" s="200"/>
      <c r="R1043" s="200"/>
      <c r="S1043" s="200"/>
      <c r="T1043" s="201"/>
      <c r="AT1043" s="202" t="s">
        <v>159</v>
      </c>
      <c r="AU1043" s="202" t="s">
        <v>83</v>
      </c>
      <c r="AV1043" s="13" t="s">
        <v>81</v>
      </c>
      <c r="AW1043" s="13" t="s">
        <v>34</v>
      </c>
      <c r="AX1043" s="13" t="s">
        <v>73</v>
      </c>
      <c r="AY1043" s="202" t="s">
        <v>146</v>
      </c>
    </row>
    <row r="1044" spans="2:51" s="14" customFormat="1" ht="12">
      <c r="B1044" s="203"/>
      <c r="C1044" s="204"/>
      <c r="D1044" s="191" t="s">
        <v>159</v>
      </c>
      <c r="E1044" s="205" t="s">
        <v>19</v>
      </c>
      <c r="F1044" s="206" t="s">
        <v>1157</v>
      </c>
      <c r="G1044" s="204"/>
      <c r="H1044" s="207">
        <v>9.76</v>
      </c>
      <c r="I1044" s="208"/>
      <c r="J1044" s="204"/>
      <c r="K1044" s="204"/>
      <c r="L1044" s="209"/>
      <c r="M1044" s="210"/>
      <c r="N1044" s="211"/>
      <c r="O1044" s="211"/>
      <c r="P1044" s="211"/>
      <c r="Q1044" s="211"/>
      <c r="R1044" s="211"/>
      <c r="S1044" s="211"/>
      <c r="T1044" s="212"/>
      <c r="AT1044" s="213" t="s">
        <v>159</v>
      </c>
      <c r="AU1044" s="213" t="s">
        <v>83</v>
      </c>
      <c r="AV1044" s="14" t="s">
        <v>83</v>
      </c>
      <c r="AW1044" s="14" t="s">
        <v>34</v>
      </c>
      <c r="AX1044" s="14" t="s">
        <v>73</v>
      </c>
      <c r="AY1044" s="213" t="s">
        <v>146</v>
      </c>
    </row>
    <row r="1045" spans="1:65" s="2" customFormat="1" ht="21.75" customHeight="1">
      <c r="A1045" s="34"/>
      <c r="B1045" s="35"/>
      <c r="C1045" s="173" t="s">
        <v>1158</v>
      </c>
      <c r="D1045" s="173" t="s">
        <v>148</v>
      </c>
      <c r="E1045" s="174" t="s">
        <v>1159</v>
      </c>
      <c r="F1045" s="175" t="s">
        <v>1160</v>
      </c>
      <c r="G1045" s="176" t="s">
        <v>201</v>
      </c>
      <c r="H1045" s="177">
        <v>0.725</v>
      </c>
      <c r="I1045" s="178"/>
      <c r="J1045" s="179">
        <f>ROUND(I1045*H1045,2)</f>
        <v>0</v>
      </c>
      <c r="K1045" s="175" t="s">
        <v>152</v>
      </c>
      <c r="L1045" s="39"/>
      <c r="M1045" s="180" t="s">
        <v>19</v>
      </c>
      <c r="N1045" s="181" t="s">
        <v>44</v>
      </c>
      <c r="O1045" s="64"/>
      <c r="P1045" s="182">
        <f>O1045*H1045</f>
        <v>0</v>
      </c>
      <c r="Q1045" s="182">
        <v>7E-05</v>
      </c>
      <c r="R1045" s="182">
        <f>Q1045*H1045</f>
        <v>5.0749999999999994E-05</v>
      </c>
      <c r="S1045" s="182">
        <v>0</v>
      </c>
      <c r="T1045" s="183">
        <f>S1045*H1045</f>
        <v>0</v>
      </c>
      <c r="U1045" s="34"/>
      <c r="V1045" s="34"/>
      <c r="W1045" s="34"/>
      <c r="X1045" s="34"/>
      <c r="Y1045" s="34"/>
      <c r="Z1045" s="34"/>
      <c r="AA1045" s="34"/>
      <c r="AB1045" s="34"/>
      <c r="AC1045" s="34"/>
      <c r="AD1045" s="34"/>
      <c r="AE1045" s="34"/>
      <c r="AR1045" s="184" t="s">
        <v>264</v>
      </c>
      <c r="AT1045" s="184" t="s">
        <v>148</v>
      </c>
      <c r="AU1045" s="184" t="s">
        <v>83</v>
      </c>
      <c r="AY1045" s="17" t="s">
        <v>146</v>
      </c>
      <c r="BE1045" s="185">
        <f>IF(N1045="základní",J1045,0)</f>
        <v>0</v>
      </c>
      <c r="BF1045" s="185">
        <f>IF(N1045="snížená",J1045,0)</f>
        <v>0</v>
      </c>
      <c r="BG1045" s="185">
        <f>IF(N1045="zákl. přenesená",J1045,0)</f>
        <v>0</v>
      </c>
      <c r="BH1045" s="185">
        <f>IF(N1045="sníž. přenesená",J1045,0)</f>
        <v>0</v>
      </c>
      <c r="BI1045" s="185">
        <f>IF(N1045="nulová",J1045,0)</f>
        <v>0</v>
      </c>
      <c r="BJ1045" s="17" t="s">
        <v>81</v>
      </c>
      <c r="BK1045" s="185">
        <f>ROUND(I1045*H1045,2)</f>
        <v>0</v>
      </c>
      <c r="BL1045" s="17" t="s">
        <v>264</v>
      </c>
      <c r="BM1045" s="184" t="s">
        <v>1161</v>
      </c>
    </row>
    <row r="1046" spans="1:47" s="2" customFormat="1" ht="12">
      <c r="A1046" s="34"/>
      <c r="B1046" s="35"/>
      <c r="C1046" s="36"/>
      <c r="D1046" s="186" t="s">
        <v>155</v>
      </c>
      <c r="E1046" s="36"/>
      <c r="F1046" s="187" t="s">
        <v>1162</v>
      </c>
      <c r="G1046" s="36"/>
      <c r="H1046" s="36"/>
      <c r="I1046" s="188"/>
      <c r="J1046" s="36"/>
      <c r="K1046" s="36"/>
      <c r="L1046" s="39"/>
      <c r="M1046" s="189"/>
      <c r="N1046" s="190"/>
      <c r="O1046" s="64"/>
      <c r="P1046" s="64"/>
      <c r="Q1046" s="64"/>
      <c r="R1046" s="64"/>
      <c r="S1046" s="64"/>
      <c r="T1046" s="65"/>
      <c r="U1046" s="34"/>
      <c r="V1046" s="34"/>
      <c r="W1046" s="34"/>
      <c r="X1046" s="34"/>
      <c r="Y1046" s="34"/>
      <c r="Z1046" s="34"/>
      <c r="AA1046" s="34"/>
      <c r="AB1046" s="34"/>
      <c r="AC1046" s="34"/>
      <c r="AD1046" s="34"/>
      <c r="AE1046" s="34"/>
      <c r="AT1046" s="17" t="s">
        <v>155</v>
      </c>
      <c r="AU1046" s="17" t="s">
        <v>83</v>
      </c>
    </row>
    <row r="1047" spans="2:51" s="14" customFormat="1" ht="12">
      <c r="B1047" s="203"/>
      <c r="C1047" s="204"/>
      <c r="D1047" s="191" t="s">
        <v>159</v>
      </c>
      <c r="E1047" s="205" t="s">
        <v>19</v>
      </c>
      <c r="F1047" s="206" t="s">
        <v>1163</v>
      </c>
      <c r="G1047" s="204"/>
      <c r="H1047" s="207">
        <v>0.725</v>
      </c>
      <c r="I1047" s="208"/>
      <c r="J1047" s="204"/>
      <c r="K1047" s="204"/>
      <c r="L1047" s="209"/>
      <c r="M1047" s="210"/>
      <c r="N1047" s="211"/>
      <c r="O1047" s="211"/>
      <c r="P1047" s="211"/>
      <c r="Q1047" s="211"/>
      <c r="R1047" s="211"/>
      <c r="S1047" s="211"/>
      <c r="T1047" s="212"/>
      <c r="AT1047" s="213" t="s">
        <v>159</v>
      </c>
      <c r="AU1047" s="213" t="s">
        <v>83</v>
      </c>
      <c r="AV1047" s="14" t="s">
        <v>83</v>
      </c>
      <c r="AW1047" s="14" t="s">
        <v>34</v>
      </c>
      <c r="AX1047" s="14" t="s">
        <v>73</v>
      </c>
      <c r="AY1047" s="213" t="s">
        <v>146</v>
      </c>
    </row>
    <row r="1048" spans="1:65" s="2" customFormat="1" ht="16.5" customHeight="1">
      <c r="A1048" s="34"/>
      <c r="B1048" s="35"/>
      <c r="C1048" s="173" t="s">
        <v>1164</v>
      </c>
      <c r="D1048" s="173" t="s">
        <v>148</v>
      </c>
      <c r="E1048" s="174" t="s">
        <v>1165</v>
      </c>
      <c r="F1048" s="175" t="s">
        <v>1166</v>
      </c>
      <c r="G1048" s="176" t="s">
        <v>201</v>
      </c>
      <c r="H1048" s="177">
        <v>1.45</v>
      </c>
      <c r="I1048" s="178"/>
      <c r="J1048" s="179">
        <f>ROUND(I1048*H1048,2)</f>
        <v>0</v>
      </c>
      <c r="K1048" s="175" t="s">
        <v>152</v>
      </c>
      <c r="L1048" s="39"/>
      <c r="M1048" s="180" t="s">
        <v>19</v>
      </c>
      <c r="N1048" s="181" t="s">
        <v>44</v>
      </c>
      <c r="O1048" s="64"/>
      <c r="P1048" s="182">
        <f>O1048*H1048</f>
        <v>0</v>
      </c>
      <c r="Q1048" s="182">
        <v>0.00013</v>
      </c>
      <c r="R1048" s="182">
        <f>Q1048*H1048</f>
        <v>0.00018849999999999997</v>
      </c>
      <c r="S1048" s="182">
        <v>0</v>
      </c>
      <c r="T1048" s="183">
        <f>S1048*H1048</f>
        <v>0</v>
      </c>
      <c r="U1048" s="34"/>
      <c r="V1048" s="34"/>
      <c r="W1048" s="34"/>
      <c r="X1048" s="34"/>
      <c r="Y1048" s="34"/>
      <c r="Z1048" s="34"/>
      <c r="AA1048" s="34"/>
      <c r="AB1048" s="34"/>
      <c r="AC1048" s="34"/>
      <c r="AD1048" s="34"/>
      <c r="AE1048" s="34"/>
      <c r="AR1048" s="184" t="s">
        <v>264</v>
      </c>
      <c r="AT1048" s="184" t="s">
        <v>148</v>
      </c>
      <c r="AU1048" s="184" t="s">
        <v>83</v>
      </c>
      <c r="AY1048" s="17" t="s">
        <v>146</v>
      </c>
      <c r="BE1048" s="185">
        <f>IF(N1048="základní",J1048,0)</f>
        <v>0</v>
      </c>
      <c r="BF1048" s="185">
        <f>IF(N1048="snížená",J1048,0)</f>
        <v>0</v>
      </c>
      <c r="BG1048" s="185">
        <f>IF(N1048="zákl. přenesená",J1048,0)</f>
        <v>0</v>
      </c>
      <c r="BH1048" s="185">
        <f>IF(N1048="sníž. přenesená",J1048,0)</f>
        <v>0</v>
      </c>
      <c r="BI1048" s="185">
        <f>IF(N1048="nulová",J1048,0)</f>
        <v>0</v>
      </c>
      <c r="BJ1048" s="17" t="s">
        <v>81</v>
      </c>
      <c r="BK1048" s="185">
        <f>ROUND(I1048*H1048,2)</f>
        <v>0</v>
      </c>
      <c r="BL1048" s="17" t="s">
        <v>264</v>
      </c>
      <c r="BM1048" s="184" t="s">
        <v>1167</v>
      </c>
    </row>
    <row r="1049" spans="1:47" s="2" customFormat="1" ht="12">
      <c r="A1049" s="34"/>
      <c r="B1049" s="35"/>
      <c r="C1049" s="36"/>
      <c r="D1049" s="186" t="s">
        <v>155</v>
      </c>
      <c r="E1049" s="36"/>
      <c r="F1049" s="187" t="s">
        <v>1168</v>
      </c>
      <c r="G1049" s="36"/>
      <c r="H1049" s="36"/>
      <c r="I1049" s="188"/>
      <c r="J1049" s="36"/>
      <c r="K1049" s="36"/>
      <c r="L1049" s="39"/>
      <c r="M1049" s="189"/>
      <c r="N1049" s="190"/>
      <c r="O1049" s="64"/>
      <c r="P1049" s="64"/>
      <c r="Q1049" s="64"/>
      <c r="R1049" s="64"/>
      <c r="S1049" s="64"/>
      <c r="T1049" s="65"/>
      <c r="U1049" s="34"/>
      <c r="V1049" s="34"/>
      <c r="W1049" s="34"/>
      <c r="X1049" s="34"/>
      <c r="Y1049" s="34"/>
      <c r="Z1049" s="34"/>
      <c r="AA1049" s="34"/>
      <c r="AB1049" s="34"/>
      <c r="AC1049" s="34"/>
      <c r="AD1049" s="34"/>
      <c r="AE1049" s="34"/>
      <c r="AT1049" s="17" t="s">
        <v>155</v>
      </c>
      <c r="AU1049" s="17" t="s">
        <v>83</v>
      </c>
    </row>
    <row r="1050" spans="2:51" s="14" customFormat="1" ht="12">
      <c r="B1050" s="203"/>
      <c r="C1050" s="204"/>
      <c r="D1050" s="191" t="s">
        <v>159</v>
      </c>
      <c r="E1050" s="205" t="s">
        <v>19</v>
      </c>
      <c r="F1050" s="206" t="s">
        <v>1169</v>
      </c>
      <c r="G1050" s="204"/>
      <c r="H1050" s="207">
        <v>1.45</v>
      </c>
      <c r="I1050" s="208"/>
      <c r="J1050" s="204"/>
      <c r="K1050" s="204"/>
      <c r="L1050" s="209"/>
      <c r="M1050" s="210"/>
      <c r="N1050" s="211"/>
      <c r="O1050" s="211"/>
      <c r="P1050" s="211"/>
      <c r="Q1050" s="211"/>
      <c r="R1050" s="211"/>
      <c r="S1050" s="211"/>
      <c r="T1050" s="212"/>
      <c r="AT1050" s="213" t="s">
        <v>159</v>
      </c>
      <c r="AU1050" s="213" t="s">
        <v>83</v>
      </c>
      <c r="AV1050" s="14" t="s">
        <v>83</v>
      </c>
      <c r="AW1050" s="14" t="s">
        <v>34</v>
      </c>
      <c r="AX1050" s="14" t="s">
        <v>73</v>
      </c>
      <c r="AY1050" s="213" t="s">
        <v>146</v>
      </c>
    </row>
    <row r="1051" spans="1:65" s="2" customFormat="1" ht="24.2" customHeight="1">
      <c r="A1051" s="34"/>
      <c r="B1051" s="35"/>
      <c r="C1051" s="173" t="s">
        <v>1170</v>
      </c>
      <c r="D1051" s="173" t="s">
        <v>148</v>
      </c>
      <c r="E1051" s="174" t="s">
        <v>1171</v>
      </c>
      <c r="F1051" s="175" t="s">
        <v>1172</v>
      </c>
      <c r="G1051" s="176" t="s">
        <v>201</v>
      </c>
      <c r="H1051" s="177">
        <v>69.634</v>
      </c>
      <c r="I1051" s="178"/>
      <c r="J1051" s="179">
        <f>ROUND(I1051*H1051,2)</f>
        <v>0</v>
      </c>
      <c r="K1051" s="175" t="s">
        <v>152</v>
      </c>
      <c r="L1051" s="39"/>
      <c r="M1051" s="180" t="s">
        <v>19</v>
      </c>
      <c r="N1051" s="181" t="s">
        <v>44</v>
      </c>
      <c r="O1051" s="64"/>
      <c r="P1051" s="182">
        <f>O1051*H1051</f>
        <v>0</v>
      </c>
      <c r="Q1051" s="182">
        <v>0.00017</v>
      </c>
      <c r="R1051" s="182">
        <f>Q1051*H1051</f>
        <v>0.011837780000000001</v>
      </c>
      <c r="S1051" s="182">
        <v>0</v>
      </c>
      <c r="T1051" s="183">
        <f>S1051*H1051</f>
        <v>0</v>
      </c>
      <c r="U1051" s="34"/>
      <c r="V1051" s="34"/>
      <c r="W1051" s="34"/>
      <c r="X1051" s="34"/>
      <c r="Y1051" s="34"/>
      <c r="Z1051" s="34"/>
      <c r="AA1051" s="34"/>
      <c r="AB1051" s="34"/>
      <c r="AC1051" s="34"/>
      <c r="AD1051" s="34"/>
      <c r="AE1051" s="34"/>
      <c r="AR1051" s="184" t="s">
        <v>264</v>
      </c>
      <c r="AT1051" s="184" t="s">
        <v>148</v>
      </c>
      <c r="AU1051" s="184" t="s">
        <v>83</v>
      </c>
      <c r="AY1051" s="17" t="s">
        <v>146</v>
      </c>
      <c r="BE1051" s="185">
        <f>IF(N1051="základní",J1051,0)</f>
        <v>0</v>
      </c>
      <c r="BF1051" s="185">
        <f>IF(N1051="snížená",J1051,0)</f>
        <v>0</v>
      </c>
      <c r="BG1051" s="185">
        <f>IF(N1051="zákl. přenesená",J1051,0)</f>
        <v>0</v>
      </c>
      <c r="BH1051" s="185">
        <f>IF(N1051="sníž. přenesená",J1051,0)</f>
        <v>0</v>
      </c>
      <c r="BI1051" s="185">
        <f>IF(N1051="nulová",J1051,0)</f>
        <v>0</v>
      </c>
      <c r="BJ1051" s="17" t="s">
        <v>81</v>
      </c>
      <c r="BK1051" s="185">
        <f>ROUND(I1051*H1051,2)</f>
        <v>0</v>
      </c>
      <c r="BL1051" s="17" t="s">
        <v>264</v>
      </c>
      <c r="BM1051" s="184" t="s">
        <v>1173</v>
      </c>
    </row>
    <row r="1052" spans="1:47" s="2" customFormat="1" ht="12">
      <c r="A1052" s="34"/>
      <c r="B1052" s="35"/>
      <c r="C1052" s="36"/>
      <c r="D1052" s="186" t="s">
        <v>155</v>
      </c>
      <c r="E1052" s="36"/>
      <c r="F1052" s="187" t="s">
        <v>1174</v>
      </c>
      <c r="G1052" s="36"/>
      <c r="H1052" s="36"/>
      <c r="I1052" s="188"/>
      <c r="J1052" s="36"/>
      <c r="K1052" s="36"/>
      <c r="L1052" s="39"/>
      <c r="M1052" s="189"/>
      <c r="N1052" s="190"/>
      <c r="O1052" s="64"/>
      <c r="P1052" s="64"/>
      <c r="Q1052" s="64"/>
      <c r="R1052" s="64"/>
      <c r="S1052" s="64"/>
      <c r="T1052" s="65"/>
      <c r="U1052" s="34"/>
      <c r="V1052" s="34"/>
      <c r="W1052" s="34"/>
      <c r="X1052" s="34"/>
      <c r="Y1052" s="34"/>
      <c r="Z1052" s="34"/>
      <c r="AA1052" s="34"/>
      <c r="AB1052" s="34"/>
      <c r="AC1052" s="34"/>
      <c r="AD1052" s="34"/>
      <c r="AE1052" s="34"/>
      <c r="AT1052" s="17" t="s">
        <v>155</v>
      </c>
      <c r="AU1052" s="17" t="s">
        <v>83</v>
      </c>
    </row>
    <row r="1053" spans="2:51" s="13" customFormat="1" ht="12">
      <c r="B1053" s="193"/>
      <c r="C1053" s="194"/>
      <c r="D1053" s="191" t="s">
        <v>159</v>
      </c>
      <c r="E1053" s="195" t="s">
        <v>19</v>
      </c>
      <c r="F1053" s="196" t="s">
        <v>508</v>
      </c>
      <c r="G1053" s="194"/>
      <c r="H1053" s="195" t="s">
        <v>19</v>
      </c>
      <c r="I1053" s="197"/>
      <c r="J1053" s="194"/>
      <c r="K1053" s="194"/>
      <c r="L1053" s="198"/>
      <c r="M1053" s="199"/>
      <c r="N1053" s="200"/>
      <c r="O1053" s="200"/>
      <c r="P1053" s="200"/>
      <c r="Q1053" s="200"/>
      <c r="R1053" s="200"/>
      <c r="S1053" s="200"/>
      <c r="T1053" s="201"/>
      <c r="AT1053" s="202" t="s">
        <v>159</v>
      </c>
      <c r="AU1053" s="202" t="s">
        <v>83</v>
      </c>
      <c r="AV1053" s="13" t="s">
        <v>81</v>
      </c>
      <c r="AW1053" s="13" t="s">
        <v>34</v>
      </c>
      <c r="AX1053" s="13" t="s">
        <v>73</v>
      </c>
      <c r="AY1053" s="202" t="s">
        <v>146</v>
      </c>
    </row>
    <row r="1054" spans="2:51" s="14" customFormat="1" ht="12">
      <c r="B1054" s="203"/>
      <c r="C1054" s="204"/>
      <c r="D1054" s="191" t="s">
        <v>159</v>
      </c>
      <c r="E1054" s="205" t="s">
        <v>19</v>
      </c>
      <c r="F1054" s="206" t="s">
        <v>509</v>
      </c>
      <c r="G1054" s="204"/>
      <c r="H1054" s="207">
        <v>18.766</v>
      </c>
      <c r="I1054" s="208"/>
      <c r="J1054" s="204"/>
      <c r="K1054" s="204"/>
      <c r="L1054" s="209"/>
      <c r="M1054" s="210"/>
      <c r="N1054" s="211"/>
      <c r="O1054" s="211"/>
      <c r="P1054" s="211"/>
      <c r="Q1054" s="211"/>
      <c r="R1054" s="211"/>
      <c r="S1054" s="211"/>
      <c r="T1054" s="212"/>
      <c r="AT1054" s="213" t="s">
        <v>159</v>
      </c>
      <c r="AU1054" s="213" t="s">
        <v>83</v>
      </c>
      <c r="AV1054" s="14" t="s">
        <v>83</v>
      </c>
      <c r="AW1054" s="14" t="s">
        <v>34</v>
      </c>
      <c r="AX1054" s="14" t="s">
        <v>73</v>
      </c>
      <c r="AY1054" s="213" t="s">
        <v>146</v>
      </c>
    </row>
    <row r="1055" spans="2:51" s="13" customFormat="1" ht="12">
      <c r="B1055" s="193"/>
      <c r="C1055" s="194"/>
      <c r="D1055" s="191" t="s">
        <v>159</v>
      </c>
      <c r="E1055" s="195" t="s">
        <v>19</v>
      </c>
      <c r="F1055" s="196" t="s">
        <v>510</v>
      </c>
      <c r="G1055" s="194"/>
      <c r="H1055" s="195" t="s">
        <v>19</v>
      </c>
      <c r="I1055" s="197"/>
      <c r="J1055" s="194"/>
      <c r="K1055" s="194"/>
      <c r="L1055" s="198"/>
      <c r="M1055" s="199"/>
      <c r="N1055" s="200"/>
      <c r="O1055" s="200"/>
      <c r="P1055" s="200"/>
      <c r="Q1055" s="200"/>
      <c r="R1055" s="200"/>
      <c r="S1055" s="200"/>
      <c r="T1055" s="201"/>
      <c r="AT1055" s="202" t="s">
        <v>159</v>
      </c>
      <c r="AU1055" s="202" t="s">
        <v>83</v>
      </c>
      <c r="AV1055" s="13" t="s">
        <v>81</v>
      </c>
      <c r="AW1055" s="13" t="s">
        <v>34</v>
      </c>
      <c r="AX1055" s="13" t="s">
        <v>73</v>
      </c>
      <c r="AY1055" s="202" t="s">
        <v>146</v>
      </c>
    </row>
    <row r="1056" spans="2:51" s="14" customFormat="1" ht="12">
      <c r="B1056" s="203"/>
      <c r="C1056" s="204"/>
      <c r="D1056" s="191" t="s">
        <v>159</v>
      </c>
      <c r="E1056" s="205" t="s">
        <v>19</v>
      </c>
      <c r="F1056" s="206" t="s">
        <v>511</v>
      </c>
      <c r="G1056" s="204"/>
      <c r="H1056" s="207">
        <v>50.868</v>
      </c>
      <c r="I1056" s="208"/>
      <c r="J1056" s="204"/>
      <c r="K1056" s="204"/>
      <c r="L1056" s="209"/>
      <c r="M1056" s="210"/>
      <c r="N1056" s="211"/>
      <c r="O1056" s="211"/>
      <c r="P1056" s="211"/>
      <c r="Q1056" s="211"/>
      <c r="R1056" s="211"/>
      <c r="S1056" s="211"/>
      <c r="T1056" s="212"/>
      <c r="AT1056" s="213" t="s">
        <v>159</v>
      </c>
      <c r="AU1056" s="213" t="s">
        <v>83</v>
      </c>
      <c r="AV1056" s="14" t="s">
        <v>83</v>
      </c>
      <c r="AW1056" s="14" t="s">
        <v>34</v>
      </c>
      <c r="AX1056" s="14" t="s">
        <v>73</v>
      </c>
      <c r="AY1056" s="213" t="s">
        <v>146</v>
      </c>
    </row>
    <row r="1057" spans="1:65" s="2" customFormat="1" ht="24.2" customHeight="1">
      <c r="A1057" s="34"/>
      <c r="B1057" s="35"/>
      <c r="C1057" s="173" t="s">
        <v>1175</v>
      </c>
      <c r="D1057" s="173" t="s">
        <v>148</v>
      </c>
      <c r="E1057" s="174" t="s">
        <v>1176</v>
      </c>
      <c r="F1057" s="175" t="s">
        <v>1177</v>
      </c>
      <c r="G1057" s="176" t="s">
        <v>201</v>
      </c>
      <c r="H1057" s="177">
        <v>69.634</v>
      </c>
      <c r="I1057" s="178"/>
      <c r="J1057" s="179">
        <f>ROUND(I1057*H1057,2)</f>
        <v>0</v>
      </c>
      <c r="K1057" s="175" t="s">
        <v>152</v>
      </c>
      <c r="L1057" s="39"/>
      <c r="M1057" s="180" t="s">
        <v>19</v>
      </c>
      <c r="N1057" s="181" t="s">
        <v>44</v>
      </c>
      <c r="O1057" s="64"/>
      <c r="P1057" s="182">
        <f>O1057*H1057</f>
        <v>0</v>
      </c>
      <c r="Q1057" s="182">
        <v>0.00101</v>
      </c>
      <c r="R1057" s="182">
        <f>Q1057*H1057</f>
        <v>0.07033034</v>
      </c>
      <c r="S1057" s="182">
        <v>0</v>
      </c>
      <c r="T1057" s="183">
        <f>S1057*H1057</f>
        <v>0</v>
      </c>
      <c r="U1057" s="34"/>
      <c r="V1057" s="34"/>
      <c r="W1057" s="34"/>
      <c r="X1057" s="34"/>
      <c r="Y1057" s="34"/>
      <c r="Z1057" s="34"/>
      <c r="AA1057" s="34"/>
      <c r="AB1057" s="34"/>
      <c r="AC1057" s="34"/>
      <c r="AD1057" s="34"/>
      <c r="AE1057" s="34"/>
      <c r="AR1057" s="184" t="s">
        <v>264</v>
      </c>
      <c r="AT1057" s="184" t="s">
        <v>148</v>
      </c>
      <c r="AU1057" s="184" t="s">
        <v>83</v>
      </c>
      <c r="AY1057" s="17" t="s">
        <v>146</v>
      </c>
      <c r="BE1057" s="185">
        <f>IF(N1057="základní",J1057,0)</f>
        <v>0</v>
      </c>
      <c r="BF1057" s="185">
        <f>IF(N1057="snížená",J1057,0)</f>
        <v>0</v>
      </c>
      <c r="BG1057" s="185">
        <f>IF(N1057="zákl. přenesená",J1057,0)</f>
        <v>0</v>
      </c>
      <c r="BH1057" s="185">
        <f>IF(N1057="sníž. přenesená",J1057,0)</f>
        <v>0</v>
      </c>
      <c r="BI1057" s="185">
        <f>IF(N1057="nulová",J1057,0)</f>
        <v>0</v>
      </c>
      <c r="BJ1057" s="17" t="s">
        <v>81</v>
      </c>
      <c r="BK1057" s="185">
        <f>ROUND(I1057*H1057,2)</f>
        <v>0</v>
      </c>
      <c r="BL1057" s="17" t="s">
        <v>264</v>
      </c>
      <c r="BM1057" s="184" t="s">
        <v>1178</v>
      </c>
    </row>
    <row r="1058" spans="1:47" s="2" customFormat="1" ht="12">
      <c r="A1058" s="34"/>
      <c r="B1058" s="35"/>
      <c r="C1058" s="36"/>
      <c r="D1058" s="186" t="s">
        <v>155</v>
      </c>
      <c r="E1058" s="36"/>
      <c r="F1058" s="187" t="s">
        <v>1179</v>
      </c>
      <c r="G1058" s="36"/>
      <c r="H1058" s="36"/>
      <c r="I1058" s="188"/>
      <c r="J1058" s="36"/>
      <c r="K1058" s="36"/>
      <c r="L1058" s="39"/>
      <c r="M1058" s="189"/>
      <c r="N1058" s="190"/>
      <c r="O1058" s="64"/>
      <c r="P1058" s="64"/>
      <c r="Q1058" s="64"/>
      <c r="R1058" s="64"/>
      <c r="S1058" s="64"/>
      <c r="T1058" s="65"/>
      <c r="U1058" s="34"/>
      <c r="V1058" s="34"/>
      <c r="W1058" s="34"/>
      <c r="X1058" s="34"/>
      <c r="Y1058" s="34"/>
      <c r="Z1058" s="34"/>
      <c r="AA1058" s="34"/>
      <c r="AB1058" s="34"/>
      <c r="AC1058" s="34"/>
      <c r="AD1058" s="34"/>
      <c r="AE1058" s="34"/>
      <c r="AT1058" s="17" t="s">
        <v>155</v>
      </c>
      <c r="AU1058" s="17" t="s">
        <v>83</v>
      </c>
    </row>
    <row r="1059" spans="1:65" s="2" customFormat="1" ht="24.2" customHeight="1">
      <c r="A1059" s="34"/>
      <c r="B1059" s="35"/>
      <c r="C1059" s="173" t="s">
        <v>1180</v>
      </c>
      <c r="D1059" s="173" t="s">
        <v>148</v>
      </c>
      <c r="E1059" s="174" t="s">
        <v>1181</v>
      </c>
      <c r="F1059" s="175" t="s">
        <v>1182</v>
      </c>
      <c r="G1059" s="176" t="s">
        <v>201</v>
      </c>
      <c r="H1059" s="177">
        <v>69.634</v>
      </c>
      <c r="I1059" s="178"/>
      <c r="J1059" s="179">
        <f>ROUND(I1059*H1059,2)</f>
        <v>0</v>
      </c>
      <c r="K1059" s="175" t="s">
        <v>152</v>
      </c>
      <c r="L1059" s="39"/>
      <c r="M1059" s="180" t="s">
        <v>19</v>
      </c>
      <c r="N1059" s="181" t="s">
        <v>44</v>
      </c>
      <c r="O1059" s="64"/>
      <c r="P1059" s="182">
        <f>O1059*H1059</f>
        <v>0</v>
      </c>
      <c r="Q1059" s="182">
        <v>2E-05</v>
      </c>
      <c r="R1059" s="182">
        <f>Q1059*H1059</f>
        <v>0.00139268</v>
      </c>
      <c r="S1059" s="182">
        <v>0</v>
      </c>
      <c r="T1059" s="183">
        <f>S1059*H1059</f>
        <v>0</v>
      </c>
      <c r="U1059" s="34"/>
      <c r="V1059" s="34"/>
      <c r="W1059" s="34"/>
      <c r="X1059" s="34"/>
      <c r="Y1059" s="34"/>
      <c r="Z1059" s="34"/>
      <c r="AA1059" s="34"/>
      <c r="AB1059" s="34"/>
      <c r="AC1059" s="34"/>
      <c r="AD1059" s="34"/>
      <c r="AE1059" s="34"/>
      <c r="AR1059" s="184" t="s">
        <v>264</v>
      </c>
      <c r="AT1059" s="184" t="s">
        <v>148</v>
      </c>
      <c r="AU1059" s="184" t="s">
        <v>83</v>
      </c>
      <c r="AY1059" s="17" t="s">
        <v>146</v>
      </c>
      <c r="BE1059" s="185">
        <f>IF(N1059="základní",J1059,0)</f>
        <v>0</v>
      </c>
      <c r="BF1059" s="185">
        <f>IF(N1059="snížená",J1059,0)</f>
        <v>0</v>
      </c>
      <c r="BG1059" s="185">
        <f>IF(N1059="zákl. přenesená",J1059,0)</f>
        <v>0</v>
      </c>
      <c r="BH1059" s="185">
        <f>IF(N1059="sníž. přenesená",J1059,0)</f>
        <v>0</v>
      </c>
      <c r="BI1059" s="185">
        <f>IF(N1059="nulová",J1059,0)</f>
        <v>0</v>
      </c>
      <c r="BJ1059" s="17" t="s">
        <v>81</v>
      </c>
      <c r="BK1059" s="185">
        <f>ROUND(I1059*H1059,2)</f>
        <v>0</v>
      </c>
      <c r="BL1059" s="17" t="s">
        <v>264</v>
      </c>
      <c r="BM1059" s="184" t="s">
        <v>1183</v>
      </c>
    </row>
    <row r="1060" spans="1:47" s="2" customFormat="1" ht="12">
      <c r="A1060" s="34"/>
      <c r="B1060" s="35"/>
      <c r="C1060" s="36"/>
      <c r="D1060" s="186" t="s">
        <v>155</v>
      </c>
      <c r="E1060" s="36"/>
      <c r="F1060" s="187" t="s">
        <v>1184</v>
      </c>
      <c r="G1060" s="36"/>
      <c r="H1060" s="36"/>
      <c r="I1060" s="188"/>
      <c r="J1060" s="36"/>
      <c r="K1060" s="36"/>
      <c r="L1060" s="39"/>
      <c r="M1060" s="189"/>
      <c r="N1060" s="190"/>
      <c r="O1060" s="64"/>
      <c r="P1060" s="64"/>
      <c r="Q1060" s="64"/>
      <c r="R1060" s="64"/>
      <c r="S1060" s="64"/>
      <c r="T1060" s="65"/>
      <c r="U1060" s="34"/>
      <c r="V1060" s="34"/>
      <c r="W1060" s="34"/>
      <c r="X1060" s="34"/>
      <c r="Y1060" s="34"/>
      <c r="Z1060" s="34"/>
      <c r="AA1060" s="34"/>
      <c r="AB1060" s="34"/>
      <c r="AC1060" s="34"/>
      <c r="AD1060" s="34"/>
      <c r="AE1060" s="34"/>
      <c r="AT1060" s="17" t="s">
        <v>155</v>
      </c>
      <c r="AU1060" s="17" t="s">
        <v>83</v>
      </c>
    </row>
    <row r="1061" spans="2:63" s="12" customFormat="1" ht="22.9" customHeight="1">
      <c r="B1061" s="157"/>
      <c r="C1061" s="158"/>
      <c r="D1061" s="159" t="s">
        <v>72</v>
      </c>
      <c r="E1061" s="171" t="s">
        <v>1185</v>
      </c>
      <c r="F1061" s="171" t="s">
        <v>1186</v>
      </c>
      <c r="G1061" s="158"/>
      <c r="H1061" s="158"/>
      <c r="I1061" s="161"/>
      <c r="J1061" s="172">
        <f>BK1061</f>
        <v>0</v>
      </c>
      <c r="K1061" s="158"/>
      <c r="L1061" s="163"/>
      <c r="M1061" s="164"/>
      <c r="N1061" s="165"/>
      <c r="O1061" s="165"/>
      <c r="P1061" s="166">
        <f>SUM(P1062:P1063)</f>
        <v>0</v>
      </c>
      <c r="Q1061" s="165"/>
      <c r="R1061" s="166">
        <f>SUM(R1062:R1063)</f>
        <v>0</v>
      </c>
      <c r="S1061" s="165"/>
      <c r="T1061" s="167">
        <f>SUM(T1062:T1063)</f>
        <v>0</v>
      </c>
      <c r="AR1061" s="168" t="s">
        <v>83</v>
      </c>
      <c r="AT1061" s="169" t="s">
        <v>72</v>
      </c>
      <c r="AU1061" s="169" t="s">
        <v>81</v>
      </c>
      <c r="AY1061" s="168" t="s">
        <v>146</v>
      </c>
      <c r="BK1061" s="170">
        <f>SUM(BK1062:BK1063)</f>
        <v>0</v>
      </c>
    </row>
    <row r="1062" spans="1:65" s="2" customFormat="1" ht="21.75" customHeight="1">
      <c r="A1062" s="34"/>
      <c r="B1062" s="35"/>
      <c r="C1062" s="173" t="s">
        <v>1187</v>
      </c>
      <c r="D1062" s="173" t="s">
        <v>148</v>
      </c>
      <c r="E1062" s="174" t="s">
        <v>1188</v>
      </c>
      <c r="F1062" s="175" t="s">
        <v>1189</v>
      </c>
      <c r="G1062" s="176" t="s">
        <v>201</v>
      </c>
      <c r="H1062" s="177">
        <v>243.18</v>
      </c>
      <c r="I1062" s="178"/>
      <c r="J1062" s="179">
        <f>ROUND(I1062*H1062,2)</f>
        <v>0</v>
      </c>
      <c r="K1062" s="175" t="s">
        <v>19</v>
      </c>
      <c r="L1062" s="39"/>
      <c r="M1062" s="180" t="s">
        <v>19</v>
      </c>
      <c r="N1062" s="181" t="s">
        <v>45</v>
      </c>
      <c r="O1062" s="64"/>
      <c r="P1062" s="182">
        <f>O1062*H1062</f>
        <v>0</v>
      </c>
      <c r="Q1062" s="182">
        <v>0</v>
      </c>
      <c r="R1062" s="182">
        <f>Q1062*H1062</f>
        <v>0</v>
      </c>
      <c r="S1062" s="182">
        <v>0</v>
      </c>
      <c r="T1062" s="183">
        <f>S1062*H1062</f>
        <v>0</v>
      </c>
      <c r="U1062" s="34"/>
      <c r="V1062" s="34"/>
      <c r="W1062" s="34"/>
      <c r="X1062" s="34"/>
      <c r="Y1062" s="34"/>
      <c r="Z1062" s="34"/>
      <c r="AA1062" s="34"/>
      <c r="AB1062" s="34"/>
      <c r="AC1062" s="34"/>
      <c r="AD1062" s="34"/>
      <c r="AE1062" s="34"/>
      <c r="AR1062" s="184" t="s">
        <v>264</v>
      </c>
      <c r="AT1062" s="184" t="s">
        <v>148</v>
      </c>
      <c r="AU1062" s="184" t="s">
        <v>83</v>
      </c>
      <c r="AY1062" s="17" t="s">
        <v>146</v>
      </c>
      <c r="BE1062" s="185">
        <f>IF(N1062="základní",J1062,0)</f>
        <v>0</v>
      </c>
      <c r="BF1062" s="185">
        <f>IF(N1062="snížená",J1062,0)</f>
        <v>0</v>
      </c>
      <c r="BG1062" s="185">
        <f>IF(N1062="zákl. přenesená",J1062,0)</f>
        <v>0</v>
      </c>
      <c r="BH1062" s="185">
        <f>IF(N1062="sníž. přenesená",J1062,0)</f>
        <v>0</v>
      </c>
      <c r="BI1062" s="185">
        <f>IF(N1062="nulová",J1062,0)</f>
        <v>0</v>
      </c>
      <c r="BJ1062" s="17" t="s">
        <v>83</v>
      </c>
      <c r="BK1062" s="185">
        <f>ROUND(I1062*H1062,2)</f>
        <v>0</v>
      </c>
      <c r="BL1062" s="17" t="s">
        <v>264</v>
      </c>
      <c r="BM1062" s="184" t="s">
        <v>1190</v>
      </c>
    </row>
    <row r="1063" spans="1:65" s="2" customFormat="1" ht="16.5" customHeight="1">
      <c r="A1063" s="34"/>
      <c r="B1063" s="35"/>
      <c r="C1063" s="214" t="s">
        <v>1191</v>
      </c>
      <c r="D1063" s="214" t="s">
        <v>241</v>
      </c>
      <c r="E1063" s="215" t="s">
        <v>1192</v>
      </c>
      <c r="F1063" s="216" t="s">
        <v>1193</v>
      </c>
      <c r="G1063" s="217" t="s">
        <v>201</v>
      </c>
      <c r="H1063" s="218">
        <v>243.18</v>
      </c>
      <c r="I1063" s="219"/>
      <c r="J1063" s="220">
        <f>ROUND(I1063*H1063,2)</f>
        <v>0</v>
      </c>
      <c r="K1063" s="216" t="s">
        <v>19</v>
      </c>
      <c r="L1063" s="221"/>
      <c r="M1063" s="222" t="s">
        <v>19</v>
      </c>
      <c r="N1063" s="223" t="s">
        <v>44</v>
      </c>
      <c r="O1063" s="64"/>
      <c r="P1063" s="182">
        <f>O1063*H1063</f>
        <v>0</v>
      </c>
      <c r="Q1063" s="182">
        <v>0</v>
      </c>
      <c r="R1063" s="182">
        <f>Q1063*H1063</f>
        <v>0</v>
      </c>
      <c r="S1063" s="182">
        <v>0</v>
      </c>
      <c r="T1063" s="183">
        <f>S1063*H1063</f>
        <v>0</v>
      </c>
      <c r="U1063" s="34"/>
      <c r="V1063" s="34"/>
      <c r="W1063" s="34"/>
      <c r="X1063" s="34"/>
      <c r="Y1063" s="34"/>
      <c r="Z1063" s="34"/>
      <c r="AA1063" s="34"/>
      <c r="AB1063" s="34"/>
      <c r="AC1063" s="34"/>
      <c r="AD1063" s="34"/>
      <c r="AE1063" s="34"/>
      <c r="AR1063" s="184" t="s">
        <v>412</v>
      </c>
      <c r="AT1063" s="184" t="s">
        <v>241</v>
      </c>
      <c r="AU1063" s="184" t="s">
        <v>83</v>
      </c>
      <c r="AY1063" s="17" t="s">
        <v>146</v>
      </c>
      <c r="BE1063" s="185">
        <f>IF(N1063="základní",J1063,0)</f>
        <v>0</v>
      </c>
      <c r="BF1063" s="185">
        <f>IF(N1063="snížená",J1063,0)</f>
        <v>0</v>
      </c>
      <c r="BG1063" s="185">
        <f>IF(N1063="zákl. přenesená",J1063,0)</f>
        <v>0</v>
      </c>
      <c r="BH1063" s="185">
        <f>IF(N1063="sníž. přenesená",J1063,0)</f>
        <v>0</v>
      </c>
      <c r="BI1063" s="185">
        <f>IF(N1063="nulová",J1063,0)</f>
        <v>0</v>
      </c>
      <c r="BJ1063" s="17" t="s">
        <v>81</v>
      </c>
      <c r="BK1063" s="185">
        <f>ROUND(I1063*H1063,2)</f>
        <v>0</v>
      </c>
      <c r="BL1063" s="17" t="s">
        <v>264</v>
      </c>
      <c r="BM1063" s="184" t="s">
        <v>1194</v>
      </c>
    </row>
    <row r="1064" spans="2:63" s="12" customFormat="1" ht="22.9" customHeight="1">
      <c r="B1064" s="157"/>
      <c r="C1064" s="158"/>
      <c r="D1064" s="159" t="s">
        <v>72</v>
      </c>
      <c r="E1064" s="171" t="s">
        <v>1195</v>
      </c>
      <c r="F1064" s="171" t="s">
        <v>1196</v>
      </c>
      <c r="G1064" s="158"/>
      <c r="H1064" s="158"/>
      <c r="I1064" s="161"/>
      <c r="J1064" s="172">
        <f>BK1064</f>
        <v>0</v>
      </c>
      <c r="K1064" s="158"/>
      <c r="L1064" s="163"/>
      <c r="M1064" s="164"/>
      <c r="N1064" s="165"/>
      <c r="O1064" s="165"/>
      <c r="P1064" s="166">
        <f>SUM(P1065:P1079)</f>
        <v>0</v>
      </c>
      <c r="Q1064" s="165"/>
      <c r="R1064" s="166">
        <f>SUM(R1065:R1079)</f>
        <v>0.421</v>
      </c>
      <c r="S1064" s="165"/>
      <c r="T1064" s="167">
        <f>SUM(T1065:T1079)</f>
        <v>0</v>
      </c>
      <c r="AR1064" s="168" t="s">
        <v>83</v>
      </c>
      <c r="AT1064" s="169" t="s">
        <v>72</v>
      </c>
      <c r="AU1064" s="169" t="s">
        <v>81</v>
      </c>
      <c r="AY1064" s="168" t="s">
        <v>146</v>
      </c>
      <c r="BK1064" s="170">
        <f>SUM(BK1065:BK1079)</f>
        <v>0</v>
      </c>
    </row>
    <row r="1065" spans="1:65" s="2" customFormat="1" ht="24.2" customHeight="1">
      <c r="A1065" s="34"/>
      <c r="B1065" s="35"/>
      <c r="C1065" s="173" t="s">
        <v>1197</v>
      </c>
      <c r="D1065" s="173" t="s">
        <v>148</v>
      </c>
      <c r="E1065" s="174" t="s">
        <v>1198</v>
      </c>
      <c r="F1065" s="175" t="s">
        <v>1199</v>
      </c>
      <c r="G1065" s="176" t="s">
        <v>201</v>
      </c>
      <c r="H1065" s="177">
        <v>84.28</v>
      </c>
      <c r="I1065" s="178"/>
      <c r="J1065" s="179">
        <f>ROUND(I1065*H1065,2)</f>
        <v>0</v>
      </c>
      <c r="K1065" s="175" t="s">
        <v>152</v>
      </c>
      <c r="L1065" s="39"/>
      <c r="M1065" s="180" t="s">
        <v>19</v>
      </c>
      <c r="N1065" s="181" t="s">
        <v>44</v>
      </c>
      <c r="O1065" s="64"/>
      <c r="P1065" s="182">
        <f>O1065*H1065</f>
        <v>0</v>
      </c>
      <c r="Q1065" s="182">
        <v>0</v>
      </c>
      <c r="R1065" s="182">
        <f>Q1065*H1065</f>
        <v>0</v>
      </c>
      <c r="S1065" s="182">
        <v>0</v>
      </c>
      <c r="T1065" s="183">
        <f>S1065*H1065</f>
        <v>0</v>
      </c>
      <c r="U1065" s="34"/>
      <c r="V1065" s="34"/>
      <c r="W1065" s="34"/>
      <c r="X1065" s="34"/>
      <c r="Y1065" s="34"/>
      <c r="Z1065" s="34"/>
      <c r="AA1065" s="34"/>
      <c r="AB1065" s="34"/>
      <c r="AC1065" s="34"/>
      <c r="AD1065" s="34"/>
      <c r="AE1065" s="34"/>
      <c r="AR1065" s="184" t="s">
        <v>264</v>
      </c>
      <c r="AT1065" s="184" t="s">
        <v>148</v>
      </c>
      <c r="AU1065" s="184" t="s">
        <v>83</v>
      </c>
      <c r="AY1065" s="17" t="s">
        <v>146</v>
      </c>
      <c r="BE1065" s="185">
        <f>IF(N1065="základní",J1065,0)</f>
        <v>0</v>
      </c>
      <c r="BF1065" s="185">
        <f>IF(N1065="snížená",J1065,0)</f>
        <v>0</v>
      </c>
      <c r="BG1065" s="185">
        <f>IF(N1065="zákl. přenesená",J1065,0)</f>
        <v>0</v>
      </c>
      <c r="BH1065" s="185">
        <f>IF(N1065="sníž. přenesená",J1065,0)</f>
        <v>0</v>
      </c>
      <c r="BI1065" s="185">
        <f>IF(N1065="nulová",J1065,0)</f>
        <v>0</v>
      </c>
      <c r="BJ1065" s="17" t="s">
        <v>81</v>
      </c>
      <c r="BK1065" s="185">
        <f>ROUND(I1065*H1065,2)</f>
        <v>0</v>
      </c>
      <c r="BL1065" s="17" t="s">
        <v>264</v>
      </c>
      <c r="BM1065" s="184" t="s">
        <v>1200</v>
      </c>
    </row>
    <row r="1066" spans="1:47" s="2" customFormat="1" ht="12">
      <c r="A1066" s="34"/>
      <c r="B1066" s="35"/>
      <c r="C1066" s="36"/>
      <c r="D1066" s="186" t="s">
        <v>155</v>
      </c>
      <c r="E1066" s="36"/>
      <c r="F1066" s="187" t="s">
        <v>1201</v>
      </c>
      <c r="G1066" s="36"/>
      <c r="H1066" s="36"/>
      <c r="I1066" s="188"/>
      <c r="J1066" s="36"/>
      <c r="K1066" s="36"/>
      <c r="L1066" s="39"/>
      <c r="M1066" s="189"/>
      <c r="N1066" s="190"/>
      <c r="O1066" s="64"/>
      <c r="P1066" s="64"/>
      <c r="Q1066" s="64"/>
      <c r="R1066" s="64"/>
      <c r="S1066" s="64"/>
      <c r="T1066" s="65"/>
      <c r="U1066" s="34"/>
      <c r="V1066" s="34"/>
      <c r="W1066" s="34"/>
      <c r="X1066" s="34"/>
      <c r="Y1066" s="34"/>
      <c r="Z1066" s="34"/>
      <c r="AA1066" s="34"/>
      <c r="AB1066" s="34"/>
      <c r="AC1066" s="34"/>
      <c r="AD1066" s="34"/>
      <c r="AE1066" s="34"/>
      <c r="AT1066" s="17" t="s">
        <v>155</v>
      </c>
      <c r="AU1066" s="17" t="s">
        <v>83</v>
      </c>
    </row>
    <row r="1067" spans="2:51" s="13" customFormat="1" ht="12">
      <c r="B1067" s="193"/>
      <c r="C1067" s="194"/>
      <c r="D1067" s="191" t="s">
        <v>159</v>
      </c>
      <c r="E1067" s="195" t="s">
        <v>19</v>
      </c>
      <c r="F1067" s="196" t="s">
        <v>1039</v>
      </c>
      <c r="G1067" s="194"/>
      <c r="H1067" s="195" t="s">
        <v>19</v>
      </c>
      <c r="I1067" s="197"/>
      <c r="J1067" s="194"/>
      <c r="K1067" s="194"/>
      <c r="L1067" s="198"/>
      <c r="M1067" s="199"/>
      <c r="N1067" s="200"/>
      <c r="O1067" s="200"/>
      <c r="P1067" s="200"/>
      <c r="Q1067" s="200"/>
      <c r="R1067" s="200"/>
      <c r="S1067" s="200"/>
      <c r="T1067" s="201"/>
      <c r="AT1067" s="202" t="s">
        <v>159</v>
      </c>
      <c r="AU1067" s="202" t="s">
        <v>83</v>
      </c>
      <c r="AV1067" s="13" t="s">
        <v>81</v>
      </c>
      <c r="AW1067" s="13" t="s">
        <v>34</v>
      </c>
      <c r="AX1067" s="13" t="s">
        <v>73</v>
      </c>
      <c r="AY1067" s="202" t="s">
        <v>146</v>
      </c>
    </row>
    <row r="1068" spans="2:51" s="13" customFormat="1" ht="12">
      <c r="B1068" s="193"/>
      <c r="C1068" s="194"/>
      <c r="D1068" s="191" t="s">
        <v>159</v>
      </c>
      <c r="E1068" s="195" t="s">
        <v>19</v>
      </c>
      <c r="F1068" s="196" t="s">
        <v>1022</v>
      </c>
      <c r="G1068" s="194"/>
      <c r="H1068" s="195" t="s">
        <v>19</v>
      </c>
      <c r="I1068" s="197"/>
      <c r="J1068" s="194"/>
      <c r="K1068" s="194"/>
      <c r="L1068" s="198"/>
      <c r="M1068" s="199"/>
      <c r="N1068" s="200"/>
      <c r="O1068" s="200"/>
      <c r="P1068" s="200"/>
      <c r="Q1068" s="200"/>
      <c r="R1068" s="200"/>
      <c r="S1068" s="200"/>
      <c r="T1068" s="201"/>
      <c r="AT1068" s="202" t="s">
        <v>159</v>
      </c>
      <c r="AU1068" s="202" t="s">
        <v>83</v>
      </c>
      <c r="AV1068" s="13" t="s">
        <v>81</v>
      </c>
      <c r="AW1068" s="13" t="s">
        <v>34</v>
      </c>
      <c r="AX1068" s="13" t="s">
        <v>73</v>
      </c>
      <c r="AY1068" s="202" t="s">
        <v>146</v>
      </c>
    </row>
    <row r="1069" spans="2:51" s="14" customFormat="1" ht="12">
      <c r="B1069" s="203"/>
      <c r="C1069" s="204"/>
      <c r="D1069" s="191" t="s">
        <v>159</v>
      </c>
      <c r="E1069" s="205" t="s">
        <v>19</v>
      </c>
      <c r="F1069" s="206" t="s">
        <v>1153</v>
      </c>
      <c r="G1069" s="204"/>
      <c r="H1069" s="207">
        <v>58.32</v>
      </c>
      <c r="I1069" s="208"/>
      <c r="J1069" s="204"/>
      <c r="K1069" s="204"/>
      <c r="L1069" s="209"/>
      <c r="M1069" s="210"/>
      <c r="N1069" s="211"/>
      <c r="O1069" s="211"/>
      <c r="P1069" s="211"/>
      <c r="Q1069" s="211"/>
      <c r="R1069" s="211"/>
      <c r="S1069" s="211"/>
      <c r="T1069" s="212"/>
      <c r="AT1069" s="213" t="s">
        <v>159</v>
      </c>
      <c r="AU1069" s="213" t="s">
        <v>83</v>
      </c>
      <c r="AV1069" s="14" t="s">
        <v>83</v>
      </c>
      <c r="AW1069" s="14" t="s">
        <v>34</v>
      </c>
      <c r="AX1069" s="14" t="s">
        <v>73</v>
      </c>
      <c r="AY1069" s="213" t="s">
        <v>146</v>
      </c>
    </row>
    <row r="1070" spans="2:51" s="13" customFormat="1" ht="12">
      <c r="B1070" s="193"/>
      <c r="C1070" s="194"/>
      <c r="D1070" s="191" t="s">
        <v>159</v>
      </c>
      <c r="E1070" s="195" t="s">
        <v>19</v>
      </c>
      <c r="F1070" s="196" t="s">
        <v>1024</v>
      </c>
      <c r="G1070" s="194"/>
      <c r="H1070" s="195" t="s">
        <v>19</v>
      </c>
      <c r="I1070" s="197"/>
      <c r="J1070" s="194"/>
      <c r="K1070" s="194"/>
      <c r="L1070" s="198"/>
      <c r="M1070" s="199"/>
      <c r="N1070" s="200"/>
      <c r="O1070" s="200"/>
      <c r="P1070" s="200"/>
      <c r="Q1070" s="200"/>
      <c r="R1070" s="200"/>
      <c r="S1070" s="200"/>
      <c r="T1070" s="201"/>
      <c r="AT1070" s="202" t="s">
        <v>159</v>
      </c>
      <c r="AU1070" s="202" t="s">
        <v>83</v>
      </c>
      <c r="AV1070" s="13" t="s">
        <v>81</v>
      </c>
      <c r="AW1070" s="13" t="s">
        <v>34</v>
      </c>
      <c r="AX1070" s="13" t="s">
        <v>73</v>
      </c>
      <c r="AY1070" s="202" t="s">
        <v>146</v>
      </c>
    </row>
    <row r="1071" spans="2:51" s="14" customFormat="1" ht="12">
      <c r="B1071" s="203"/>
      <c r="C1071" s="204"/>
      <c r="D1071" s="191" t="s">
        <v>159</v>
      </c>
      <c r="E1071" s="205" t="s">
        <v>19</v>
      </c>
      <c r="F1071" s="206" t="s">
        <v>1154</v>
      </c>
      <c r="G1071" s="204"/>
      <c r="H1071" s="207">
        <v>3.24</v>
      </c>
      <c r="I1071" s="208"/>
      <c r="J1071" s="204"/>
      <c r="K1071" s="204"/>
      <c r="L1071" s="209"/>
      <c r="M1071" s="210"/>
      <c r="N1071" s="211"/>
      <c r="O1071" s="211"/>
      <c r="P1071" s="211"/>
      <c r="Q1071" s="211"/>
      <c r="R1071" s="211"/>
      <c r="S1071" s="211"/>
      <c r="T1071" s="212"/>
      <c r="AT1071" s="213" t="s">
        <v>159</v>
      </c>
      <c r="AU1071" s="213" t="s">
        <v>83</v>
      </c>
      <c r="AV1071" s="14" t="s">
        <v>83</v>
      </c>
      <c r="AW1071" s="14" t="s">
        <v>34</v>
      </c>
      <c r="AX1071" s="14" t="s">
        <v>73</v>
      </c>
      <c r="AY1071" s="213" t="s">
        <v>146</v>
      </c>
    </row>
    <row r="1072" spans="2:51" s="13" customFormat="1" ht="12">
      <c r="B1072" s="193"/>
      <c r="C1072" s="194"/>
      <c r="D1072" s="191" t="s">
        <v>159</v>
      </c>
      <c r="E1072" s="195" t="s">
        <v>19</v>
      </c>
      <c r="F1072" s="196" t="s">
        <v>1026</v>
      </c>
      <c r="G1072" s="194"/>
      <c r="H1072" s="195" t="s">
        <v>19</v>
      </c>
      <c r="I1072" s="197"/>
      <c r="J1072" s="194"/>
      <c r="K1072" s="194"/>
      <c r="L1072" s="198"/>
      <c r="M1072" s="199"/>
      <c r="N1072" s="200"/>
      <c r="O1072" s="200"/>
      <c r="P1072" s="200"/>
      <c r="Q1072" s="200"/>
      <c r="R1072" s="200"/>
      <c r="S1072" s="200"/>
      <c r="T1072" s="201"/>
      <c r="AT1072" s="202" t="s">
        <v>159</v>
      </c>
      <c r="AU1072" s="202" t="s">
        <v>83</v>
      </c>
      <c r="AV1072" s="13" t="s">
        <v>81</v>
      </c>
      <c r="AW1072" s="13" t="s">
        <v>34</v>
      </c>
      <c r="AX1072" s="13" t="s">
        <v>73</v>
      </c>
      <c r="AY1072" s="202" t="s">
        <v>146</v>
      </c>
    </row>
    <row r="1073" spans="2:51" s="14" customFormat="1" ht="12">
      <c r="B1073" s="203"/>
      <c r="C1073" s="204"/>
      <c r="D1073" s="191" t="s">
        <v>159</v>
      </c>
      <c r="E1073" s="205" t="s">
        <v>19</v>
      </c>
      <c r="F1073" s="206" t="s">
        <v>1155</v>
      </c>
      <c r="G1073" s="204"/>
      <c r="H1073" s="207">
        <v>11.34</v>
      </c>
      <c r="I1073" s="208"/>
      <c r="J1073" s="204"/>
      <c r="K1073" s="204"/>
      <c r="L1073" s="209"/>
      <c r="M1073" s="210"/>
      <c r="N1073" s="211"/>
      <c r="O1073" s="211"/>
      <c r="P1073" s="211"/>
      <c r="Q1073" s="211"/>
      <c r="R1073" s="211"/>
      <c r="S1073" s="211"/>
      <c r="T1073" s="212"/>
      <c r="AT1073" s="213" t="s">
        <v>159</v>
      </c>
      <c r="AU1073" s="213" t="s">
        <v>83</v>
      </c>
      <c r="AV1073" s="14" t="s">
        <v>83</v>
      </c>
      <c r="AW1073" s="14" t="s">
        <v>34</v>
      </c>
      <c r="AX1073" s="14" t="s">
        <v>73</v>
      </c>
      <c r="AY1073" s="213" t="s">
        <v>146</v>
      </c>
    </row>
    <row r="1074" spans="2:51" s="13" customFormat="1" ht="12">
      <c r="B1074" s="193"/>
      <c r="C1074" s="194"/>
      <c r="D1074" s="191" t="s">
        <v>159</v>
      </c>
      <c r="E1074" s="195" t="s">
        <v>19</v>
      </c>
      <c r="F1074" s="196" t="s">
        <v>1028</v>
      </c>
      <c r="G1074" s="194"/>
      <c r="H1074" s="195" t="s">
        <v>19</v>
      </c>
      <c r="I1074" s="197"/>
      <c r="J1074" s="194"/>
      <c r="K1074" s="194"/>
      <c r="L1074" s="198"/>
      <c r="M1074" s="199"/>
      <c r="N1074" s="200"/>
      <c r="O1074" s="200"/>
      <c r="P1074" s="200"/>
      <c r="Q1074" s="200"/>
      <c r="R1074" s="200"/>
      <c r="S1074" s="200"/>
      <c r="T1074" s="201"/>
      <c r="AT1074" s="202" t="s">
        <v>159</v>
      </c>
      <c r="AU1074" s="202" t="s">
        <v>83</v>
      </c>
      <c r="AV1074" s="13" t="s">
        <v>81</v>
      </c>
      <c r="AW1074" s="13" t="s">
        <v>34</v>
      </c>
      <c r="AX1074" s="13" t="s">
        <v>73</v>
      </c>
      <c r="AY1074" s="202" t="s">
        <v>146</v>
      </c>
    </row>
    <row r="1075" spans="2:51" s="14" customFormat="1" ht="12">
      <c r="B1075" s="203"/>
      <c r="C1075" s="204"/>
      <c r="D1075" s="191" t="s">
        <v>159</v>
      </c>
      <c r="E1075" s="205" t="s">
        <v>19</v>
      </c>
      <c r="F1075" s="206" t="s">
        <v>1156</v>
      </c>
      <c r="G1075" s="204"/>
      <c r="H1075" s="207">
        <v>1.62</v>
      </c>
      <c r="I1075" s="208"/>
      <c r="J1075" s="204"/>
      <c r="K1075" s="204"/>
      <c r="L1075" s="209"/>
      <c r="M1075" s="210"/>
      <c r="N1075" s="211"/>
      <c r="O1075" s="211"/>
      <c r="P1075" s="211"/>
      <c r="Q1075" s="211"/>
      <c r="R1075" s="211"/>
      <c r="S1075" s="211"/>
      <c r="T1075" s="212"/>
      <c r="AT1075" s="213" t="s">
        <v>159</v>
      </c>
      <c r="AU1075" s="213" t="s">
        <v>83</v>
      </c>
      <c r="AV1075" s="14" t="s">
        <v>83</v>
      </c>
      <c r="AW1075" s="14" t="s">
        <v>34</v>
      </c>
      <c r="AX1075" s="14" t="s">
        <v>73</v>
      </c>
      <c r="AY1075" s="213" t="s">
        <v>146</v>
      </c>
    </row>
    <row r="1076" spans="2:51" s="13" customFormat="1" ht="12">
      <c r="B1076" s="193"/>
      <c r="C1076" s="194"/>
      <c r="D1076" s="191" t="s">
        <v>159</v>
      </c>
      <c r="E1076" s="195" t="s">
        <v>19</v>
      </c>
      <c r="F1076" s="196" t="s">
        <v>1030</v>
      </c>
      <c r="G1076" s="194"/>
      <c r="H1076" s="195" t="s">
        <v>19</v>
      </c>
      <c r="I1076" s="197"/>
      <c r="J1076" s="194"/>
      <c r="K1076" s="194"/>
      <c r="L1076" s="198"/>
      <c r="M1076" s="199"/>
      <c r="N1076" s="200"/>
      <c r="O1076" s="200"/>
      <c r="P1076" s="200"/>
      <c r="Q1076" s="200"/>
      <c r="R1076" s="200"/>
      <c r="S1076" s="200"/>
      <c r="T1076" s="201"/>
      <c r="AT1076" s="202" t="s">
        <v>159</v>
      </c>
      <c r="AU1076" s="202" t="s">
        <v>83</v>
      </c>
      <c r="AV1076" s="13" t="s">
        <v>81</v>
      </c>
      <c r="AW1076" s="13" t="s">
        <v>34</v>
      </c>
      <c r="AX1076" s="13" t="s">
        <v>73</v>
      </c>
      <c r="AY1076" s="202" t="s">
        <v>146</v>
      </c>
    </row>
    <row r="1077" spans="2:51" s="14" customFormat="1" ht="12">
      <c r="B1077" s="203"/>
      <c r="C1077" s="204"/>
      <c r="D1077" s="191" t="s">
        <v>159</v>
      </c>
      <c r="E1077" s="205" t="s">
        <v>19</v>
      </c>
      <c r="F1077" s="206" t="s">
        <v>1157</v>
      </c>
      <c r="G1077" s="204"/>
      <c r="H1077" s="207">
        <v>9.76</v>
      </c>
      <c r="I1077" s="208"/>
      <c r="J1077" s="204"/>
      <c r="K1077" s="204"/>
      <c r="L1077" s="209"/>
      <c r="M1077" s="210"/>
      <c r="N1077" s="211"/>
      <c r="O1077" s="211"/>
      <c r="P1077" s="211"/>
      <c r="Q1077" s="211"/>
      <c r="R1077" s="211"/>
      <c r="S1077" s="211"/>
      <c r="T1077" s="212"/>
      <c r="AT1077" s="213" t="s">
        <v>159</v>
      </c>
      <c r="AU1077" s="213" t="s">
        <v>83</v>
      </c>
      <c r="AV1077" s="14" t="s">
        <v>83</v>
      </c>
      <c r="AW1077" s="14" t="s">
        <v>34</v>
      </c>
      <c r="AX1077" s="14" t="s">
        <v>73</v>
      </c>
      <c r="AY1077" s="213" t="s">
        <v>146</v>
      </c>
    </row>
    <row r="1078" spans="1:65" s="2" customFormat="1" ht="16.5" customHeight="1">
      <c r="A1078" s="34"/>
      <c r="B1078" s="35"/>
      <c r="C1078" s="214" t="s">
        <v>1202</v>
      </c>
      <c r="D1078" s="214" t="s">
        <v>241</v>
      </c>
      <c r="E1078" s="215" t="s">
        <v>1203</v>
      </c>
      <c r="F1078" s="216" t="s">
        <v>1204</v>
      </c>
      <c r="G1078" s="217" t="s">
        <v>183</v>
      </c>
      <c r="H1078" s="218">
        <v>0.421</v>
      </c>
      <c r="I1078" s="219"/>
      <c r="J1078" s="220">
        <f>ROUND(I1078*H1078,2)</f>
        <v>0</v>
      </c>
      <c r="K1078" s="216" t="s">
        <v>152</v>
      </c>
      <c r="L1078" s="221"/>
      <c r="M1078" s="222" t="s">
        <v>19</v>
      </c>
      <c r="N1078" s="223" t="s">
        <v>44</v>
      </c>
      <c r="O1078" s="64"/>
      <c r="P1078" s="182">
        <f>O1078*H1078</f>
        <v>0</v>
      </c>
      <c r="Q1078" s="182">
        <v>1</v>
      </c>
      <c r="R1078" s="182">
        <f>Q1078*H1078</f>
        <v>0.421</v>
      </c>
      <c r="S1078" s="182">
        <v>0</v>
      </c>
      <c r="T1078" s="183">
        <f>S1078*H1078</f>
        <v>0</v>
      </c>
      <c r="U1078" s="34"/>
      <c r="V1078" s="34"/>
      <c r="W1078" s="34"/>
      <c r="X1078" s="34"/>
      <c r="Y1078" s="34"/>
      <c r="Z1078" s="34"/>
      <c r="AA1078" s="34"/>
      <c r="AB1078" s="34"/>
      <c r="AC1078" s="34"/>
      <c r="AD1078" s="34"/>
      <c r="AE1078" s="34"/>
      <c r="AR1078" s="184" t="s">
        <v>412</v>
      </c>
      <c r="AT1078" s="184" t="s">
        <v>241</v>
      </c>
      <c r="AU1078" s="184" t="s">
        <v>83</v>
      </c>
      <c r="AY1078" s="17" t="s">
        <v>146</v>
      </c>
      <c r="BE1078" s="185">
        <f>IF(N1078="základní",J1078,0)</f>
        <v>0</v>
      </c>
      <c r="BF1078" s="185">
        <f>IF(N1078="snížená",J1078,0)</f>
        <v>0</v>
      </c>
      <c r="BG1078" s="185">
        <f>IF(N1078="zákl. přenesená",J1078,0)</f>
        <v>0</v>
      </c>
      <c r="BH1078" s="185">
        <f>IF(N1078="sníž. přenesená",J1078,0)</f>
        <v>0</v>
      </c>
      <c r="BI1078" s="185">
        <f>IF(N1078="nulová",J1078,0)</f>
        <v>0</v>
      </c>
      <c r="BJ1078" s="17" t="s">
        <v>81</v>
      </c>
      <c r="BK1078" s="185">
        <f>ROUND(I1078*H1078,2)</f>
        <v>0</v>
      </c>
      <c r="BL1078" s="17" t="s">
        <v>264</v>
      </c>
      <c r="BM1078" s="184" t="s">
        <v>1205</v>
      </c>
    </row>
    <row r="1079" spans="2:51" s="14" customFormat="1" ht="12">
      <c r="B1079" s="203"/>
      <c r="C1079" s="204"/>
      <c r="D1079" s="191" t="s">
        <v>159</v>
      </c>
      <c r="E1079" s="205" t="s">
        <v>19</v>
      </c>
      <c r="F1079" s="206" t="s">
        <v>1206</v>
      </c>
      <c r="G1079" s="204"/>
      <c r="H1079" s="207">
        <v>0.421</v>
      </c>
      <c r="I1079" s="208"/>
      <c r="J1079" s="204"/>
      <c r="K1079" s="204"/>
      <c r="L1079" s="209"/>
      <c r="M1079" s="210"/>
      <c r="N1079" s="211"/>
      <c r="O1079" s="211"/>
      <c r="P1079" s="211"/>
      <c r="Q1079" s="211"/>
      <c r="R1079" s="211"/>
      <c r="S1079" s="211"/>
      <c r="T1079" s="212"/>
      <c r="AT1079" s="213" t="s">
        <v>159</v>
      </c>
      <c r="AU1079" s="213" t="s">
        <v>83</v>
      </c>
      <c r="AV1079" s="14" t="s">
        <v>83</v>
      </c>
      <c r="AW1079" s="14" t="s">
        <v>34</v>
      </c>
      <c r="AX1079" s="14" t="s">
        <v>73</v>
      </c>
      <c r="AY1079" s="213" t="s">
        <v>146</v>
      </c>
    </row>
    <row r="1080" spans="2:63" s="12" customFormat="1" ht="25.9" customHeight="1">
      <c r="B1080" s="157"/>
      <c r="C1080" s="158"/>
      <c r="D1080" s="159" t="s">
        <v>72</v>
      </c>
      <c r="E1080" s="160" t="s">
        <v>241</v>
      </c>
      <c r="F1080" s="160" t="s">
        <v>1207</v>
      </c>
      <c r="G1080" s="158"/>
      <c r="H1080" s="158"/>
      <c r="I1080" s="161"/>
      <c r="J1080" s="162">
        <f>BK1080</f>
        <v>0</v>
      </c>
      <c r="K1080" s="158"/>
      <c r="L1080" s="163"/>
      <c r="M1080" s="164"/>
      <c r="N1080" s="165"/>
      <c r="O1080" s="165"/>
      <c r="P1080" s="166">
        <f>P1081</f>
        <v>0</v>
      </c>
      <c r="Q1080" s="165"/>
      <c r="R1080" s="166">
        <f>R1081</f>
        <v>0.060465000000000005</v>
      </c>
      <c r="S1080" s="165"/>
      <c r="T1080" s="167">
        <f>T1081</f>
        <v>0</v>
      </c>
      <c r="AR1080" s="168" t="s">
        <v>167</v>
      </c>
      <c r="AT1080" s="169" t="s">
        <v>72</v>
      </c>
      <c r="AU1080" s="169" t="s">
        <v>73</v>
      </c>
      <c r="AY1080" s="168" t="s">
        <v>146</v>
      </c>
      <c r="BK1080" s="170">
        <f>BK1081</f>
        <v>0</v>
      </c>
    </row>
    <row r="1081" spans="2:63" s="12" customFormat="1" ht="22.9" customHeight="1">
      <c r="B1081" s="157"/>
      <c r="C1081" s="158"/>
      <c r="D1081" s="159" t="s">
        <v>72</v>
      </c>
      <c r="E1081" s="171" t="s">
        <v>1208</v>
      </c>
      <c r="F1081" s="171" t="s">
        <v>1209</v>
      </c>
      <c r="G1081" s="158"/>
      <c r="H1081" s="158"/>
      <c r="I1081" s="161"/>
      <c r="J1081" s="172">
        <f>BK1081</f>
        <v>0</v>
      </c>
      <c r="K1081" s="158"/>
      <c r="L1081" s="163"/>
      <c r="M1081" s="164"/>
      <c r="N1081" s="165"/>
      <c r="O1081" s="165"/>
      <c r="P1081" s="166">
        <f>SUM(P1082:P1103)</f>
        <v>0</v>
      </c>
      <c r="Q1081" s="165"/>
      <c r="R1081" s="166">
        <f>SUM(R1082:R1103)</f>
        <v>0.060465000000000005</v>
      </c>
      <c r="S1081" s="165"/>
      <c r="T1081" s="167">
        <f>SUM(T1082:T1103)</f>
        <v>0</v>
      </c>
      <c r="AR1081" s="168" t="s">
        <v>167</v>
      </c>
      <c r="AT1081" s="169" t="s">
        <v>72</v>
      </c>
      <c r="AU1081" s="169" t="s">
        <v>81</v>
      </c>
      <c r="AY1081" s="168" t="s">
        <v>146</v>
      </c>
      <c r="BK1081" s="170">
        <f>SUM(BK1082:BK1103)</f>
        <v>0</v>
      </c>
    </row>
    <row r="1082" spans="1:65" s="2" customFormat="1" ht="16.5" customHeight="1">
      <c r="A1082" s="34"/>
      <c r="B1082" s="35"/>
      <c r="C1082" s="173" t="s">
        <v>1210</v>
      </c>
      <c r="D1082" s="173" t="s">
        <v>148</v>
      </c>
      <c r="E1082" s="174" t="s">
        <v>1211</v>
      </c>
      <c r="F1082" s="175" t="s">
        <v>1212</v>
      </c>
      <c r="G1082" s="176" t="s">
        <v>291</v>
      </c>
      <c r="H1082" s="177">
        <v>78.653</v>
      </c>
      <c r="I1082" s="178"/>
      <c r="J1082" s="179">
        <f>ROUND(I1082*H1082,2)</f>
        <v>0</v>
      </c>
      <c r="K1082" s="175" t="s">
        <v>152</v>
      </c>
      <c r="L1082" s="39"/>
      <c r="M1082" s="180" t="s">
        <v>19</v>
      </c>
      <c r="N1082" s="181" t="s">
        <v>44</v>
      </c>
      <c r="O1082" s="64"/>
      <c r="P1082" s="182">
        <f>O1082*H1082</f>
        <v>0</v>
      </c>
      <c r="Q1082" s="182">
        <v>0</v>
      </c>
      <c r="R1082" s="182">
        <f>Q1082*H1082</f>
        <v>0</v>
      </c>
      <c r="S1082" s="182">
        <v>0</v>
      </c>
      <c r="T1082" s="183">
        <f>S1082*H1082</f>
        <v>0</v>
      </c>
      <c r="U1082" s="34"/>
      <c r="V1082" s="34"/>
      <c r="W1082" s="34"/>
      <c r="X1082" s="34"/>
      <c r="Y1082" s="34"/>
      <c r="Z1082" s="34"/>
      <c r="AA1082" s="34"/>
      <c r="AB1082" s="34"/>
      <c r="AC1082" s="34"/>
      <c r="AD1082" s="34"/>
      <c r="AE1082" s="34"/>
      <c r="AR1082" s="184" t="s">
        <v>523</v>
      </c>
      <c r="AT1082" s="184" t="s">
        <v>148</v>
      </c>
      <c r="AU1082" s="184" t="s">
        <v>83</v>
      </c>
      <c r="AY1082" s="17" t="s">
        <v>146</v>
      </c>
      <c r="BE1082" s="185">
        <f>IF(N1082="základní",J1082,0)</f>
        <v>0</v>
      </c>
      <c r="BF1082" s="185">
        <f>IF(N1082="snížená",J1082,0)</f>
        <v>0</v>
      </c>
      <c r="BG1082" s="185">
        <f>IF(N1082="zákl. přenesená",J1082,0)</f>
        <v>0</v>
      </c>
      <c r="BH1082" s="185">
        <f>IF(N1082="sníž. přenesená",J1082,0)</f>
        <v>0</v>
      </c>
      <c r="BI1082" s="185">
        <f>IF(N1082="nulová",J1082,0)</f>
        <v>0</v>
      </c>
      <c r="BJ1082" s="17" t="s">
        <v>81</v>
      </c>
      <c r="BK1082" s="185">
        <f>ROUND(I1082*H1082,2)</f>
        <v>0</v>
      </c>
      <c r="BL1082" s="17" t="s">
        <v>523</v>
      </c>
      <c r="BM1082" s="184" t="s">
        <v>1213</v>
      </c>
    </row>
    <row r="1083" spans="1:47" s="2" customFormat="1" ht="12">
      <c r="A1083" s="34"/>
      <c r="B1083" s="35"/>
      <c r="C1083" s="36"/>
      <c r="D1083" s="186" t="s">
        <v>155</v>
      </c>
      <c r="E1083" s="36"/>
      <c r="F1083" s="187" t="s">
        <v>1214</v>
      </c>
      <c r="G1083" s="36"/>
      <c r="H1083" s="36"/>
      <c r="I1083" s="188"/>
      <c r="J1083" s="36"/>
      <c r="K1083" s="36"/>
      <c r="L1083" s="39"/>
      <c r="M1083" s="189"/>
      <c r="N1083" s="190"/>
      <c r="O1083" s="64"/>
      <c r="P1083" s="64"/>
      <c r="Q1083" s="64"/>
      <c r="R1083" s="64"/>
      <c r="S1083" s="64"/>
      <c r="T1083" s="65"/>
      <c r="U1083" s="34"/>
      <c r="V1083" s="34"/>
      <c r="W1083" s="34"/>
      <c r="X1083" s="34"/>
      <c r="Y1083" s="34"/>
      <c r="Z1083" s="34"/>
      <c r="AA1083" s="34"/>
      <c r="AB1083" s="34"/>
      <c r="AC1083" s="34"/>
      <c r="AD1083" s="34"/>
      <c r="AE1083" s="34"/>
      <c r="AT1083" s="17" t="s">
        <v>155</v>
      </c>
      <c r="AU1083" s="17" t="s">
        <v>83</v>
      </c>
    </row>
    <row r="1084" spans="1:47" s="2" customFormat="1" ht="19.5">
      <c r="A1084" s="34"/>
      <c r="B1084" s="35"/>
      <c r="C1084" s="36"/>
      <c r="D1084" s="191" t="s">
        <v>172</v>
      </c>
      <c r="E1084" s="36"/>
      <c r="F1084" s="192" t="s">
        <v>1215</v>
      </c>
      <c r="G1084" s="36"/>
      <c r="H1084" s="36"/>
      <c r="I1084" s="188"/>
      <c r="J1084" s="36"/>
      <c r="K1084" s="36"/>
      <c r="L1084" s="39"/>
      <c r="M1084" s="189"/>
      <c r="N1084" s="190"/>
      <c r="O1084" s="64"/>
      <c r="P1084" s="64"/>
      <c r="Q1084" s="64"/>
      <c r="R1084" s="64"/>
      <c r="S1084" s="64"/>
      <c r="T1084" s="65"/>
      <c r="U1084" s="34"/>
      <c r="V1084" s="34"/>
      <c r="W1084" s="34"/>
      <c r="X1084" s="34"/>
      <c r="Y1084" s="34"/>
      <c r="Z1084" s="34"/>
      <c r="AA1084" s="34"/>
      <c r="AB1084" s="34"/>
      <c r="AC1084" s="34"/>
      <c r="AD1084" s="34"/>
      <c r="AE1084" s="34"/>
      <c r="AT1084" s="17" t="s">
        <v>172</v>
      </c>
      <c r="AU1084" s="17" t="s">
        <v>83</v>
      </c>
    </row>
    <row r="1085" spans="2:51" s="13" customFormat="1" ht="12">
      <c r="B1085" s="193"/>
      <c r="C1085" s="194"/>
      <c r="D1085" s="191" t="s">
        <v>159</v>
      </c>
      <c r="E1085" s="195" t="s">
        <v>19</v>
      </c>
      <c r="F1085" s="196" t="s">
        <v>1216</v>
      </c>
      <c r="G1085" s="194"/>
      <c r="H1085" s="195" t="s">
        <v>19</v>
      </c>
      <c r="I1085" s="197"/>
      <c r="J1085" s="194"/>
      <c r="K1085" s="194"/>
      <c r="L1085" s="198"/>
      <c r="M1085" s="199"/>
      <c r="N1085" s="200"/>
      <c r="O1085" s="200"/>
      <c r="P1085" s="200"/>
      <c r="Q1085" s="200"/>
      <c r="R1085" s="200"/>
      <c r="S1085" s="200"/>
      <c r="T1085" s="201"/>
      <c r="AT1085" s="202" t="s">
        <v>159</v>
      </c>
      <c r="AU1085" s="202" t="s">
        <v>83</v>
      </c>
      <c r="AV1085" s="13" t="s">
        <v>81</v>
      </c>
      <c r="AW1085" s="13" t="s">
        <v>34</v>
      </c>
      <c r="AX1085" s="13" t="s">
        <v>73</v>
      </c>
      <c r="AY1085" s="202" t="s">
        <v>146</v>
      </c>
    </row>
    <row r="1086" spans="2:51" s="14" customFormat="1" ht="12">
      <c r="B1086" s="203"/>
      <c r="C1086" s="204"/>
      <c r="D1086" s="191" t="s">
        <v>159</v>
      </c>
      <c r="E1086" s="205" t="s">
        <v>19</v>
      </c>
      <c r="F1086" s="206" t="s">
        <v>1217</v>
      </c>
      <c r="G1086" s="204"/>
      <c r="H1086" s="207">
        <v>78.653</v>
      </c>
      <c r="I1086" s="208"/>
      <c r="J1086" s="204"/>
      <c r="K1086" s="204"/>
      <c r="L1086" s="209"/>
      <c r="M1086" s="210"/>
      <c r="N1086" s="211"/>
      <c r="O1086" s="211"/>
      <c r="P1086" s="211"/>
      <c r="Q1086" s="211"/>
      <c r="R1086" s="211"/>
      <c r="S1086" s="211"/>
      <c r="T1086" s="212"/>
      <c r="AT1086" s="213" t="s">
        <v>159</v>
      </c>
      <c r="AU1086" s="213" t="s">
        <v>83</v>
      </c>
      <c r="AV1086" s="14" t="s">
        <v>83</v>
      </c>
      <c r="AW1086" s="14" t="s">
        <v>34</v>
      </c>
      <c r="AX1086" s="14" t="s">
        <v>73</v>
      </c>
      <c r="AY1086" s="213" t="s">
        <v>146</v>
      </c>
    </row>
    <row r="1087" spans="1:65" s="2" customFormat="1" ht="16.5" customHeight="1">
      <c r="A1087" s="34"/>
      <c r="B1087" s="35"/>
      <c r="C1087" s="173" t="s">
        <v>1218</v>
      </c>
      <c r="D1087" s="173" t="s">
        <v>148</v>
      </c>
      <c r="E1087" s="174" t="s">
        <v>1219</v>
      </c>
      <c r="F1087" s="175" t="s">
        <v>1220</v>
      </c>
      <c r="G1087" s="176" t="s">
        <v>291</v>
      </c>
      <c r="H1087" s="177">
        <v>78.653</v>
      </c>
      <c r="I1087" s="178"/>
      <c r="J1087" s="179">
        <f>ROUND(I1087*H1087,2)</f>
        <v>0</v>
      </c>
      <c r="K1087" s="175" t="s">
        <v>152</v>
      </c>
      <c r="L1087" s="39"/>
      <c r="M1087" s="180" t="s">
        <v>19</v>
      </c>
      <c r="N1087" s="181" t="s">
        <v>44</v>
      </c>
      <c r="O1087" s="64"/>
      <c r="P1087" s="182">
        <f>O1087*H1087</f>
        <v>0</v>
      </c>
      <c r="Q1087" s="182">
        <v>0</v>
      </c>
      <c r="R1087" s="182">
        <f>Q1087*H1087</f>
        <v>0</v>
      </c>
      <c r="S1087" s="182">
        <v>0</v>
      </c>
      <c r="T1087" s="183">
        <f>S1087*H1087</f>
        <v>0</v>
      </c>
      <c r="U1087" s="34"/>
      <c r="V1087" s="34"/>
      <c r="W1087" s="34"/>
      <c r="X1087" s="34"/>
      <c r="Y1087" s="34"/>
      <c r="Z1087" s="34"/>
      <c r="AA1087" s="34"/>
      <c r="AB1087" s="34"/>
      <c r="AC1087" s="34"/>
      <c r="AD1087" s="34"/>
      <c r="AE1087" s="34"/>
      <c r="AR1087" s="184" t="s">
        <v>523</v>
      </c>
      <c r="AT1087" s="184" t="s">
        <v>148</v>
      </c>
      <c r="AU1087" s="184" t="s">
        <v>83</v>
      </c>
      <c r="AY1087" s="17" t="s">
        <v>146</v>
      </c>
      <c r="BE1087" s="185">
        <f>IF(N1087="základní",J1087,0)</f>
        <v>0</v>
      </c>
      <c r="BF1087" s="185">
        <f>IF(N1087="snížená",J1087,0)</f>
        <v>0</v>
      </c>
      <c r="BG1087" s="185">
        <f>IF(N1087="zákl. přenesená",J1087,0)</f>
        <v>0</v>
      </c>
      <c r="BH1087" s="185">
        <f>IF(N1087="sníž. přenesená",J1087,0)</f>
        <v>0</v>
      </c>
      <c r="BI1087" s="185">
        <f>IF(N1087="nulová",J1087,0)</f>
        <v>0</v>
      </c>
      <c r="BJ1087" s="17" t="s">
        <v>81</v>
      </c>
      <c r="BK1087" s="185">
        <f>ROUND(I1087*H1087,2)</f>
        <v>0</v>
      </c>
      <c r="BL1087" s="17" t="s">
        <v>523</v>
      </c>
      <c r="BM1087" s="184" t="s">
        <v>1221</v>
      </c>
    </row>
    <row r="1088" spans="1:47" s="2" customFormat="1" ht="12">
      <c r="A1088" s="34"/>
      <c r="B1088" s="35"/>
      <c r="C1088" s="36"/>
      <c r="D1088" s="186" t="s">
        <v>155</v>
      </c>
      <c r="E1088" s="36"/>
      <c r="F1088" s="187" t="s">
        <v>1222</v>
      </c>
      <c r="G1088" s="36"/>
      <c r="H1088" s="36"/>
      <c r="I1088" s="188"/>
      <c r="J1088" s="36"/>
      <c r="K1088" s="36"/>
      <c r="L1088" s="39"/>
      <c r="M1088" s="189"/>
      <c r="N1088" s="190"/>
      <c r="O1088" s="64"/>
      <c r="P1088" s="64"/>
      <c r="Q1088" s="64"/>
      <c r="R1088" s="64"/>
      <c r="S1088" s="64"/>
      <c r="T1088" s="65"/>
      <c r="U1088" s="34"/>
      <c r="V1088" s="34"/>
      <c r="W1088" s="34"/>
      <c r="X1088" s="34"/>
      <c r="Y1088" s="34"/>
      <c r="Z1088" s="34"/>
      <c r="AA1088" s="34"/>
      <c r="AB1088" s="34"/>
      <c r="AC1088" s="34"/>
      <c r="AD1088" s="34"/>
      <c r="AE1088" s="34"/>
      <c r="AT1088" s="17" t="s">
        <v>155</v>
      </c>
      <c r="AU1088" s="17" t="s">
        <v>83</v>
      </c>
    </row>
    <row r="1089" spans="2:51" s="13" customFormat="1" ht="12">
      <c r="B1089" s="193"/>
      <c r="C1089" s="194"/>
      <c r="D1089" s="191" t="s">
        <v>159</v>
      </c>
      <c r="E1089" s="195" t="s">
        <v>19</v>
      </c>
      <c r="F1089" s="196" t="s">
        <v>1223</v>
      </c>
      <c r="G1089" s="194"/>
      <c r="H1089" s="195" t="s">
        <v>19</v>
      </c>
      <c r="I1089" s="197"/>
      <c r="J1089" s="194"/>
      <c r="K1089" s="194"/>
      <c r="L1089" s="198"/>
      <c r="M1089" s="199"/>
      <c r="N1089" s="200"/>
      <c r="O1089" s="200"/>
      <c r="P1089" s="200"/>
      <c r="Q1089" s="200"/>
      <c r="R1089" s="200"/>
      <c r="S1089" s="200"/>
      <c r="T1089" s="201"/>
      <c r="AT1089" s="202" t="s">
        <v>159</v>
      </c>
      <c r="AU1089" s="202" t="s">
        <v>83</v>
      </c>
      <c r="AV1089" s="13" t="s">
        <v>81</v>
      </c>
      <c r="AW1089" s="13" t="s">
        <v>34</v>
      </c>
      <c r="AX1089" s="13" t="s">
        <v>73</v>
      </c>
      <c r="AY1089" s="202" t="s">
        <v>146</v>
      </c>
    </row>
    <row r="1090" spans="2:51" s="14" customFormat="1" ht="12">
      <c r="B1090" s="203"/>
      <c r="C1090" s="204"/>
      <c r="D1090" s="191" t="s">
        <v>159</v>
      </c>
      <c r="E1090" s="205" t="s">
        <v>19</v>
      </c>
      <c r="F1090" s="206" t="s">
        <v>1217</v>
      </c>
      <c r="G1090" s="204"/>
      <c r="H1090" s="207">
        <v>78.653</v>
      </c>
      <c r="I1090" s="208"/>
      <c r="J1090" s="204"/>
      <c r="K1090" s="204"/>
      <c r="L1090" s="209"/>
      <c r="M1090" s="210"/>
      <c r="N1090" s="211"/>
      <c r="O1090" s="211"/>
      <c r="P1090" s="211"/>
      <c r="Q1090" s="211"/>
      <c r="R1090" s="211"/>
      <c r="S1090" s="211"/>
      <c r="T1090" s="212"/>
      <c r="AT1090" s="213" t="s">
        <v>159</v>
      </c>
      <c r="AU1090" s="213" t="s">
        <v>83</v>
      </c>
      <c r="AV1090" s="14" t="s">
        <v>83</v>
      </c>
      <c r="AW1090" s="14" t="s">
        <v>34</v>
      </c>
      <c r="AX1090" s="14" t="s">
        <v>73</v>
      </c>
      <c r="AY1090" s="213" t="s">
        <v>146</v>
      </c>
    </row>
    <row r="1091" spans="1:65" s="2" customFormat="1" ht="16.5" customHeight="1">
      <c r="A1091" s="34"/>
      <c r="B1091" s="35"/>
      <c r="C1091" s="214" t="s">
        <v>1224</v>
      </c>
      <c r="D1091" s="214" t="s">
        <v>241</v>
      </c>
      <c r="E1091" s="215" t="s">
        <v>1225</v>
      </c>
      <c r="F1091" s="216" t="s">
        <v>1226</v>
      </c>
      <c r="G1091" s="217" t="s">
        <v>594</v>
      </c>
      <c r="H1091" s="218">
        <v>48.765</v>
      </c>
      <c r="I1091" s="219"/>
      <c r="J1091" s="220">
        <f>ROUND(I1091*H1091,2)</f>
        <v>0</v>
      </c>
      <c r="K1091" s="216" t="s">
        <v>152</v>
      </c>
      <c r="L1091" s="221"/>
      <c r="M1091" s="222" t="s">
        <v>19</v>
      </c>
      <c r="N1091" s="223" t="s">
        <v>44</v>
      </c>
      <c r="O1091" s="64"/>
      <c r="P1091" s="182">
        <f>O1091*H1091</f>
        <v>0</v>
      </c>
      <c r="Q1091" s="182">
        <v>0.001</v>
      </c>
      <c r="R1091" s="182">
        <f>Q1091*H1091</f>
        <v>0.048765</v>
      </c>
      <c r="S1091" s="182">
        <v>0</v>
      </c>
      <c r="T1091" s="183">
        <f>S1091*H1091</f>
        <v>0</v>
      </c>
      <c r="U1091" s="34"/>
      <c r="V1091" s="34"/>
      <c r="W1091" s="34"/>
      <c r="X1091" s="34"/>
      <c r="Y1091" s="34"/>
      <c r="Z1091" s="34"/>
      <c r="AA1091" s="34"/>
      <c r="AB1091" s="34"/>
      <c r="AC1091" s="34"/>
      <c r="AD1091" s="34"/>
      <c r="AE1091" s="34"/>
      <c r="AR1091" s="184" t="s">
        <v>1227</v>
      </c>
      <c r="AT1091" s="184" t="s">
        <v>241</v>
      </c>
      <c r="AU1091" s="184" t="s">
        <v>83</v>
      </c>
      <c r="AY1091" s="17" t="s">
        <v>146</v>
      </c>
      <c r="BE1091" s="185">
        <f>IF(N1091="základní",J1091,0)</f>
        <v>0</v>
      </c>
      <c r="BF1091" s="185">
        <f>IF(N1091="snížená",J1091,0)</f>
        <v>0</v>
      </c>
      <c r="BG1091" s="185">
        <f>IF(N1091="zákl. přenesená",J1091,0)</f>
        <v>0</v>
      </c>
      <c r="BH1091" s="185">
        <f>IF(N1091="sníž. přenesená",J1091,0)</f>
        <v>0</v>
      </c>
      <c r="BI1091" s="185">
        <f>IF(N1091="nulová",J1091,0)</f>
        <v>0</v>
      </c>
      <c r="BJ1091" s="17" t="s">
        <v>81</v>
      </c>
      <c r="BK1091" s="185">
        <f>ROUND(I1091*H1091,2)</f>
        <v>0</v>
      </c>
      <c r="BL1091" s="17" t="s">
        <v>523</v>
      </c>
      <c r="BM1091" s="184" t="s">
        <v>1228</v>
      </c>
    </row>
    <row r="1092" spans="1:47" s="2" customFormat="1" ht="19.5">
      <c r="A1092" s="34"/>
      <c r="B1092" s="35"/>
      <c r="C1092" s="36"/>
      <c r="D1092" s="191" t="s">
        <v>172</v>
      </c>
      <c r="E1092" s="36"/>
      <c r="F1092" s="192" t="s">
        <v>1229</v>
      </c>
      <c r="G1092" s="36"/>
      <c r="H1092" s="36"/>
      <c r="I1092" s="188"/>
      <c r="J1092" s="36"/>
      <c r="K1092" s="36"/>
      <c r="L1092" s="39"/>
      <c r="M1092" s="189"/>
      <c r="N1092" s="190"/>
      <c r="O1092" s="64"/>
      <c r="P1092" s="64"/>
      <c r="Q1092" s="64"/>
      <c r="R1092" s="64"/>
      <c r="S1092" s="64"/>
      <c r="T1092" s="65"/>
      <c r="U1092" s="34"/>
      <c r="V1092" s="34"/>
      <c r="W1092" s="34"/>
      <c r="X1092" s="34"/>
      <c r="Y1092" s="34"/>
      <c r="Z1092" s="34"/>
      <c r="AA1092" s="34"/>
      <c r="AB1092" s="34"/>
      <c r="AC1092" s="34"/>
      <c r="AD1092" s="34"/>
      <c r="AE1092" s="34"/>
      <c r="AT1092" s="17" t="s">
        <v>172</v>
      </c>
      <c r="AU1092" s="17" t="s">
        <v>83</v>
      </c>
    </row>
    <row r="1093" spans="2:51" s="14" customFormat="1" ht="12">
      <c r="B1093" s="203"/>
      <c r="C1093" s="204"/>
      <c r="D1093" s="191" t="s">
        <v>159</v>
      </c>
      <c r="E1093" s="205" t="s">
        <v>19</v>
      </c>
      <c r="F1093" s="206" t="s">
        <v>1230</v>
      </c>
      <c r="G1093" s="204"/>
      <c r="H1093" s="207">
        <v>48.765</v>
      </c>
      <c r="I1093" s="208"/>
      <c r="J1093" s="204"/>
      <c r="K1093" s="204"/>
      <c r="L1093" s="209"/>
      <c r="M1093" s="210"/>
      <c r="N1093" s="211"/>
      <c r="O1093" s="211"/>
      <c r="P1093" s="211"/>
      <c r="Q1093" s="211"/>
      <c r="R1093" s="211"/>
      <c r="S1093" s="211"/>
      <c r="T1093" s="212"/>
      <c r="AT1093" s="213" t="s">
        <v>159</v>
      </c>
      <c r="AU1093" s="213" t="s">
        <v>83</v>
      </c>
      <c r="AV1093" s="14" t="s">
        <v>83</v>
      </c>
      <c r="AW1093" s="14" t="s">
        <v>34</v>
      </c>
      <c r="AX1093" s="14" t="s">
        <v>73</v>
      </c>
      <c r="AY1093" s="213" t="s">
        <v>146</v>
      </c>
    </row>
    <row r="1094" spans="1:65" s="2" customFormat="1" ht="16.5" customHeight="1">
      <c r="A1094" s="34"/>
      <c r="B1094" s="35"/>
      <c r="C1094" s="214" t="s">
        <v>1231</v>
      </c>
      <c r="D1094" s="214" t="s">
        <v>241</v>
      </c>
      <c r="E1094" s="215" t="s">
        <v>1232</v>
      </c>
      <c r="F1094" s="216" t="s">
        <v>1233</v>
      </c>
      <c r="G1094" s="217" t="s">
        <v>528</v>
      </c>
      <c r="H1094" s="218">
        <v>45</v>
      </c>
      <c r="I1094" s="219"/>
      <c r="J1094" s="220">
        <f>ROUND(I1094*H1094,2)</f>
        <v>0</v>
      </c>
      <c r="K1094" s="216" t="s">
        <v>152</v>
      </c>
      <c r="L1094" s="221"/>
      <c r="M1094" s="222" t="s">
        <v>19</v>
      </c>
      <c r="N1094" s="223" t="s">
        <v>44</v>
      </c>
      <c r="O1094" s="64"/>
      <c r="P1094" s="182">
        <f>O1094*H1094</f>
        <v>0</v>
      </c>
      <c r="Q1094" s="182">
        <v>0.00014</v>
      </c>
      <c r="R1094" s="182">
        <f>Q1094*H1094</f>
        <v>0.006299999999999999</v>
      </c>
      <c r="S1094" s="182">
        <v>0</v>
      </c>
      <c r="T1094" s="183">
        <f>S1094*H1094</f>
        <v>0</v>
      </c>
      <c r="U1094" s="34"/>
      <c r="V1094" s="34"/>
      <c r="W1094" s="34"/>
      <c r="X1094" s="34"/>
      <c r="Y1094" s="34"/>
      <c r="Z1094" s="34"/>
      <c r="AA1094" s="34"/>
      <c r="AB1094" s="34"/>
      <c r="AC1094" s="34"/>
      <c r="AD1094" s="34"/>
      <c r="AE1094" s="34"/>
      <c r="AR1094" s="184" t="s">
        <v>1227</v>
      </c>
      <c r="AT1094" s="184" t="s">
        <v>241</v>
      </c>
      <c r="AU1094" s="184" t="s">
        <v>83</v>
      </c>
      <c r="AY1094" s="17" t="s">
        <v>146</v>
      </c>
      <c r="BE1094" s="185">
        <f>IF(N1094="základní",J1094,0)</f>
        <v>0</v>
      </c>
      <c r="BF1094" s="185">
        <f>IF(N1094="snížená",J1094,0)</f>
        <v>0</v>
      </c>
      <c r="BG1094" s="185">
        <f>IF(N1094="zákl. přenesená",J1094,0)</f>
        <v>0</v>
      </c>
      <c r="BH1094" s="185">
        <f>IF(N1094="sníž. přenesená",J1094,0)</f>
        <v>0</v>
      </c>
      <c r="BI1094" s="185">
        <f>IF(N1094="nulová",J1094,0)</f>
        <v>0</v>
      </c>
      <c r="BJ1094" s="17" t="s">
        <v>81</v>
      </c>
      <c r="BK1094" s="185">
        <f>ROUND(I1094*H1094,2)</f>
        <v>0</v>
      </c>
      <c r="BL1094" s="17" t="s">
        <v>523</v>
      </c>
      <c r="BM1094" s="184" t="s">
        <v>1234</v>
      </c>
    </row>
    <row r="1095" spans="1:65" s="2" customFormat="1" ht="16.5" customHeight="1">
      <c r="A1095" s="34"/>
      <c r="B1095" s="35"/>
      <c r="C1095" s="173" t="s">
        <v>1235</v>
      </c>
      <c r="D1095" s="173" t="s">
        <v>148</v>
      </c>
      <c r="E1095" s="174" t="s">
        <v>1236</v>
      </c>
      <c r="F1095" s="175" t="s">
        <v>1237</v>
      </c>
      <c r="G1095" s="176" t="s">
        <v>528</v>
      </c>
      <c r="H1095" s="177">
        <v>27</v>
      </c>
      <c r="I1095" s="178"/>
      <c r="J1095" s="179">
        <f>ROUND(I1095*H1095,2)</f>
        <v>0</v>
      </c>
      <c r="K1095" s="175" t="s">
        <v>152</v>
      </c>
      <c r="L1095" s="39"/>
      <c r="M1095" s="180" t="s">
        <v>19</v>
      </c>
      <c r="N1095" s="181" t="s">
        <v>44</v>
      </c>
      <c r="O1095" s="64"/>
      <c r="P1095" s="182">
        <f>O1095*H1095</f>
        <v>0</v>
      </c>
      <c r="Q1095" s="182">
        <v>0</v>
      </c>
      <c r="R1095" s="182">
        <f>Q1095*H1095</f>
        <v>0</v>
      </c>
      <c r="S1095" s="182">
        <v>0</v>
      </c>
      <c r="T1095" s="183">
        <f>S1095*H1095</f>
        <v>0</v>
      </c>
      <c r="U1095" s="34"/>
      <c r="V1095" s="34"/>
      <c r="W1095" s="34"/>
      <c r="X1095" s="34"/>
      <c r="Y1095" s="34"/>
      <c r="Z1095" s="34"/>
      <c r="AA1095" s="34"/>
      <c r="AB1095" s="34"/>
      <c r="AC1095" s="34"/>
      <c r="AD1095" s="34"/>
      <c r="AE1095" s="34"/>
      <c r="AR1095" s="184" t="s">
        <v>523</v>
      </c>
      <c r="AT1095" s="184" t="s">
        <v>148</v>
      </c>
      <c r="AU1095" s="184" t="s">
        <v>83</v>
      </c>
      <c r="AY1095" s="17" t="s">
        <v>146</v>
      </c>
      <c r="BE1095" s="185">
        <f>IF(N1095="základní",J1095,0)</f>
        <v>0</v>
      </c>
      <c r="BF1095" s="185">
        <f>IF(N1095="snížená",J1095,0)</f>
        <v>0</v>
      </c>
      <c r="BG1095" s="185">
        <f>IF(N1095="zákl. přenesená",J1095,0)</f>
        <v>0</v>
      </c>
      <c r="BH1095" s="185">
        <f>IF(N1095="sníž. přenesená",J1095,0)</f>
        <v>0</v>
      </c>
      <c r="BI1095" s="185">
        <f>IF(N1095="nulová",J1095,0)</f>
        <v>0</v>
      </c>
      <c r="BJ1095" s="17" t="s">
        <v>81</v>
      </c>
      <c r="BK1095" s="185">
        <f>ROUND(I1095*H1095,2)</f>
        <v>0</v>
      </c>
      <c r="BL1095" s="17" t="s">
        <v>523</v>
      </c>
      <c r="BM1095" s="184" t="s">
        <v>1238</v>
      </c>
    </row>
    <row r="1096" spans="1:47" s="2" customFormat="1" ht="12">
      <c r="A1096" s="34"/>
      <c r="B1096" s="35"/>
      <c r="C1096" s="36"/>
      <c r="D1096" s="186" t="s">
        <v>155</v>
      </c>
      <c r="E1096" s="36"/>
      <c r="F1096" s="187" t="s">
        <v>1239</v>
      </c>
      <c r="G1096" s="36"/>
      <c r="H1096" s="36"/>
      <c r="I1096" s="188"/>
      <c r="J1096" s="36"/>
      <c r="K1096" s="36"/>
      <c r="L1096" s="39"/>
      <c r="M1096" s="189"/>
      <c r="N1096" s="190"/>
      <c r="O1096" s="64"/>
      <c r="P1096" s="64"/>
      <c r="Q1096" s="64"/>
      <c r="R1096" s="64"/>
      <c r="S1096" s="64"/>
      <c r="T1096" s="65"/>
      <c r="U1096" s="34"/>
      <c r="V1096" s="34"/>
      <c r="W1096" s="34"/>
      <c r="X1096" s="34"/>
      <c r="Y1096" s="34"/>
      <c r="Z1096" s="34"/>
      <c r="AA1096" s="34"/>
      <c r="AB1096" s="34"/>
      <c r="AC1096" s="34"/>
      <c r="AD1096" s="34"/>
      <c r="AE1096" s="34"/>
      <c r="AT1096" s="17" t="s">
        <v>155</v>
      </c>
      <c r="AU1096" s="17" t="s">
        <v>83</v>
      </c>
    </row>
    <row r="1097" spans="2:51" s="13" customFormat="1" ht="12">
      <c r="B1097" s="193"/>
      <c r="C1097" s="194"/>
      <c r="D1097" s="191" t="s">
        <v>159</v>
      </c>
      <c r="E1097" s="195" t="s">
        <v>19</v>
      </c>
      <c r="F1097" s="196" t="s">
        <v>1216</v>
      </c>
      <c r="G1097" s="194"/>
      <c r="H1097" s="195" t="s">
        <v>19</v>
      </c>
      <c r="I1097" s="197"/>
      <c r="J1097" s="194"/>
      <c r="K1097" s="194"/>
      <c r="L1097" s="198"/>
      <c r="M1097" s="199"/>
      <c r="N1097" s="200"/>
      <c r="O1097" s="200"/>
      <c r="P1097" s="200"/>
      <c r="Q1097" s="200"/>
      <c r="R1097" s="200"/>
      <c r="S1097" s="200"/>
      <c r="T1097" s="201"/>
      <c r="AT1097" s="202" t="s">
        <v>159</v>
      </c>
      <c r="AU1097" s="202" t="s">
        <v>83</v>
      </c>
      <c r="AV1097" s="13" t="s">
        <v>81</v>
      </c>
      <c r="AW1097" s="13" t="s">
        <v>34</v>
      </c>
      <c r="AX1097" s="13" t="s">
        <v>73</v>
      </c>
      <c r="AY1097" s="202" t="s">
        <v>146</v>
      </c>
    </row>
    <row r="1098" spans="2:51" s="14" customFormat="1" ht="12">
      <c r="B1098" s="203"/>
      <c r="C1098" s="204"/>
      <c r="D1098" s="191" t="s">
        <v>159</v>
      </c>
      <c r="E1098" s="205" t="s">
        <v>19</v>
      </c>
      <c r="F1098" s="206" t="s">
        <v>1240</v>
      </c>
      <c r="G1098" s="204"/>
      <c r="H1098" s="207">
        <v>27</v>
      </c>
      <c r="I1098" s="208"/>
      <c r="J1098" s="204"/>
      <c r="K1098" s="204"/>
      <c r="L1098" s="209"/>
      <c r="M1098" s="210"/>
      <c r="N1098" s="211"/>
      <c r="O1098" s="211"/>
      <c r="P1098" s="211"/>
      <c r="Q1098" s="211"/>
      <c r="R1098" s="211"/>
      <c r="S1098" s="211"/>
      <c r="T1098" s="212"/>
      <c r="AT1098" s="213" t="s">
        <v>159</v>
      </c>
      <c r="AU1098" s="213" t="s">
        <v>83</v>
      </c>
      <c r="AV1098" s="14" t="s">
        <v>83</v>
      </c>
      <c r="AW1098" s="14" t="s">
        <v>34</v>
      </c>
      <c r="AX1098" s="14" t="s">
        <v>73</v>
      </c>
      <c r="AY1098" s="213" t="s">
        <v>146</v>
      </c>
    </row>
    <row r="1099" spans="1:65" s="2" customFormat="1" ht="16.5" customHeight="1">
      <c r="A1099" s="34"/>
      <c r="B1099" s="35"/>
      <c r="C1099" s="214" t="s">
        <v>1241</v>
      </c>
      <c r="D1099" s="214" t="s">
        <v>241</v>
      </c>
      <c r="E1099" s="215" t="s">
        <v>1242</v>
      </c>
      <c r="F1099" s="216" t="s">
        <v>1243</v>
      </c>
      <c r="G1099" s="217" t="s">
        <v>528</v>
      </c>
      <c r="H1099" s="218">
        <v>27</v>
      </c>
      <c r="I1099" s="219"/>
      <c r="J1099" s="220">
        <f>ROUND(I1099*H1099,2)</f>
        <v>0</v>
      </c>
      <c r="K1099" s="216" t="s">
        <v>152</v>
      </c>
      <c r="L1099" s="221"/>
      <c r="M1099" s="222" t="s">
        <v>19</v>
      </c>
      <c r="N1099" s="223" t="s">
        <v>44</v>
      </c>
      <c r="O1099" s="64"/>
      <c r="P1099" s="182">
        <f>O1099*H1099</f>
        <v>0</v>
      </c>
      <c r="Q1099" s="182">
        <v>0.0002</v>
      </c>
      <c r="R1099" s="182">
        <f>Q1099*H1099</f>
        <v>0.0054</v>
      </c>
      <c r="S1099" s="182">
        <v>0</v>
      </c>
      <c r="T1099" s="183">
        <f>S1099*H1099</f>
        <v>0</v>
      </c>
      <c r="U1099" s="34"/>
      <c r="V1099" s="34"/>
      <c r="W1099" s="34"/>
      <c r="X1099" s="34"/>
      <c r="Y1099" s="34"/>
      <c r="Z1099" s="34"/>
      <c r="AA1099" s="34"/>
      <c r="AB1099" s="34"/>
      <c r="AC1099" s="34"/>
      <c r="AD1099" s="34"/>
      <c r="AE1099" s="34"/>
      <c r="AR1099" s="184" t="s">
        <v>1227</v>
      </c>
      <c r="AT1099" s="184" t="s">
        <v>241</v>
      </c>
      <c r="AU1099" s="184" t="s">
        <v>83</v>
      </c>
      <c r="AY1099" s="17" t="s">
        <v>146</v>
      </c>
      <c r="BE1099" s="185">
        <f>IF(N1099="základní",J1099,0)</f>
        <v>0</v>
      </c>
      <c r="BF1099" s="185">
        <f>IF(N1099="snížená",J1099,0)</f>
        <v>0</v>
      </c>
      <c r="BG1099" s="185">
        <f>IF(N1099="zákl. přenesená",J1099,0)</f>
        <v>0</v>
      </c>
      <c r="BH1099" s="185">
        <f>IF(N1099="sníž. přenesená",J1099,0)</f>
        <v>0</v>
      </c>
      <c r="BI1099" s="185">
        <f>IF(N1099="nulová",J1099,0)</f>
        <v>0</v>
      </c>
      <c r="BJ1099" s="17" t="s">
        <v>81</v>
      </c>
      <c r="BK1099" s="185">
        <f>ROUND(I1099*H1099,2)</f>
        <v>0</v>
      </c>
      <c r="BL1099" s="17" t="s">
        <v>523</v>
      </c>
      <c r="BM1099" s="184" t="s">
        <v>1244</v>
      </c>
    </row>
    <row r="1100" spans="1:65" s="2" customFormat="1" ht="21.75" customHeight="1">
      <c r="A1100" s="34"/>
      <c r="B1100" s="35"/>
      <c r="C1100" s="173" t="s">
        <v>1245</v>
      </c>
      <c r="D1100" s="173" t="s">
        <v>148</v>
      </c>
      <c r="E1100" s="174" t="s">
        <v>1246</v>
      </c>
      <c r="F1100" s="175" t="s">
        <v>1247</v>
      </c>
      <c r="G1100" s="176" t="s">
        <v>291</v>
      </c>
      <c r="H1100" s="177">
        <v>78.653</v>
      </c>
      <c r="I1100" s="178"/>
      <c r="J1100" s="179">
        <f>ROUND(I1100*H1100,2)</f>
        <v>0</v>
      </c>
      <c r="K1100" s="175" t="s">
        <v>19</v>
      </c>
      <c r="L1100" s="39"/>
      <c r="M1100" s="180" t="s">
        <v>19</v>
      </c>
      <c r="N1100" s="181" t="s">
        <v>44</v>
      </c>
      <c r="O1100" s="64"/>
      <c r="P1100" s="182">
        <f>O1100*H1100</f>
        <v>0</v>
      </c>
      <c r="Q1100" s="182">
        <v>0</v>
      </c>
      <c r="R1100" s="182">
        <f>Q1100*H1100</f>
        <v>0</v>
      </c>
      <c r="S1100" s="182">
        <v>0</v>
      </c>
      <c r="T1100" s="183">
        <f>S1100*H1100</f>
        <v>0</v>
      </c>
      <c r="U1100" s="34"/>
      <c r="V1100" s="34"/>
      <c r="W1100" s="34"/>
      <c r="X1100" s="34"/>
      <c r="Y1100" s="34"/>
      <c r="Z1100" s="34"/>
      <c r="AA1100" s="34"/>
      <c r="AB1100" s="34"/>
      <c r="AC1100" s="34"/>
      <c r="AD1100" s="34"/>
      <c r="AE1100" s="34"/>
      <c r="AR1100" s="184" t="s">
        <v>523</v>
      </c>
      <c r="AT1100" s="184" t="s">
        <v>148</v>
      </c>
      <c r="AU1100" s="184" t="s">
        <v>83</v>
      </c>
      <c r="AY1100" s="17" t="s">
        <v>146</v>
      </c>
      <c r="BE1100" s="185">
        <f>IF(N1100="základní",J1100,0)</f>
        <v>0</v>
      </c>
      <c r="BF1100" s="185">
        <f>IF(N1100="snížená",J1100,0)</f>
        <v>0</v>
      </c>
      <c r="BG1100" s="185">
        <f>IF(N1100="zákl. přenesená",J1100,0)</f>
        <v>0</v>
      </c>
      <c r="BH1100" s="185">
        <f>IF(N1100="sníž. přenesená",J1100,0)</f>
        <v>0</v>
      </c>
      <c r="BI1100" s="185">
        <f>IF(N1100="nulová",J1100,0)</f>
        <v>0</v>
      </c>
      <c r="BJ1100" s="17" t="s">
        <v>81</v>
      </c>
      <c r="BK1100" s="185">
        <f>ROUND(I1100*H1100,2)</f>
        <v>0</v>
      </c>
      <c r="BL1100" s="17" t="s">
        <v>523</v>
      </c>
      <c r="BM1100" s="184" t="s">
        <v>1248</v>
      </c>
    </row>
    <row r="1101" spans="1:47" s="2" customFormat="1" ht="19.5">
      <c r="A1101" s="34"/>
      <c r="B1101" s="35"/>
      <c r="C1101" s="36"/>
      <c r="D1101" s="191" t="s">
        <v>172</v>
      </c>
      <c r="E1101" s="36"/>
      <c r="F1101" s="192" t="s">
        <v>338</v>
      </c>
      <c r="G1101" s="36"/>
      <c r="H1101" s="36"/>
      <c r="I1101" s="188"/>
      <c r="J1101" s="36"/>
      <c r="K1101" s="36"/>
      <c r="L1101" s="39"/>
      <c r="M1101" s="189"/>
      <c r="N1101" s="190"/>
      <c r="O1101" s="64"/>
      <c r="P1101" s="64"/>
      <c r="Q1101" s="64"/>
      <c r="R1101" s="64"/>
      <c r="S1101" s="64"/>
      <c r="T1101" s="65"/>
      <c r="U1101" s="34"/>
      <c r="V1101" s="34"/>
      <c r="W1101" s="34"/>
      <c r="X1101" s="34"/>
      <c r="Y1101" s="34"/>
      <c r="Z1101" s="34"/>
      <c r="AA1101" s="34"/>
      <c r="AB1101" s="34"/>
      <c r="AC1101" s="34"/>
      <c r="AD1101" s="34"/>
      <c r="AE1101" s="34"/>
      <c r="AT1101" s="17" t="s">
        <v>172</v>
      </c>
      <c r="AU1101" s="17" t="s">
        <v>83</v>
      </c>
    </row>
    <row r="1102" spans="2:51" s="13" customFormat="1" ht="12">
      <c r="B1102" s="193"/>
      <c r="C1102" s="194"/>
      <c r="D1102" s="191" t="s">
        <v>159</v>
      </c>
      <c r="E1102" s="195" t="s">
        <v>19</v>
      </c>
      <c r="F1102" s="196" t="s">
        <v>1223</v>
      </c>
      <c r="G1102" s="194"/>
      <c r="H1102" s="195" t="s">
        <v>19</v>
      </c>
      <c r="I1102" s="197"/>
      <c r="J1102" s="194"/>
      <c r="K1102" s="194"/>
      <c r="L1102" s="198"/>
      <c r="M1102" s="199"/>
      <c r="N1102" s="200"/>
      <c r="O1102" s="200"/>
      <c r="P1102" s="200"/>
      <c r="Q1102" s="200"/>
      <c r="R1102" s="200"/>
      <c r="S1102" s="200"/>
      <c r="T1102" s="201"/>
      <c r="AT1102" s="202" t="s">
        <v>159</v>
      </c>
      <c r="AU1102" s="202" t="s">
        <v>83</v>
      </c>
      <c r="AV1102" s="13" t="s">
        <v>81</v>
      </c>
      <c r="AW1102" s="13" t="s">
        <v>34</v>
      </c>
      <c r="AX1102" s="13" t="s">
        <v>73</v>
      </c>
      <c r="AY1102" s="202" t="s">
        <v>146</v>
      </c>
    </row>
    <row r="1103" spans="2:51" s="14" customFormat="1" ht="12">
      <c r="B1103" s="203"/>
      <c r="C1103" s="204"/>
      <c r="D1103" s="191" t="s">
        <v>159</v>
      </c>
      <c r="E1103" s="205" t="s">
        <v>19</v>
      </c>
      <c r="F1103" s="206" t="s">
        <v>1217</v>
      </c>
      <c r="G1103" s="204"/>
      <c r="H1103" s="207">
        <v>78.653</v>
      </c>
      <c r="I1103" s="208"/>
      <c r="J1103" s="204"/>
      <c r="K1103" s="204"/>
      <c r="L1103" s="209"/>
      <c r="M1103" s="210"/>
      <c r="N1103" s="211"/>
      <c r="O1103" s="211"/>
      <c r="P1103" s="211"/>
      <c r="Q1103" s="211"/>
      <c r="R1103" s="211"/>
      <c r="S1103" s="211"/>
      <c r="T1103" s="212"/>
      <c r="AT1103" s="213" t="s">
        <v>159</v>
      </c>
      <c r="AU1103" s="213" t="s">
        <v>83</v>
      </c>
      <c r="AV1103" s="14" t="s">
        <v>83</v>
      </c>
      <c r="AW1103" s="14" t="s">
        <v>34</v>
      </c>
      <c r="AX1103" s="14" t="s">
        <v>73</v>
      </c>
      <c r="AY1103" s="213" t="s">
        <v>146</v>
      </c>
    </row>
    <row r="1104" spans="2:63" s="12" customFormat="1" ht="25.9" customHeight="1">
      <c r="B1104" s="157"/>
      <c r="C1104" s="158"/>
      <c r="D1104" s="159" t="s">
        <v>72</v>
      </c>
      <c r="E1104" s="160" t="s">
        <v>1249</v>
      </c>
      <c r="F1104" s="160" t="s">
        <v>1250</v>
      </c>
      <c r="G1104" s="158"/>
      <c r="H1104" s="158"/>
      <c r="I1104" s="161"/>
      <c r="J1104" s="162">
        <f>BK1104</f>
        <v>0</v>
      </c>
      <c r="K1104" s="158"/>
      <c r="L1104" s="163"/>
      <c r="M1104" s="164"/>
      <c r="N1104" s="165"/>
      <c r="O1104" s="165"/>
      <c r="P1104" s="166">
        <f>P1105+P1108</f>
        <v>0</v>
      </c>
      <c r="Q1104" s="165"/>
      <c r="R1104" s="166">
        <f>R1105+R1108</f>
        <v>0</v>
      </c>
      <c r="S1104" s="165"/>
      <c r="T1104" s="167">
        <f>T1105+T1108</f>
        <v>0</v>
      </c>
      <c r="AR1104" s="168" t="s">
        <v>180</v>
      </c>
      <c r="AT1104" s="169" t="s">
        <v>72</v>
      </c>
      <c r="AU1104" s="169" t="s">
        <v>73</v>
      </c>
      <c r="AY1104" s="168" t="s">
        <v>146</v>
      </c>
      <c r="BK1104" s="170">
        <f>BK1105+BK1108</f>
        <v>0</v>
      </c>
    </row>
    <row r="1105" spans="2:63" s="12" customFormat="1" ht="22.9" customHeight="1">
      <c r="B1105" s="157"/>
      <c r="C1105" s="158"/>
      <c r="D1105" s="159" t="s">
        <v>72</v>
      </c>
      <c r="E1105" s="171" t="s">
        <v>1251</v>
      </c>
      <c r="F1105" s="171" t="s">
        <v>1252</v>
      </c>
      <c r="G1105" s="158"/>
      <c r="H1105" s="158"/>
      <c r="I1105" s="161"/>
      <c r="J1105" s="172">
        <f>BK1105</f>
        <v>0</v>
      </c>
      <c r="K1105" s="158"/>
      <c r="L1105" s="163"/>
      <c r="M1105" s="164"/>
      <c r="N1105" s="165"/>
      <c r="O1105" s="165"/>
      <c r="P1105" s="166">
        <f>SUM(P1106:P1107)</f>
        <v>0</v>
      </c>
      <c r="Q1105" s="165"/>
      <c r="R1105" s="166">
        <f>SUM(R1106:R1107)</f>
        <v>0</v>
      </c>
      <c r="S1105" s="165"/>
      <c r="T1105" s="167">
        <f>SUM(T1106:T1107)</f>
        <v>0</v>
      </c>
      <c r="AR1105" s="168" t="s">
        <v>180</v>
      </c>
      <c r="AT1105" s="169" t="s">
        <v>72</v>
      </c>
      <c r="AU1105" s="169" t="s">
        <v>81</v>
      </c>
      <c r="AY1105" s="168" t="s">
        <v>146</v>
      </c>
      <c r="BK1105" s="170">
        <f>SUM(BK1106:BK1107)</f>
        <v>0</v>
      </c>
    </row>
    <row r="1106" spans="1:65" s="2" customFormat="1" ht="16.5" customHeight="1">
      <c r="A1106" s="34"/>
      <c r="B1106" s="35"/>
      <c r="C1106" s="173" t="s">
        <v>1253</v>
      </c>
      <c r="D1106" s="173" t="s">
        <v>148</v>
      </c>
      <c r="E1106" s="174" t="s">
        <v>1254</v>
      </c>
      <c r="F1106" s="175" t="s">
        <v>1252</v>
      </c>
      <c r="G1106" s="176" t="s">
        <v>589</v>
      </c>
      <c r="H1106" s="177">
        <v>1</v>
      </c>
      <c r="I1106" s="178"/>
      <c r="J1106" s="179">
        <f>ROUND(I1106*H1106,2)</f>
        <v>0</v>
      </c>
      <c r="K1106" s="175" t="s">
        <v>152</v>
      </c>
      <c r="L1106" s="39"/>
      <c r="M1106" s="180" t="s">
        <v>19</v>
      </c>
      <c r="N1106" s="181" t="s">
        <v>44</v>
      </c>
      <c r="O1106" s="64"/>
      <c r="P1106" s="182">
        <f>O1106*H1106</f>
        <v>0</v>
      </c>
      <c r="Q1106" s="182">
        <v>0</v>
      </c>
      <c r="R1106" s="182">
        <f>Q1106*H1106</f>
        <v>0</v>
      </c>
      <c r="S1106" s="182">
        <v>0</v>
      </c>
      <c r="T1106" s="183">
        <f>S1106*H1106</f>
        <v>0</v>
      </c>
      <c r="U1106" s="34"/>
      <c r="V1106" s="34"/>
      <c r="W1106" s="34"/>
      <c r="X1106" s="34"/>
      <c r="Y1106" s="34"/>
      <c r="Z1106" s="34"/>
      <c r="AA1106" s="34"/>
      <c r="AB1106" s="34"/>
      <c r="AC1106" s="34"/>
      <c r="AD1106" s="34"/>
      <c r="AE1106" s="34"/>
      <c r="AR1106" s="184" t="s">
        <v>1255</v>
      </c>
      <c r="AT1106" s="184" t="s">
        <v>148</v>
      </c>
      <c r="AU1106" s="184" t="s">
        <v>83</v>
      </c>
      <c r="AY1106" s="17" t="s">
        <v>146</v>
      </c>
      <c r="BE1106" s="185">
        <f>IF(N1106="základní",J1106,0)</f>
        <v>0</v>
      </c>
      <c r="BF1106" s="185">
        <f>IF(N1106="snížená",J1106,0)</f>
        <v>0</v>
      </c>
      <c r="BG1106" s="185">
        <f>IF(N1106="zákl. přenesená",J1106,0)</f>
        <v>0</v>
      </c>
      <c r="BH1106" s="185">
        <f>IF(N1106="sníž. přenesená",J1106,0)</f>
        <v>0</v>
      </c>
      <c r="BI1106" s="185">
        <f>IF(N1106="nulová",J1106,0)</f>
        <v>0</v>
      </c>
      <c r="BJ1106" s="17" t="s">
        <v>81</v>
      </c>
      <c r="BK1106" s="185">
        <f>ROUND(I1106*H1106,2)</f>
        <v>0</v>
      </c>
      <c r="BL1106" s="17" t="s">
        <v>1255</v>
      </c>
      <c r="BM1106" s="184" t="s">
        <v>1256</v>
      </c>
    </row>
    <row r="1107" spans="1:47" s="2" customFormat="1" ht="12">
      <c r="A1107" s="34"/>
      <c r="B1107" s="35"/>
      <c r="C1107" s="36"/>
      <c r="D1107" s="186" t="s">
        <v>155</v>
      </c>
      <c r="E1107" s="36"/>
      <c r="F1107" s="187" t="s">
        <v>1257</v>
      </c>
      <c r="G1107" s="36"/>
      <c r="H1107" s="36"/>
      <c r="I1107" s="188"/>
      <c r="J1107" s="36"/>
      <c r="K1107" s="36"/>
      <c r="L1107" s="39"/>
      <c r="M1107" s="189"/>
      <c r="N1107" s="190"/>
      <c r="O1107" s="64"/>
      <c r="P1107" s="64"/>
      <c r="Q1107" s="64"/>
      <c r="R1107" s="64"/>
      <c r="S1107" s="64"/>
      <c r="T1107" s="65"/>
      <c r="U1107" s="34"/>
      <c r="V1107" s="34"/>
      <c r="W1107" s="34"/>
      <c r="X1107" s="34"/>
      <c r="Y1107" s="34"/>
      <c r="Z1107" s="34"/>
      <c r="AA1107" s="34"/>
      <c r="AB1107" s="34"/>
      <c r="AC1107" s="34"/>
      <c r="AD1107" s="34"/>
      <c r="AE1107" s="34"/>
      <c r="AT1107" s="17" t="s">
        <v>155</v>
      </c>
      <c r="AU1107" s="17" t="s">
        <v>83</v>
      </c>
    </row>
    <row r="1108" spans="2:63" s="12" customFormat="1" ht="22.9" customHeight="1">
      <c r="B1108" s="157"/>
      <c r="C1108" s="158"/>
      <c r="D1108" s="159" t="s">
        <v>72</v>
      </c>
      <c r="E1108" s="171" t="s">
        <v>1258</v>
      </c>
      <c r="F1108" s="171" t="s">
        <v>1259</v>
      </c>
      <c r="G1108" s="158"/>
      <c r="H1108" s="158"/>
      <c r="I1108" s="161"/>
      <c r="J1108" s="172">
        <f>BK1108</f>
        <v>0</v>
      </c>
      <c r="K1108" s="158"/>
      <c r="L1108" s="163"/>
      <c r="M1108" s="164"/>
      <c r="N1108" s="165"/>
      <c r="O1108" s="165"/>
      <c r="P1108" s="166">
        <f>SUM(P1109:P1110)</f>
        <v>0</v>
      </c>
      <c r="Q1108" s="165"/>
      <c r="R1108" s="166">
        <f>SUM(R1109:R1110)</f>
        <v>0</v>
      </c>
      <c r="S1108" s="165"/>
      <c r="T1108" s="167">
        <f>SUM(T1109:T1110)</f>
        <v>0</v>
      </c>
      <c r="AR1108" s="168" t="s">
        <v>180</v>
      </c>
      <c r="AT1108" s="169" t="s">
        <v>72</v>
      </c>
      <c r="AU1108" s="169" t="s">
        <v>81</v>
      </c>
      <c r="AY1108" s="168" t="s">
        <v>146</v>
      </c>
      <c r="BK1108" s="170">
        <f>SUM(BK1109:BK1110)</f>
        <v>0</v>
      </c>
    </row>
    <row r="1109" spans="1:65" s="2" customFormat="1" ht="16.5" customHeight="1">
      <c r="A1109" s="34"/>
      <c r="B1109" s="35"/>
      <c r="C1109" s="173" t="s">
        <v>1260</v>
      </c>
      <c r="D1109" s="173" t="s">
        <v>148</v>
      </c>
      <c r="E1109" s="174" t="s">
        <v>1261</v>
      </c>
      <c r="F1109" s="175" t="s">
        <v>1259</v>
      </c>
      <c r="G1109" s="176" t="s">
        <v>589</v>
      </c>
      <c r="H1109" s="177">
        <v>1</v>
      </c>
      <c r="I1109" s="178"/>
      <c r="J1109" s="179">
        <f>ROUND(I1109*H1109,2)</f>
        <v>0</v>
      </c>
      <c r="K1109" s="175" t="s">
        <v>152</v>
      </c>
      <c r="L1109" s="39"/>
      <c r="M1109" s="180" t="s">
        <v>19</v>
      </c>
      <c r="N1109" s="181" t="s">
        <v>44</v>
      </c>
      <c r="O1109" s="64"/>
      <c r="P1109" s="182">
        <f>O1109*H1109</f>
        <v>0</v>
      </c>
      <c r="Q1109" s="182">
        <v>0</v>
      </c>
      <c r="R1109" s="182">
        <f>Q1109*H1109</f>
        <v>0</v>
      </c>
      <c r="S1109" s="182">
        <v>0</v>
      </c>
      <c r="T1109" s="183">
        <f>S1109*H1109</f>
        <v>0</v>
      </c>
      <c r="U1109" s="34"/>
      <c r="V1109" s="34"/>
      <c r="W1109" s="34"/>
      <c r="X1109" s="34"/>
      <c r="Y1109" s="34"/>
      <c r="Z1109" s="34"/>
      <c r="AA1109" s="34"/>
      <c r="AB1109" s="34"/>
      <c r="AC1109" s="34"/>
      <c r="AD1109" s="34"/>
      <c r="AE1109" s="34"/>
      <c r="AR1109" s="184" t="s">
        <v>1255</v>
      </c>
      <c r="AT1109" s="184" t="s">
        <v>148</v>
      </c>
      <c r="AU1109" s="184" t="s">
        <v>83</v>
      </c>
      <c r="AY1109" s="17" t="s">
        <v>146</v>
      </c>
      <c r="BE1109" s="185">
        <f>IF(N1109="základní",J1109,0)</f>
        <v>0</v>
      </c>
      <c r="BF1109" s="185">
        <f>IF(N1109="snížená",J1109,0)</f>
        <v>0</v>
      </c>
      <c r="BG1109" s="185">
        <f>IF(N1109="zákl. přenesená",J1109,0)</f>
        <v>0</v>
      </c>
      <c r="BH1109" s="185">
        <f>IF(N1109="sníž. přenesená",J1109,0)</f>
        <v>0</v>
      </c>
      <c r="BI1109" s="185">
        <f>IF(N1109="nulová",J1109,0)</f>
        <v>0</v>
      </c>
      <c r="BJ1109" s="17" t="s">
        <v>81</v>
      </c>
      <c r="BK1109" s="185">
        <f>ROUND(I1109*H1109,2)</f>
        <v>0</v>
      </c>
      <c r="BL1109" s="17" t="s">
        <v>1255</v>
      </c>
      <c r="BM1109" s="184" t="s">
        <v>1262</v>
      </c>
    </row>
    <row r="1110" spans="1:47" s="2" customFormat="1" ht="12">
      <c r="A1110" s="34"/>
      <c r="B1110" s="35"/>
      <c r="C1110" s="36"/>
      <c r="D1110" s="186" t="s">
        <v>155</v>
      </c>
      <c r="E1110" s="36"/>
      <c r="F1110" s="187" t="s">
        <v>1263</v>
      </c>
      <c r="G1110" s="36"/>
      <c r="H1110" s="36"/>
      <c r="I1110" s="188"/>
      <c r="J1110" s="36"/>
      <c r="K1110" s="36"/>
      <c r="L1110" s="39"/>
      <c r="M1110" s="224"/>
      <c r="N1110" s="225"/>
      <c r="O1110" s="226"/>
      <c r="P1110" s="226"/>
      <c r="Q1110" s="226"/>
      <c r="R1110" s="226"/>
      <c r="S1110" s="226"/>
      <c r="T1110" s="227"/>
      <c r="U1110" s="34"/>
      <c r="V1110" s="34"/>
      <c r="W1110" s="34"/>
      <c r="X1110" s="34"/>
      <c r="Y1110" s="34"/>
      <c r="Z1110" s="34"/>
      <c r="AA1110" s="34"/>
      <c r="AB1110" s="34"/>
      <c r="AC1110" s="34"/>
      <c r="AD1110" s="34"/>
      <c r="AE1110" s="34"/>
      <c r="AT1110" s="17" t="s">
        <v>155</v>
      </c>
      <c r="AU1110" s="17" t="s">
        <v>83</v>
      </c>
    </row>
    <row r="1111" spans="1:31" s="2" customFormat="1" ht="6.95" customHeight="1">
      <c r="A1111" s="34"/>
      <c r="B1111" s="47"/>
      <c r="C1111" s="48"/>
      <c r="D1111" s="48"/>
      <c r="E1111" s="48"/>
      <c r="F1111" s="48"/>
      <c r="G1111" s="48"/>
      <c r="H1111" s="48"/>
      <c r="I1111" s="48"/>
      <c r="J1111" s="48"/>
      <c r="K1111" s="48"/>
      <c r="L1111" s="39"/>
      <c r="M1111" s="34"/>
      <c r="O1111" s="34"/>
      <c r="P1111" s="34"/>
      <c r="Q1111" s="34"/>
      <c r="R1111" s="34"/>
      <c r="S1111" s="34"/>
      <c r="T1111" s="34"/>
      <c r="U1111" s="34"/>
      <c r="V1111" s="34"/>
      <c r="W1111" s="34"/>
      <c r="X1111" s="34"/>
      <c r="Y1111" s="34"/>
      <c r="Z1111" s="34"/>
      <c r="AA1111" s="34"/>
      <c r="AB1111" s="34"/>
      <c r="AC1111" s="34"/>
      <c r="AD1111" s="34"/>
      <c r="AE1111" s="34"/>
    </row>
  </sheetData>
  <sheetProtection algorithmName="SHA-512" hashValue="MhsLAHUXLtbboXyQt1hFUnY7FfHhScopCzlgL9OGwJdeiqzS57xJNvnjixSWAa/OTk8gTVwf9bNlLqpcREhWbw==" saltValue="JPkH8BX6nqNvbKsRUf1HwGH0tvRAakGzLP9uuNuFX71Ez508mue+zVQ4MTz/5Cd8J5yquL/9E24v4bbyDyeURg==" spinCount="100000" sheet="1" objects="1" scenarios="1" formatColumns="0" formatRows="0" autoFilter="0"/>
  <autoFilter ref="C111:K1110"/>
  <mergeCells count="9">
    <mergeCell ref="E50:H50"/>
    <mergeCell ref="E102:H102"/>
    <mergeCell ref="E104:H104"/>
    <mergeCell ref="L2:V2"/>
    <mergeCell ref="E7:H7"/>
    <mergeCell ref="E9:H9"/>
    <mergeCell ref="E18:H18"/>
    <mergeCell ref="E27:H27"/>
    <mergeCell ref="E48:H48"/>
  </mergeCells>
  <hyperlinks>
    <hyperlink ref="F116" r:id="rId1" display="https://podminky.urs.cz/item/CS_URS_2021_02/132251101"/>
    <hyperlink ref="F121" r:id="rId2" display="https://podminky.urs.cz/item/CS_URS_2021_02/162751117"/>
    <hyperlink ref="F124" r:id="rId3" display="https://podminky.urs.cz/item/CS_URS_2021_02/162751119"/>
    <hyperlink ref="F129" r:id="rId4" display="https://podminky.urs.cz/item/CS_URS_2021_02/171201201"/>
    <hyperlink ref="F132" r:id="rId5" display="https://podminky.urs.cz/item/CS_URS_2021_02/171201221"/>
    <hyperlink ref="F137" r:id="rId6" display="https://podminky.urs.cz/item/CS_URS_2021_02/274313811"/>
    <hyperlink ref="F143" r:id="rId7" display="https://podminky.urs.cz/item/CS_URS_2021_02/319201321"/>
    <hyperlink ref="F154" r:id="rId8" display="https://podminky.urs.cz/item/CS_URS_2021_02/612325302"/>
    <hyperlink ref="F159" r:id="rId9" display="https://podminky.urs.cz/item/CS_URS_2021_02/621221031"/>
    <hyperlink ref="F169" r:id="rId10" display="https://podminky.urs.cz/item/CS_URS_2021_02/622221231"/>
    <hyperlink ref="F181" r:id="rId11" display="https://podminky.urs.cz/item/CS_URS_2021_02/621251105"/>
    <hyperlink ref="F184" r:id="rId12" display="https://podminky.urs.cz/item/CS_URS_2021_02/621151011"/>
    <hyperlink ref="F192" r:id="rId13" display="https://podminky.urs.cz/item/CS_URS_2021_02/621531012"/>
    <hyperlink ref="F200" r:id="rId14" display="https://podminky.urs.cz/item/CS_URS_2021_02/622131121"/>
    <hyperlink ref="F216" r:id="rId15" display="https://podminky.urs.cz/item/CS_URS_2021_02/622142002"/>
    <hyperlink ref="F227" r:id="rId16" display="https://podminky.urs.cz/item/CS_URS_2021_02/622143004"/>
    <hyperlink ref="F242" r:id="rId17" display="https://podminky.urs.cz/item/CS_URS_2021_02/622212001"/>
    <hyperlink ref="F263" r:id="rId18" display="https://podminky.urs.cz/item/CS_URS_2021_02/622222001"/>
    <hyperlink ref="F286" r:id="rId19" display="https://podminky.urs.cz/item/CS_URS_2021_02/622221041"/>
    <hyperlink ref="F349" r:id="rId20" display="https://podminky.urs.cz/item/CS_URS_2021_02/622251105"/>
    <hyperlink ref="F353" r:id="rId21" display="https://podminky.urs.cz/item/CS_URS_2021_02/622151011"/>
    <hyperlink ref="F389" r:id="rId22" display="https://podminky.urs.cz/item/CS_URS_2021_02/622531012"/>
    <hyperlink ref="F425" r:id="rId23" display="https://podminky.urs.cz/item/CS_URS_2021_02/622271001"/>
    <hyperlink ref="F437" r:id="rId24" display="https://podminky.urs.cz/item/CS_URS_2021_02/622142001"/>
    <hyperlink ref="F447" r:id="rId25" display="https://podminky.urs.cz/item/CS_URS_2021_02/622252001"/>
    <hyperlink ref="F453" r:id="rId26" display="https://podminky.urs.cz/item/CS_URS_2021_02/622252002"/>
    <hyperlink ref="F502" r:id="rId27" display="https://podminky.urs.cz/item/CS_URS_2021_02/622211031"/>
    <hyperlink ref="F509" r:id="rId28" display="https://podminky.urs.cz/item/CS_URS_2021_02/629991011"/>
    <hyperlink ref="F522" r:id="rId29" display="https://podminky.urs.cz/item/CS_URS_2021_02/629995101"/>
    <hyperlink ref="F567" r:id="rId30" display="https://podminky.urs.cz/item/CS_URS_2021_02/632451034"/>
    <hyperlink ref="F573" r:id="rId31" display="https://podminky.urs.cz/item/CS_URS_2021_02/644941112"/>
    <hyperlink ref="F582" r:id="rId32" display="https://podminky.urs.cz/item/CS_URS_2021_02/941111122"/>
    <hyperlink ref="F589" r:id="rId33" display="https://podminky.urs.cz/item/CS_URS_2021_02/941111222"/>
    <hyperlink ref="F594" r:id="rId34" display="https://podminky.urs.cz/item/CS_URS_2021_02/941111822"/>
    <hyperlink ref="F597" r:id="rId35" display="https://podminky.urs.cz/item/CS_URS_2021_02/944511111"/>
    <hyperlink ref="F600" r:id="rId36" display="https://podminky.urs.cz/item/CS_URS_2021_02/944511211"/>
    <hyperlink ref="F605" r:id="rId37" display="https://podminky.urs.cz/item/CS_URS_2021_02/944511811"/>
    <hyperlink ref="F626" r:id="rId38" display="https://podminky.urs.cz/item/CS_URS_2021_02/953951123"/>
    <hyperlink ref="F630" r:id="rId39" display="https://podminky.urs.cz/item/CS_URS_2021_02/953961111"/>
    <hyperlink ref="F635" r:id="rId40" display="https://podminky.urs.cz/item/CS_URS_2021_02/953965111"/>
    <hyperlink ref="F638" r:id="rId41" display="https://podminky.urs.cz/item/CS_URS_2021_02/953961112"/>
    <hyperlink ref="F645" r:id="rId42" display="https://podminky.urs.cz/item/CS_URS_2021_02/953965115"/>
    <hyperlink ref="F648" r:id="rId43" display="https://podminky.urs.cz/item/CS_URS_2021_02/953965117"/>
    <hyperlink ref="F653" r:id="rId44" display="https://podminky.urs.cz/item/CS_URS_2021_02/953961113"/>
    <hyperlink ref="F660" r:id="rId45" display="https://podminky.urs.cz/item/CS_URS_2021_02/953965121"/>
    <hyperlink ref="F666" r:id="rId46" display="https://podminky.urs.cz/item/CS_URS_2021_02/961044111"/>
    <hyperlink ref="F670" r:id="rId47" display="https://podminky.urs.cz/item/CS_URS_2021_02/963014949"/>
    <hyperlink ref="F678" r:id="rId48" display="https://podminky.urs.cz/item/CS_URS_2021_02/965042141"/>
    <hyperlink ref="F682" r:id="rId49" display="https://podminky.urs.cz/item/CS_URS_2021_02/967031132"/>
    <hyperlink ref="F686" r:id="rId50" display="https://podminky.urs.cz/item/CS_URS_2021_02/968072455"/>
    <hyperlink ref="F691" r:id="rId51" display="https://podminky.urs.cz/item/CS_URS_2021_02/978059641"/>
    <hyperlink ref="F704" r:id="rId52" display="https://podminky.urs.cz/item/CS_URS_2021_02/985312133"/>
    <hyperlink ref="F711" r:id="rId53" display="https://podminky.urs.cz/item/CS_URS_2021_02/985312192"/>
    <hyperlink ref="F716" r:id="rId54" display="https://podminky.urs.cz/item/CS_URS_2021_02/985323111"/>
    <hyperlink ref="F722" r:id="rId55" display="https://podminky.urs.cz/item/CS_URS_2021_02/985323912"/>
    <hyperlink ref="F727" r:id="rId56" display="https://podminky.urs.cz/item/CS_URS_2021_02/997013116"/>
    <hyperlink ref="F730" r:id="rId57" display="https://podminky.urs.cz/item/CS_URS_2021_02/997013501"/>
    <hyperlink ref="F733" r:id="rId58" display="https://podminky.urs.cz/item/CS_URS_2021_02/997013509"/>
    <hyperlink ref="F738" r:id="rId59" display="https://podminky.urs.cz/item/CS_URS_2021_02/997013631"/>
    <hyperlink ref="F741" r:id="rId60" display="https://podminky.urs.cz/item/CS_URS_2021_02/997013843"/>
    <hyperlink ref="F745" r:id="rId61" display="https://podminky.urs.cz/item/CS_URS_2021_02/998011003"/>
    <hyperlink ref="F750" r:id="rId62" display="https://podminky.urs.cz/item/CS_URS_2021_02/711142559"/>
    <hyperlink ref="F757" r:id="rId63" display="https://podminky.urs.cz/item/CS_URS_2021_02/711193121"/>
    <hyperlink ref="F763" r:id="rId64" display="https://podminky.urs.cz/item/CS_URS_2021_02/711193131"/>
    <hyperlink ref="F770" r:id="rId65" display="https://podminky.urs.cz/item/CS_URS_2021_02/998711103"/>
    <hyperlink ref="F774" r:id="rId66" display="https://podminky.urs.cz/item/CS_URS_2021_02/762341275"/>
    <hyperlink ref="F781" r:id="rId67" display="https://podminky.urs.cz/item/CS_URS_2021_02/998762103"/>
    <hyperlink ref="F785" r:id="rId68" display="https://podminky.urs.cz/item/CS_URS_2021_02/764001821"/>
    <hyperlink ref="F788" r:id="rId69" display="https://podminky.urs.cz/item/CS_URS_2021_02/764002841"/>
    <hyperlink ref="F793" r:id="rId70" display="https://podminky.urs.cz/item/CS_URS_2021_02/764002851"/>
    <hyperlink ref="F803" r:id="rId71" display="https://podminky.urs.cz/item/CS_URS_2021_02/764041420"/>
    <hyperlink ref="F807" r:id="rId72" display="https://podminky.urs.cz/item/CS_URS_2021_02/764041422"/>
    <hyperlink ref="F811" r:id="rId73" display="https://podminky.urs.cz/item/CS_URS_2021_02/764141431"/>
    <hyperlink ref="F814" r:id="rId74" display="https://podminky.urs.cz/item/CS_URS_2021_02/764242433"/>
    <hyperlink ref="F818" r:id="rId75" display="https://podminky.urs.cz/item/CS_URS_2021_02/764244411"/>
    <hyperlink ref="F826" r:id="rId76" display="https://podminky.urs.cz/item/CS_URS_2021_02/764245404"/>
    <hyperlink ref="F832" r:id="rId77" display="https://podminky.urs.cz/item/CS_URS_2021_02/764246446"/>
    <hyperlink ref="F846" r:id="rId78" display="https://podminky.urs.cz/item/CS_URS_2021_02/764341414"/>
    <hyperlink ref="F850" r:id="rId79" display="https://podminky.urs.cz/item/CS_URS_2021_02/764541414"/>
    <hyperlink ref="F854" r:id="rId80" display="https://podminky.urs.cz/item/CS_URS_2021_02/764548402"/>
    <hyperlink ref="F858" r:id="rId81" display="https://podminky.urs.cz/item/CS_URS_2021_02/998764103"/>
    <hyperlink ref="F862" r:id="rId82" display="https://podminky.urs.cz/item/CS_URS_2021_02/765144004"/>
    <hyperlink ref="F866" r:id="rId83" display="https://podminky.urs.cz/item/CS_URS_2021_02/998765103"/>
    <hyperlink ref="F870" r:id="rId84" display="https://podminky.urs.cz/item/CS_URS_2021_02/766660411"/>
    <hyperlink ref="F877" r:id="rId85" display="https://podminky.urs.cz/item/CS_URS_2021_02/766660728"/>
    <hyperlink ref="F881" r:id="rId86" display="https://podminky.urs.cz/item/CS_URS_2021_02/766660729"/>
    <hyperlink ref="F885" r:id="rId87" display="https://podminky.urs.cz/item/CS_URS_2021_02/766660717"/>
    <hyperlink ref="F888" r:id="rId88" display="https://podminky.urs.cz/item/CS_URS_2021_02/998766103"/>
    <hyperlink ref="F891" r:id="rId89" display="https://podminky.urs.cz/item/CS_URS_2021_02/767161813"/>
    <hyperlink ref="F895" r:id="rId90" display="https://podminky.urs.cz/item/CS_URS_2021_02/767161823"/>
    <hyperlink ref="F903" r:id="rId91" display="https://podminky.urs.cz/item/CS_URS_2021_02/767996701"/>
    <hyperlink ref="F916" r:id="rId92" display="https://podminky.urs.cz/item/CS_URS_2021_02/767662120"/>
    <hyperlink ref="F931" r:id="rId93" display="https://podminky.urs.cz/item/CS_URS_2021_02/767210151"/>
    <hyperlink ref="F935" r:id="rId94" display="https://podminky.urs.cz/item/CS_URS_2021_02/767995114"/>
    <hyperlink ref="F970" r:id="rId95" display="https://podminky.urs.cz/item/CS_URS_2021_02/998767103"/>
    <hyperlink ref="F974" r:id="rId96" display="https://podminky.urs.cz/item/CS_URS_2021_02/771473810"/>
    <hyperlink ref="F980" r:id="rId97" display="https://podminky.urs.cz/item/CS_URS_2021_02/771573810"/>
    <hyperlink ref="F986" r:id="rId98" display="https://podminky.urs.cz/item/CS_URS_2021_02/771474113"/>
    <hyperlink ref="F992" r:id="rId99" display="https://podminky.urs.cz/item/CS_URS_2021_02/771574131"/>
    <hyperlink ref="F1019" r:id="rId100" display="https://podminky.urs.cz/item/CS_URS_2021_02/771591162"/>
    <hyperlink ref="F1029" r:id="rId101" display="https://podminky.urs.cz/item/CS_URS_2021_02/998771103"/>
    <hyperlink ref="F1033" r:id="rId102" display="https://podminky.urs.cz/item/CS_URS_2021_02/783317101R"/>
    <hyperlink ref="F1046" r:id="rId103" display="https://podminky.urs.cz/item/CS_URS_2021_02/783401303"/>
    <hyperlink ref="F1049" r:id="rId104" display="https://podminky.urs.cz/item/CS_URS_2021_02/783417101"/>
    <hyperlink ref="F1052" r:id="rId105" display="https://podminky.urs.cz/item/CS_URS_2021_02/783823155"/>
    <hyperlink ref="F1058" r:id="rId106" display="https://podminky.urs.cz/item/CS_URS_2021_02/783827525"/>
    <hyperlink ref="F1060" r:id="rId107" display="https://podminky.urs.cz/item/CS_URS_2021_02/783897611"/>
    <hyperlink ref="F1066" r:id="rId108" display="https://podminky.urs.cz/item/CS_URS_2021_02/789221121"/>
    <hyperlink ref="F1083" r:id="rId109" display="https://podminky.urs.cz/item/CS_URS_2021_02/210220101-D"/>
    <hyperlink ref="F1088" r:id="rId110" display="https://podminky.urs.cz/item/CS_URS_2021_02/210220101"/>
    <hyperlink ref="F1096" r:id="rId111" display="https://podminky.urs.cz/item/CS_URS_2021_02/210220301"/>
    <hyperlink ref="F1107" r:id="rId112" display="https://podminky.urs.cz/item/CS_URS_2021_02/030001000"/>
    <hyperlink ref="F1110" r:id="rId113" display="https://podminky.urs.cz/item/CS_URS_2021_02/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1"/>
  <sheetViews>
    <sheetView showGridLines="0" workbookViewId="0" topLeftCell="A56"/>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4"/>
      <c r="M2" s="314"/>
      <c r="N2" s="314"/>
      <c r="O2" s="314"/>
      <c r="P2" s="314"/>
      <c r="Q2" s="314"/>
      <c r="R2" s="314"/>
      <c r="S2" s="314"/>
      <c r="T2" s="314"/>
      <c r="U2" s="314"/>
      <c r="V2" s="314"/>
      <c r="AT2" s="17" t="s">
        <v>86</v>
      </c>
    </row>
    <row r="3" spans="2:46" s="1" customFormat="1" ht="6.95" customHeight="1">
      <c r="B3" s="101"/>
      <c r="C3" s="102"/>
      <c r="D3" s="102"/>
      <c r="E3" s="102"/>
      <c r="F3" s="102"/>
      <c r="G3" s="102"/>
      <c r="H3" s="102"/>
      <c r="I3" s="102"/>
      <c r="J3" s="102"/>
      <c r="K3" s="102"/>
      <c r="L3" s="20"/>
      <c r="AT3" s="17" t="s">
        <v>83</v>
      </c>
    </row>
    <row r="4" spans="2:46" s="1" customFormat="1" ht="24.95" customHeight="1">
      <c r="B4" s="20"/>
      <c r="D4" s="103" t="s">
        <v>90</v>
      </c>
      <c r="L4" s="20"/>
      <c r="M4" s="104" t="s">
        <v>10</v>
      </c>
      <c r="AT4" s="17" t="s">
        <v>4</v>
      </c>
    </row>
    <row r="5" spans="2:12" s="1" customFormat="1" ht="6.95" customHeight="1">
      <c r="B5" s="20"/>
      <c r="L5" s="20"/>
    </row>
    <row r="6" spans="2:12" s="1" customFormat="1" ht="12" customHeight="1">
      <c r="B6" s="20"/>
      <c r="D6" s="105" t="s">
        <v>16</v>
      </c>
      <c r="L6" s="20"/>
    </row>
    <row r="7" spans="2:12" s="1" customFormat="1" ht="16.5" customHeight="1">
      <c r="B7" s="20"/>
      <c r="E7" s="357" t="str">
        <f>'Rekapitulace stavby'!K6</f>
        <v>Zateplení objektu - penzion Hestia</v>
      </c>
      <c r="F7" s="358"/>
      <c r="G7" s="358"/>
      <c r="H7" s="358"/>
      <c r="L7" s="20"/>
    </row>
    <row r="8" spans="1:31" s="2" customFormat="1" ht="12" customHeight="1">
      <c r="A8" s="34"/>
      <c r="B8" s="39"/>
      <c r="C8" s="34"/>
      <c r="D8" s="105" t="s">
        <v>91</v>
      </c>
      <c r="E8" s="34"/>
      <c r="F8" s="34"/>
      <c r="G8" s="34"/>
      <c r="H8" s="34"/>
      <c r="I8" s="34"/>
      <c r="J8" s="34"/>
      <c r="K8" s="34"/>
      <c r="L8" s="106"/>
      <c r="S8" s="34"/>
      <c r="T8" s="34"/>
      <c r="U8" s="34"/>
      <c r="V8" s="34"/>
      <c r="W8" s="34"/>
      <c r="X8" s="34"/>
      <c r="Y8" s="34"/>
      <c r="Z8" s="34"/>
      <c r="AA8" s="34"/>
      <c r="AB8" s="34"/>
      <c r="AC8" s="34"/>
      <c r="AD8" s="34"/>
      <c r="AE8" s="34"/>
    </row>
    <row r="9" spans="1:31" s="2" customFormat="1" ht="16.5" customHeight="1">
      <c r="A9" s="34"/>
      <c r="B9" s="39"/>
      <c r="C9" s="34"/>
      <c r="D9" s="34"/>
      <c r="E9" s="359" t="s">
        <v>1264</v>
      </c>
      <c r="F9" s="360"/>
      <c r="G9" s="360"/>
      <c r="H9" s="360"/>
      <c r="I9" s="34"/>
      <c r="J9" s="34"/>
      <c r="K9" s="34"/>
      <c r="L9" s="106"/>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stavby'!AN8</f>
        <v>23. 11. 2021</v>
      </c>
      <c r="K12" s="34"/>
      <c r="L12" s="10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27</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28</v>
      </c>
      <c r="F15" s="34"/>
      <c r="G15" s="34"/>
      <c r="H15" s="34"/>
      <c r="I15" s="105" t="s">
        <v>29</v>
      </c>
      <c r="J15" s="107" t="s">
        <v>19</v>
      </c>
      <c r="K15" s="34"/>
      <c r="L15" s="10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30</v>
      </c>
      <c r="E17" s="34"/>
      <c r="F17" s="34"/>
      <c r="G17" s="34"/>
      <c r="H17" s="34"/>
      <c r="I17" s="105" t="s">
        <v>26</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61" t="str">
        <f>'Rekapitulace stavby'!E14</f>
        <v>Vyplň údaj</v>
      </c>
      <c r="F18" s="362"/>
      <c r="G18" s="362"/>
      <c r="H18" s="362"/>
      <c r="I18" s="105" t="s">
        <v>29</v>
      </c>
      <c r="J18" s="30" t="str">
        <f>'Rekapitulace stavby'!AN14</f>
        <v>Vyplň údaj</v>
      </c>
      <c r="K18" s="34"/>
      <c r="L18" s="10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32</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33</v>
      </c>
      <c r="F21" s="34"/>
      <c r="G21" s="34"/>
      <c r="H21" s="34"/>
      <c r="I21" s="105" t="s">
        <v>29</v>
      </c>
      <c r="J21" s="107" t="s">
        <v>19</v>
      </c>
      <c r="K21" s="34"/>
      <c r="L21" s="10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35</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36</v>
      </c>
      <c r="F24" s="34"/>
      <c r="G24" s="34"/>
      <c r="H24" s="34"/>
      <c r="I24" s="105" t="s">
        <v>29</v>
      </c>
      <c r="J24" s="107" t="s">
        <v>19</v>
      </c>
      <c r="K24" s="34"/>
      <c r="L24" s="10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37</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16.5" customHeight="1">
      <c r="A27" s="109"/>
      <c r="B27" s="110"/>
      <c r="C27" s="109"/>
      <c r="D27" s="109"/>
      <c r="E27" s="363" t="s">
        <v>19</v>
      </c>
      <c r="F27" s="363"/>
      <c r="G27" s="363"/>
      <c r="H27" s="363"/>
      <c r="I27" s="109"/>
      <c r="J27" s="109"/>
      <c r="K27" s="109"/>
      <c r="L27" s="111"/>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39</v>
      </c>
      <c r="E30" s="34"/>
      <c r="F30" s="34"/>
      <c r="G30" s="34"/>
      <c r="H30" s="34"/>
      <c r="I30" s="34"/>
      <c r="J30" s="114">
        <f>ROUND(J96,2)</f>
        <v>0</v>
      </c>
      <c r="K30" s="34"/>
      <c r="L30" s="106"/>
      <c r="S30" s="34"/>
      <c r="T30" s="34"/>
      <c r="U30" s="34"/>
      <c r="V30" s="34"/>
      <c r="W30" s="34"/>
      <c r="X30" s="34"/>
      <c r="Y30" s="34"/>
      <c r="Z30" s="34"/>
      <c r="AA30" s="34"/>
      <c r="AB30" s="34"/>
      <c r="AC30" s="34"/>
      <c r="AD30" s="34"/>
      <c r="AE30" s="34"/>
    </row>
    <row r="31" spans="1:31" s="2" customFormat="1" ht="6.95"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5" customHeight="1">
      <c r="A32" s="34"/>
      <c r="B32" s="39"/>
      <c r="C32" s="34"/>
      <c r="D32" s="34"/>
      <c r="E32" s="34"/>
      <c r="F32" s="115" t="s">
        <v>41</v>
      </c>
      <c r="G32" s="34"/>
      <c r="H32" s="34"/>
      <c r="I32" s="115" t="s">
        <v>40</v>
      </c>
      <c r="J32" s="115" t="s">
        <v>42</v>
      </c>
      <c r="K32" s="34"/>
      <c r="L32" s="106"/>
      <c r="S32" s="34"/>
      <c r="T32" s="34"/>
      <c r="U32" s="34"/>
      <c r="V32" s="34"/>
      <c r="W32" s="34"/>
      <c r="X32" s="34"/>
      <c r="Y32" s="34"/>
      <c r="Z32" s="34"/>
      <c r="AA32" s="34"/>
      <c r="AB32" s="34"/>
      <c r="AC32" s="34"/>
      <c r="AD32" s="34"/>
      <c r="AE32" s="34"/>
    </row>
    <row r="33" spans="1:31" s="2" customFormat="1" ht="14.45" customHeight="1">
      <c r="A33" s="34"/>
      <c r="B33" s="39"/>
      <c r="C33" s="34"/>
      <c r="D33" s="116" t="s">
        <v>43</v>
      </c>
      <c r="E33" s="105" t="s">
        <v>44</v>
      </c>
      <c r="F33" s="117">
        <f>ROUND((SUM(BE96:BE290)),2)</f>
        <v>0</v>
      </c>
      <c r="G33" s="34"/>
      <c r="H33" s="34"/>
      <c r="I33" s="118">
        <v>0.21</v>
      </c>
      <c r="J33" s="117">
        <f>ROUND(((SUM(BE96:BE290))*I33),2)</f>
        <v>0</v>
      </c>
      <c r="K33" s="34"/>
      <c r="L33" s="106"/>
      <c r="S33" s="34"/>
      <c r="T33" s="34"/>
      <c r="U33" s="34"/>
      <c r="V33" s="34"/>
      <c r="W33" s="34"/>
      <c r="X33" s="34"/>
      <c r="Y33" s="34"/>
      <c r="Z33" s="34"/>
      <c r="AA33" s="34"/>
      <c r="AB33" s="34"/>
      <c r="AC33" s="34"/>
      <c r="AD33" s="34"/>
      <c r="AE33" s="34"/>
    </row>
    <row r="34" spans="1:31" s="2" customFormat="1" ht="14.45" customHeight="1">
      <c r="A34" s="34"/>
      <c r="B34" s="39"/>
      <c r="C34" s="34"/>
      <c r="D34" s="34"/>
      <c r="E34" s="105" t="s">
        <v>45</v>
      </c>
      <c r="F34" s="117">
        <f>ROUND((SUM(BF96:BF290)),2)</f>
        <v>0</v>
      </c>
      <c r="G34" s="34"/>
      <c r="H34" s="34"/>
      <c r="I34" s="118">
        <v>0.15</v>
      </c>
      <c r="J34" s="117">
        <f>ROUND(((SUM(BF96:BF290))*I34),2)</f>
        <v>0</v>
      </c>
      <c r="K34" s="34"/>
      <c r="L34" s="106"/>
      <c r="S34" s="34"/>
      <c r="T34" s="34"/>
      <c r="U34" s="34"/>
      <c r="V34" s="34"/>
      <c r="W34" s="34"/>
      <c r="X34" s="34"/>
      <c r="Y34" s="34"/>
      <c r="Z34" s="34"/>
      <c r="AA34" s="34"/>
      <c r="AB34" s="34"/>
      <c r="AC34" s="34"/>
      <c r="AD34" s="34"/>
      <c r="AE34" s="34"/>
    </row>
    <row r="35" spans="1:31" s="2" customFormat="1" ht="14.45" customHeight="1" hidden="1">
      <c r="A35" s="34"/>
      <c r="B35" s="39"/>
      <c r="C35" s="34"/>
      <c r="D35" s="34"/>
      <c r="E35" s="105" t="s">
        <v>46</v>
      </c>
      <c r="F35" s="117">
        <f>ROUND((SUM(BG96:BG290)),2)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5" customHeight="1" hidden="1">
      <c r="A36" s="34"/>
      <c r="B36" s="39"/>
      <c r="C36" s="34"/>
      <c r="D36" s="34"/>
      <c r="E36" s="105" t="s">
        <v>47</v>
      </c>
      <c r="F36" s="117">
        <f>ROUND((SUM(BH96:BH290)),2)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5" customHeight="1" hidden="1">
      <c r="A37" s="34"/>
      <c r="B37" s="39"/>
      <c r="C37" s="34"/>
      <c r="D37" s="34"/>
      <c r="E37" s="105" t="s">
        <v>48</v>
      </c>
      <c r="F37" s="117">
        <f>ROUND((SUM(BI96:BI290)),2)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49</v>
      </c>
      <c r="E39" s="121"/>
      <c r="F39" s="121"/>
      <c r="G39" s="122" t="s">
        <v>50</v>
      </c>
      <c r="H39" s="123" t="s">
        <v>51</v>
      </c>
      <c r="I39" s="121"/>
      <c r="J39" s="124">
        <f>SUM(J30:J37)</f>
        <v>0</v>
      </c>
      <c r="K39" s="125"/>
      <c r="L39" s="106"/>
      <c r="S39" s="34"/>
      <c r="T39" s="34"/>
      <c r="U39" s="34"/>
      <c r="V39" s="34"/>
      <c r="W39" s="34"/>
      <c r="X39" s="34"/>
      <c r="Y39" s="34"/>
      <c r="Z39" s="34"/>
      <c r="AA39" s="34"/>
      <c r="AB39" s="34"/>
      <c r="AC39" s="34"/>
      <c r="AD39" s="34"/>
      <c r="AE39" s="34"/>
    </row>
    <row r="40" spans="1:31" s="2" customFormat="1" ht="14.45"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5"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5" customHeight="1">
      <c r="A45" s="34"/>
      <c r="B45" s="35"/>
      <c r="C45" s="23" t="s">
        <v>94</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5" t="str">
        <f>E7</f>
        <v>Zateplení objektu - penzion Hestia</v>
      </c>
      <c r="F48" s="356"/>
      <c r="G48" s="356"/>
      <c r="H48" s="356"/>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91</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324" t="str">
        <f>E9</f>
        <v>D.1.4a - Vytápění</v>
      </c>
      <c r="F50" s="354"/>
      <c r="G50" s="354"/>
      <c r="H50" s="354"/>
      <c r="I50" s="36"/>
      <c r="J50" s="36"/>
      <c r="K50" s="36"/>
      <c r="L50" s="10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p.p.č. 1011/7, k.ú. Drahovice</v>
      </c>
      <c r="G52" s="36"/>
      <c r="H52" s="36"/>
      <c r="I52" s="29" t="s">
        <v>23</v>
      </c>
      <c r="J52" s="59" t="str">
        <f>IF(J12="","",J12)</f>
        <v>23. 11. 2021</v>
      </c>
      <c r="K52" s="36"/>
      <c r="L52" s="10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40.15" customHeight="1">
      <c r="A54" s="34"/>
      <c r="B54" s="35"/>
      <c r="C54" s="29" t="s">
        <v>25</v>
      </c>
      <c r="D54" s="36"/>
      <c r="E54" s="36"/>
      <c r="F54" s="27" t="str">
        <f>E15</f>
        <v>SOŠ stavební K. Vary, nám. Karla Sabiny 159/16, KV</v>
      </c>
      <c r="G54" s="36"/>
      <c r="H54" s="36"/>
      <c r="I54" s="29" t="s">
        <v>32</v>
      </c>
      <c r="J54" s="32" t="str">
        <f>E21</f>
        <v>Ing. Karel Drahokoupil, Krále Jiřího 22, K.Vary</v>
      </c>
      <c r="K54" s="36"/>
      <c r="L54" s="106"/>
      <c r="S54" s="34"/>
      <c r="T54" s="34"/>
      <c r="U54" s="34"/>
      <c r="V54" s="34"/>
      <c r="W54" s="34"/>
      <c r="X54" s="34"/>
      <c r="Y54" s="34"/>
      <c r="Z54" s="34"/>
      <c r="AA54" s="34"/>
      <c r="AB54" s="34"/>
      <c r="AC54" s="34"/>
      <c r="AD54" s="34"/>
      <c r="AE54" s="34"/>
    </row>
    <row r="55" spans="1:31" s="2" customFormat="1" ht="15.2" customHeight="1">
      <c r="A55" s="34"/>
      <c r="B55" s="35"/>
      <c r="C55" s="29" t="s">
        <v>30</v>
      </c>
      <c r="D55" s="36"/>
      <c r="E55" s="36"/>
      <c r="F55" s="27" t="str">
        <f>IF(E18="","",E18)</f>
        <v>Vyplň údaj</v>
      </c>
      <c r="G55" s="36"/>
      <c r="H55" s="36"/>
      <c r="I55" s="29" t="s">
        <v>35</v>
      </c>
      <c r="J55" s="32" t="str">
        <f>E24</f>
        <v>Ing. C. Janoušová</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95</v>
      </c>
      <c r="D57" s="131"/>
      <c r="E57" s="131"/>
      <c r="F57" s="131"/>
      <c r="G57" s="131"/>
      <c r="H57" s="131"/>
      <c r="I57" s="131"/>
      <c r="J57" s="132" t="s">
        <v>96</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 customHeight="1">
      <c r="A59" s="34"/>
      <c r="B59" s="35"/>
      <c r="C59" s="133" t="s">
        <v>71</v>
      </c>
      <c r="D59" s="36"/>
      <c r="E59" s="36"/>
      <c r="F59" s="36"/>
      <c r="G59" s="36"/>
      <c r="H59" s="36"/>
      <c r="I59" s="36"/>
      <c r="J59" s="77">
        <f>J96</f>
        <v>0</v>
      </c>
      <c r="K59" s="36"/>
      <c r="L59" s="106"/>
      <c r="S59" s="34"/>
      <c r="T59" s="34"/>
      <c r="U59" s="34"/>
      <c r="V59" s="34"/>
      <c r="W59" s="34"/>
      <c r="X59" s="34"/>
      <c r="Y59" s="34"/>
      <c r="Z59" s="34"/>
      <c r="AA59" s="34"/>
      <c r="AB59" s="34"/>
      <c r="AC59" s="34"/>
      <c r="AD59" s="34"/>
      <c r="AE59" s="34"/>
      <c r="AU59" s="17" t="s">
        <v>97</v>
      </c>
    </row>
    <row r="60" spans="2:12" s="9" customFormat="1" ht="24.95" customHeight="1">
      <c r="B60" s="134"/>
      <c r="C60" s="135"/>
      <c r="D60" s="136" t="s">
        <v>1265</v>
      </c>
      <c r="E60" s="137"/>
      <c r="F60" s="137"/>
      <c r="G60" s="137"/>
      <c r="H60" s="137"/>
      <c r="I60" s="137"/>
      <c r="J60" s="138">
        <f>J97</f>
        <v>0</v>
      </c>
      <c r="K60" s="135"/>
      <c r="L60" s="139"/>
    </row>
    <row r="61" spans="2:12" s="10" customFormat="1" ht="19.9" customHeight="1">
      <c r="B61" s="140"/>
      <c r="C61" s="141"/>
      <c r="D61" s="142" t="s">
        <v>1266</v>
      </c>
      <c r="E61" s="143"/>
      <c r="F61" s="143"/>
      <c r="G61" s="143"/>
      <c r="H61" s="143"/>
      <c r="I61" s="143"/>
      <c r="J61" s="144">
        <f>J98</f>
        <v>0</v>
      </c>
      <c r="K61" s="141"/>
      <c r="L61" s="145"/>
    </row>
    <row r="62" spans="2:12" s="10" customFormat="1" ht="19.9" customHeight="1">
      <c r="B62" s="140"/>
      <c r="C62" s="141"/>
      <c r="D62" s="142" t="s">
        <v>1267</v>
      </c>
      <c r="E62" s="143"/>
      <c r="F62" s="143"/>
      <c r="G62" s="143"/>
      <c r="H62" s="143"/>
      <c r="I62" s="143"/>
      <c r="J62" s="144">
        <f>J102</f>
        <v>0</v>
      </c>
      <c r="K62" s="141"/>
      <c r="L62" s="145"/>
    </row>
    <row r="63" spans="2:12" s="10" customFormat="1" ht="19.9" customHeight="1">
      <c r="B63" s="140"/>
      <c r="C63" s="141"/>
      <c r="D63" s="142" t="s">
        <v>1268</v>
      </c>
      <c r="E63" s="143"/>
      <c r="F63" s="143"/>
      <c r="G63" s="143"/>
      <c r="H63" s="143"/>
      <c r="I63" s="143"/>
      <c r="J63" s="144">
        <f>J105</f>
        <v>0</v>
      </c>
      <c r="K63" s="141"/>
      <c r="L63" s="145"/>
    </row>
    <row r="64" spans="2:12" s="9" customFormat="1" ht="24.95" customHeight="1">
      <c r="B64" s="134"/>
      <c r="C64" s="135"/>
      <c r="D64" s="136" t="s">
        <v>1269</v>
      </c>
      <c r="E64" s="137"/>
      <c r="F64" s="137"/>
      <c r="G64" s="137"/>
      <c r="H64" s="137"/>
      <c r="I64" s="137"/>
      <c r="J64" s="138">
        <f>J110</f>
        <v>0</v>
      </c>
      <c r="K64" s="135"/>
      <c r="L64" s="139"/>
    </row>
    <row r="65" spans="2:12" s="10" customFormat="1" ht="19.9" customHeight="1">
      <c r="B65" s="140"/>
      <c r="C65" s="141"/>
      <c r="D65" s="142" t="s">
        <v>1270</v>
      </c>
      <c r="E65" s="143"/>
      <c r="F65" s="143"/>
      <c r="G65" s="143"/>
      <c r="H65" s="143"/>
      <c r="I65" s="143"/>
      <c r="J65" s="144">
        <f>J111</f>
        <v>0</v>
      </c>
      <c r="K65" s="141"/>
      <c r="L65" s="145"/>
    </row>
    <row r="66" spans="2:12" s="10" customFormat="1" ht="19.9" customHeight="1">
      <c r="B66" s="140"/>
      <c r="C66" s="141"/>
      <c r="D66" s="142" t="s">
        <v>1271</v>
      </c>
      <c r="E66" s="143"/>
      <c r="F66" s="143"/>
      <c r="G66" s="143"/>
      <c r="H66" s="143"/>
      <c r="I66" s="143"/>
      <c r="J66" s="144">
        <f>J128</f>
        <v>0</v>
      </c>
      <c r="K66" s="141"/>
      <c r="L66" s="145"/>
    </row>
    <row r="67" spans="2:12" s="10" customFormat="1" ht="19.9" customHeight="1">
      <c r="B67" s="140"/>
      <c r="C67" s="141"/>
      <c r="D67" s="142" t="s">
        <v>1272</v>
      </c>
      <c r="E67" s="143"/>
      <c r="F67" s="143"/>
      <c r="G67" s="143"/>
      <c r="H67" s="143"/>
      <c r="I67" s="143"/>
      <c r="J67" s="144">
        <f>J130</f>
        <v>0</v>
      </c>
      <c r="K67" s="141"/>
      <c r="L67" s="145"/>
    </row>
    <row r="68" spans="2:12" s="10" customFormat="1" ht="19.9" customHeight="1">
      <c r="B68" s="140"/>
      <c r="C68" s="141"/>
      <c r="D68" s="142" t="s">
        <v>1273</v>
      </c>
      <c r="E68" s="143"/>
      <c r="F68" s="143"/>
      <c r="G68" s="143"/>
      <c r="H68" s="143"/>
      <c r="I68" s="143"/>
      <c r="J68" s="144">
        <f>J140</f>
        <v>0</v>
      </c>
      <c r="K68" s="141"/>
      <c r="L68" s="145"/>
    </row>
    <row r="69" spans="2:12" s="10" customFormat="1" ht="19.9" customHeight="1">
      <c r="B69" s="140"/>
      <c r="C69" s="141"/>
      <c r="D69" s="142" t="s">
        <v>1274</v>
      </c>
      <c r="E69" s="143"/>
      <c r="F69" s="143"/>
      <c r="G69" s="143"/>
      <c r="H69" s="143"/>
      <c r="I69" s="143"/>
      <c r="J69" s="144">
        <f>J165</f>
        <v>0</v>
      </c>
      <c r="K69" s="141"/>
      <c r="L69" s="145"/>
    </row>
    <row r="70" spans="2:12" s="10" customFormat="1" ht="19.9" customHeight="1">
      <c r="B70" s="140"/>
      <c r="C70" s="141"/>
      <c r="D70" s="142" t="s">
        <v>1275</v>
      </c>
      <c r="E70" s="143"/>
      <c r="F70" s="143"/>
      <c r="G70" s="143"/>
      <c r="H70" s="143"/>
      <c r="I70" s="143"/>
      <c r="J70" s="144">
        <f>J244</f>
        <v>0</v>
      </c>
      <c r="K70" s="141"/>
      <c r="L70" s="145"/>
    </row>
    <row r="71" spans="2:12" s="10" customFormat="1" ht="19.9" customHeight="1">
      <c r="B71" s="140"/>
      <c r="C71" s="141"/>
      <c r="D71" s="142" t="s">
        <v>1276</v>
      </c>
      <c r="E71" s="143"/>
      <c r="F71" s="143"/>
      <c r="G71" s="143"/>
      <c r="H71" s="143"/>
      <c r="I71" s="143"/>
      <c r="J71" s="144">
        <f>J257</f>
        <v>0</v>
      </c>
      <c r="K71" s="141"/>
      <c r="L71" s="145"/>
    </row>
    <row r="72" spans="2:12" s="9" customFormat="1" ht="24.95" customHeight="1">
      <c r="B72" s="134"/>
      <c r="C72" s="135"/>
      <c r="D72" s="136" t="s">
        <v>1277</v>
      </c>
      <c r="E72" s="137"/>
      <c r="F72" s="137"/>
      <c r="G72" s="137"/>
      <c r="H72" s="137"/>
      <c r="I72" s="137"/>
      <c r="J72" s="138">
        <f>J264</f>
        <v>0</v>
      </c>
      <c r="K72" s="135"/>
      <c r="L72" s="139"/>
    </row>
    <row r="73" spans="2:12" s="10" customFormat="1" ht="19.9" customHeight="1">
      <c r="B73" s="140"/>
      <c r="C73" s="141"/>
      <c r="D73" s="142" t="s">
        <v>1278</v>
      </c>
      <c r="E73" s="143"/>
      <c r="F73" s="143"/>
      <c r="G73" s="143"/>
      <c r="H73" s="143"/>
      <c r="I73" s="143"/>
      <c r="J73" s="144">
        <f>J265</f>
        <v>0</v>
      </c>
      <c r="K73" s="141"/>
      <c r="L73" s="145"/>
    </row>
    <row r="74" spans="2:12" s="10" customFormat="1" ht="19.9" customHeight="1">
      <c r="B74" s="140"/>
      <c r="C74" s="141"/>
      <c r="D74" s="142" t="s">
        <v>1279</v>
      </c>
      <c r="E74" s="143"/>
      <c r="F74" s="143"/>
      <c r="G74" s="143"/>
      <c r="H74" s="143"/>
      <c r="I74" s="143"/>
      <c r="J74" s="144">
        <f>J284</f>
        <v>0</v>
      </c>
      <c r="K74" s="141"/>
      <c r="L74" s="145"/>
    </row>
    <row r="75" spans="2:12" s="9" customFormat="1" ht="24.95" customHeight="1">
      <c r="B75" s="134"/>
      <c r="C75" s="135"/>
      <c r="D75" s="136" t="s">
        <v>1280</v>
      </c>
      <c r="E75" s="137"/>
      <c r="F75" s="137"/>
      <c r="G75" s="137"/>
      <c r="H75" s="137"/>
      <c r="I75" s="137"/>
      <c r="J75" s="138">
        <f>J287</f>
        <v>0</v>
      </c>
      <c r="K75" s="135"/>
      <c r="L75" s="139"/>
    </row>
    <row r="76" spans="2:12" s="10" customFormat="1" ht="19.9" customHeight="1">
      <c r="B76" s="140"/>
      <c r="C76" s="141"/>
      <c r="D76" s="142" t="s">
        <v>1281</v>
      </c>
      <c r="E76" s="143"/>
      <c r="F76" s="143"/>
      <c r="G76" s="143"/>
      <c r="H76" s="143"/>
      <c r="I76" s="143"/>
      <c r="J76" s="144">
        <f>J288</f>
        <v>0</v>
      </c>
      <c r="K76" s="141"/>
      <c r="L76" s="145"/>
    </row>
    <row r="77" spans="1:31" s="2" customFormat="1" ht="21.75" customHeight="1">
      <c r="A77" s="34"/>
      <c r="B77" s="35"/>
      <c r="C77" s="36"/>
      <c r="D77" s="36"/>
      <c r="E77" s="36"/>
      <c r="F77" s="36"/>
      <c r="G77" s="36"/>
      <c r="H77" s="36"/>
      <c r="I77" s="36"/>
      <c r="J77" s="36"/>
      <c r="K77" s="36"/>
      <c r="L77" s="106"/>
      <c r="S77" s="34"/>
      <c r="T77" s="34"/>
      <c r="U77" s="34"/>
      <c r="V77" s="34"/>
      <c r="W77" s="34"/>
      <c r="X77" s="34"/>
      <c r="Y77" s="34"/>
      <c r="Z77" s="34"/>
      <c r="AA77" s="34"/>
      <c r="AB77" s="34"/>
      <c r="AC77" s="34"/>
      <c r="AD77" s="34"/>
      <c r="AE77" s="34"/>
    </row>
    <row r="78" spans="1:31" s="2" customFormat="1" ht="6.95" customHeight="1">
      <c r="A78" s="34"/>
      <c r="B78" s="47"/>
      <c r="C78" s="48"/>
      <c r="D78" s="48"/>
      <c r="E78" s="48"/>
      <c r="F78" s="48"/>
      <c r="G78" s="48"/>
      <c r="H78" s="48"/>
      <c r="I78" s="48"/>
      <c r="J78" s="48"/>
      <c r="K78" s="48"/>
      <c r="L78" s="106"/>
      <c r="S78" s="34"/>
      <c r="T78" s="34"/>
      <c r="U78" s="34"/>
      <c r="V78" s="34"/>
      <c r="W78" s="34"/>
      <c r="X78" s="34"/>
      <c r="Y78" s="34"/>
      <c r="Z78" s="34"/>
      <c r="AA78" s="34"/>
      <c r="AB78" s="34"/>
      <c r="AC78" s="34"/>
      <c r="AD78" s="34"/>
      <c r="AE78" s="34"/>
    </row>
    <row r="82" spans="1:31" s="2" customFormat="1" ht="6.95" customHeight="1">
      <c r="A82" s="34"/>
      <c r="B82" s="49"/>
      <c r="C82" s="50"/>
      <c r="D82" s="50"/>
      <c r="E82" s="50"/>
      <c r="F82" s="50"/>
      <c r="G82" s="50"/>
      <c r="H82" s="50"/>
      <c r="I82" s="50"/>
      <c r="J82" s="50"/>
      <c r="K82" s="50"/>
      <c r="L82" s="106"/>
      <c r="S82" s="34"/>
      <c r="T82" s="34"/>
      <c r="U82" s="34"/>
      <c r="V82" s="34"/>
      <c r="W82" s="34"/>
      <c r="X82" s="34"/>
      <c r="Y82" s="34"/>
      <c r="Z82" s="34"/>
      <c r="AA82" s="34"/>
      <c r="AB82" s="34"/>
      <c r="AC82" s="34"/>
      <c r="AD82" s="34"/>
      <c r="AE82" s="34"/>
    </row>
    <row r="83" spans="1:31" s="2" customFormat="1" ht="24.95" customHeight="1">
      <c r="A83" s="34"/>
      <c r="B83" s="35"/>
      <c r="C83" s="23" t="s">
        <v>131</v>
      </c>
      <c r="D83" s="36"/>
      <c r="E83" s="36"/>
      <c r="F83" s="36"/>
      <c r="G83" s="36"/>
      <c r="H83" s="36"/>
      <c r="I83" s="36"/>
      <c r="J83" s="36"/>
      <c r="K83" s="36"/>
      <c r="L83" s="106"/>
      <c r="S83" s="34"/>
      <c r="T83" s="34"/>
      <c r="U83" s="34"/>
      <c r="V83" s="34"/>
      <c r="W83" s="34"/>
      <c r="X83" s="34"/>
      <c r="Y83" s="34"/>
      <c r="Z83" s="34"/>
      <c r="AA83" s="34"/>
      <c r="AB83" s="34"/>
      <c r="AC83" s="34"/>
      <c r="AD83" s="34"/>
      <c r="AE83" s="34"/>
    </row>
    <row r="84" spans="1:31" s="2" customFormat="1" ht="6.95" customHeight="1">
      <c r="A84" s="34"/>
      <c r="B84" s="35"/>
      <c r="C84" s="36"/>
      <c r="D84" s="36"/>
      <c r="E84" s="36"/>
      <c r="F84" s="36"/>
      <c r="G84" s="36"/>
      <c r="H84" s="36"/>
      <c r="I84" s="36"/>
      <c r="J84" s="36"/>
      <c r="K84" s="36"/>
      <c r="L84" s="106"/>
      <c r="S84" s="34"/>
      <c r="T84" s="34"/>
      <c r="U84" s="34"/>
      <c r="V84" s="34"/>
      <c r="W84" s="34"/>
      <c r="X84" s="34"/>
      <c r="Y84" s="34"/>
      <c r="Z84" s="34"/>
      <c r="AA84" s="34"/>
      <c r="AB84" s="34"/>
      <c r="AC84" s="34"/>
      <c r="AD84" s="34"/>
      <c r="AE84" s="34"/>
    </row>
    <row r="85" spans="1:31" s="2" customFormat="1" ht="12" customHeight="1">
      <c r="A85" s="34"/>
      <c r="B85" s="35"/>
      <c r="C85" s="29" t="s">
        <v>16</v>
      </c>
      <c r="D85" s="36"/>
      <c r="E85" s="36"/>
      <c r="F85" s="36"/>
      <c r="G85" s="36"/>
      <c r="H85" s="36"/>
      <c r="I85" s="36"/>
      <c r="J85" s="36"/>
      <c r="K85" s="36"/>
      <c r="L85" s="106"/>
      <c r="S85" s="34"/>
      <c r="T85" s="34"/>
      <c r="U85" s="34"/>
      <c r="V85" s="34"/>
      <c r="W85" s="34"/>
      <c r="X85" s="34"/>
      <c r="Y85" s="34"/>
      <c r="Z85" s="34"/>
      <c r="AA85" s="34"/>
      <c r="AB85" s="34"/>
      <c r="AC85" s="34"/>
      <c r="AD85" s="34"/>
      <c r="AE85" s="34"/>
    </row>
    <row r="86" spans="1:31" s="2" customFormat="1" ht="16.5" customHeight="1">
      <c r="A86" s="34"/>
      <c r="B86" s="35"/>
      <c r="C86" s="36"/>
      <c r="D86" s="36"/>
      <c r="E86" s="355" t="str">
        <f>E7</f>
        <v>Zateplení objektu - penzion Hestia</v>
      </c>
      <c r="F86" s="356"/>
      <c r="G86" s="356"/>
      <c r="H86" s="356"/>
      <c r="I86" s="36"/>
      <c r="J86" s="36"/>
      <c r="K86" s="36"/>
      <c r="L86" s="106"/>
      <c r="S86" s="34"/>
      <c r="T86" s="34"/>
      <c r="U86" s="34"/>
      <c r="V86" s="34"/>
      <c r="W86" s="34"/>
      <c r="X86" s="34"/>
      <c r="Y86" s="34"/>
      <c r="Z86" s="34"/>
      <c r="AA86" s="34"/>
      <c r="AB86" s="34"/>
      <c r="AC86" s="34"/>
      <c r="AD86" s="34"/>
      <c r="AE86" s="34"/>
    </row>
    <row r="87" spans="1:31" s="2" customFormat="1" ht="12" customHeight="1">
      <c r="A87" s="34"/>
      <c r="B87" s="35"/>
      <c r="C87" s="29" t="s">
        <v>91</v>
      </c>
      <c r="D87" s="36"/>
      <c r="E87" s="36"/>
      <c r="F87" s="36"/>
      <c r="G87" s="36"/>
      <c r="H87" s="36"/>
      <c r="I87" s="36"/>
      <c r="J87" s="36"/>
      <c r="K87" s="36"/>
      <c r="L87" s="106"/>
      <c r="S87" s="34"/>
      <c r="T87" s="34"/>
      <c r="U87" s="34"/>
      <c r="V87" s="34"/>
      <c r="W87" s="34"/>
      <c r="X87" s="34"/>
      <c r="Y87" s="34"/>
      <c r="Z87" s="34"/>
      <c r="AA87" s="34"/>
      <c r="AB87" s="34"/>
      <c r="AC87" s="34"/>
      <c r="AD87" s="34"/>
      <c r="AE87" s="34"/>
    </row>
    <row r="88" spans="1:31" s="2" customFormat="1" ht="16.5" customHeight="1">
      <c r="A88" s="34"/>
      <c r="B88" s="35"/>
      <c r="C88" s="36"/>
      <c r="D88" s="36"/>
      <c r="E88" s="324" t="str">
        <f>E9</f>
        <v>D.1.4a - Vytápění</v>
      </c>
      <c r="F88" s="354"/>
      <c r="G88" s="354"/>
      <c r="H88" s="354"/>
      <c r="I88" s="36"/>
      <c r="J88" s="36"/>
      <c r="K88" s="36"/>
      <c r="L88" s="106"/>
      <c r="S88" s="34"/>
      <c r="T88" s="34"/>
      <c r="U88" s="34"/>
      <c r="V88" s="34"/>
      <c r="W88" s="34"/>
      <c r="X88" s="34"/>
      <c r="Y88" s="34"/>
      <c r="Z88" s="34"/>
      <c r="AA88" s="34"/>
      <c r="AB88" s="34"/>
      <c r="AC88" s="34"/>
      <c r="AD88" s="34"/>
      <c r="AE88" s="34"/>
    </row>
    <row r="89" spans="1:31" s="2" customFormat="1" ht="6.95" customHeight="1">
      <c r="A89" s="34"/>
      <c r="B89" s="35"/>
      <c r="C89" s="36"/>
      <c r="D89" s="36"/>
      <c r="E89" s="36"/>
      <c r="F89" s="36"/>
      <c r="G89" s="36"/>
      <c r="H89" s="36"/>
      <c r="I89" s="36"/>
      <c r="J89" s="36"/>
      <c r="K89" s="36"/>
      <c r="L89" s="106"/>
      <c r="S89" s="34"/>
      <c r="T89" s="34"/>
      <c r="U89" s="34"/>
      <c r="V89" s="34"/>
      <c r="W89" s="34"/>
      <c r="X89" s="34"/>
      <c r="Y89" s="34"/>
      <c r="Z89" s="34"/>
      <c r="AA89" s="34"/>
      <c r="AB89" s="34"/>
      <c r="AC89" s="34"/>
      <c r="AD89" s="34"/>
      <c r="AE89" s="34"/>
    </row>
    <row r="90" spans="1:31" s="2" customFormat="1" ht="12" customHeight="1">
      <c r="A90" s="34"/>
      <c r="B90" s="35"/>
      <c r="C90" s="29" t="s">
        <v>21</v>
      </c>
      <c r="D90" s="36"/>
      <c r="E90" s="36"/>
      <c r="F90" s="27" t="str">
        <f>F12</f>
        <v>p.p.č. 1011/7, k.ú. Drahovice</v>
      </c>
      <c r="G90" s="36"/>
      <c r="H90" s="36"/>
      <c r="I90" s="29" t="s">
        <v>23</v>
      </c>
      <c r="J90" s="59" t="str">
        <f>IF(J12="","",J12)</f>
        <v>23. 11. 2021</v>
      </c>
      <c r="K90" s="36"/>
      <c r="L90" s="106"/>
      <c r="S90" s="34"/>
      <c r="T90" s="34"/>
      <c r="U90" s="34"/>
      <c r="V90" s="34"/>
      <c r="W90" s="34"/>
      <c r="X90" s="34"/>
      <c r="Y90" s="34"/>
      <c r="Z90" s="34"/>
      <c r="AA90" s="34"/>
      <c r="AB90" s="34"/>
      <c r="AC90" s="34"/>
      <c r="AD90" s="34"/>
      <c r="AE90" s="34"/>
    </row>
    <row r="91" spans="1:31" s="2" customFormat="1" ht="6.95" customHeight="1">
      <c r="A91" s="34"/>
      <c r="B91" s="35"/>
      <c r="C91" s="36"/>
      <c r="D91" s="36"/>
      <c r="E91" s="36"/>
      <c r="F91" s="36"/>
      <c r="G91" s="36"/>
      <c r="H91" s="36"/>
      <c r="I91" s="36"/>
      <c r="J91" s="36"/>
      <c r="K91" s="36"/>
      <c r="L91" s="106"/>
      <c r="S91" s="34"/>
      <c r="T91" s="34"/>
      <c r="U91" s="34"/>
      <c r="V91" s="34"/>
      <c r="W91" s="34"/>
      <c r="X91" s="34"/>
      <c r="Y91" s="34"/>
      <c r="Z91" s="34"/>
      <c r="AA91" s="34"/>
      <c r="AB91" s="34"/>
      <c r="AC91" s="34"/>
      <c r="AD91" s="34"/>
      <c r="AE91" s="34"/>
    </row>
    <row r="92" spans="1:31" s="2" customFormat="1" ht="40.15" customHeight="1">
      <c r="A92" s="34"/>
      <c r="B92" s="35"/>
      <c r="C92" s="29" t="s">
        <v>25</v>
      </c>
      <c r="D92" s="36"/>
      <c r="E92" s="36"/>
      <c r="F92" s="27" t="str">
        <f>E15</f>
        <v>SOŠ stavební K. Vary, nám. Karla Sabiny 159/16, KV</v>
      </c>
      <c r="G92" s="36"/>
      <c r="H92" s="36"/>
      <c r="I92" s="29" t="s">
        <v>32</v>
      </c>
      <c r="J92" s="32" t="str">
        <f>E21</f>
        <v>Ing. Karel Drahokoupil, Krále Jiřího 22, K.Vary</v>
      </c>
      <c r="K92" s="36"/>
      <c r="L92" s="106"/>
      <c r="S92" s="34"/>
      <c r="T92" s="34"/>
      <c r="U92" s="34"/>
      <c r="V92" s="34"/>
      <c r="W92" s="34"/>
      <c r="X92" s="34"/>
      <c r="Y92" s="34"/>
      <c r="Z92" s="34"/>
      <c r="AA92" s="34"/>
      <c r="AB92" s="34"/>
      <c r="AC92" s="34"/>
      <c r="AD92" s="34"/>
      <c r="AE92" s="34"/>
    </row>
    <row r="93" spans="1:31" s="2" customFormat="1" ht="15.2" customHeight="1">
      <c r="A93" s="34"/>
      <c r="B93" s="35"/>
      <c r="C93" s="29" t="s">
        <v>30</v>
      </c>
      <c r="D93" s="36"/>
      <c r="E93" s="36"/>
      <c r="F93" s="27" t="str">
        <f>IF(E18="","",E18)</f>
        <v>Vyplň údaj</v>
      </c>
      <c r="G93" s="36"/>
      <c r="H93" s="36"/>
      <c r="I93" s="29" t="s">
        <v>35</v>
      </c>
      <c r="J93" s="32" t="str">
        <f>E24</f>
        <v>Ing. C. Janoušová</v>
      </c>
      <c r="K93" s="36"/>
      <c r="L93" s="106"/>
      <c r="S93" s="34"/>
      <c r="T93" s="34"/>
      <c r="U93" s="34"/>
      <c r="V93" s="34"/>
      <c r="W93" s="34"/>
      <c r="X93" s="34"/>
      <c r="Y93" s="34"/>
      <c r="Z93" s="34"/>
      <c r="AA93" s="34"/>
      <c r="AB93" s="34"/>
      <c r="AC93" s="34"/>
      <c r="AD93" s="34"/>
      <c r="AE93" s="34"/>
    </row>
    <row r="94" spans="1:31" s="2" customFormat="1" ht="10.35" customHeight="1">
      <c r="A94" s="34"/>
      <c r="B94" s="35"/>
      <c r="C94" s="36"/>
      <c r="D94" s="36"/>
      <c r="E94" s="36"/>
      <c r="F94" s="36"/>
      <c r="G94" s="36"/>
      <c r="H94" s="36"/>
      <c r="I94" s="36"/>
      <c r="J94" s="36"/>
      <c r="K94" s="36"/>
      <c r="L94" s="106"/>
      <c r="S94" s="34"/>
      <c r="T94" s="34"/>
      <c r="U94" s="34"/>
      <c r="V94" s="34"/>
      <c r="W94" s="34"/>
      <c r="X94" s="34"/>
      <c r="Y94" s="34"/>
      <c r="Z94" s="34"/>
      <c r="AA94" s="34"/>
      <c r="AB94" s="34"/>
      <c r="AC94" s="34"/>
      <c r="AD94" s="34"/>
      <c r="AE94" s="34"/>
    </row>
    <row r="95" spans="1:31" s="11" customFormat="1" ht="29.25" customHeight="1">
      <c r="A95" s="146"/>
      <c r="B95" s="147"/>
      <c r="C95" s="148" t="s">
        <v>132</v>
      </c>
      <c r="D95" s="149" t="s">
        <v>58</v>
      </c>
      <c r="E95" s="149" t="s">
        <v>54</v>
      </c>
      <c r="F95" s="149" t="s">
        <v>55</v>
      </c>
      <c r="G95" s="149" t="s">
        <v>133</v>
      </c>
      <c r="H95" s="149" t="s">
        <v>134</v>
      </c>
      <c r="I95" s="149" t="s">
        <v>135</v>
      </c>
      <c r="J95" s="149" t="s">
        <v>96</v>
      </c>
      <c r="K95" s="150" t="s">
        <v>136</v>
      </c>
      <c r="L95" s="151"/>
      <c r="M95" s="68" t="s">
        <v>19</v>
      </c>
      <c r="N95" s="69" t="s">
        <v>43</v>
      </c>
      <c r="O95" s="69" t="s">
        <v>137</v>
      </c>
      <c r="P95" s="69" t="s">
        <v>138</v>
      </c>
      <c r="Q95" s="69" t="s">
        <v>139</v>
      </c>
      <c r="R95" s="69" t="s">
        <v>140</v>
      </c>
      <c r="S95" s="69" t="s">
        <v>141</v>
      </c>
      <c r="T95" s="70" t="s">
        <v>142</v>
      </c>
      <c r="U95" s="146"/>
      <c r="V95" s="146"/>
      <c r="W95" s="146"/>
      <c r="X95" s="146"/>
      <c r="Y95" s="146"/>
      <c r="Z95" s="146"/>
      <c r="AA95" s="146"/>
      <c r="AB95" s="146"/>
      <c r="AC95" s="146"/>
      <c r="AD95" s="146"/>
      <c r="AE95" s="146"/>
    </row>
    <row r="96" spans="1:63" s="2" customFormat="1" ht="22.9" customHeight="1">
      <c r="A96" s="34"/>
      <c r="B96" s="35"/>
      <c r="C96" s="75" t="s">
        <v>143</v>
      </c>
      <c r="D96" s="36"/>
      <c r="E96" s="36"/>
      <c r="F96" s="36"/>
      <c r="G96" s="36"/>
      <c r="H96" s="36"/>
      <c r="I96" s="36"/>
      <c r="J96" s="152">
        <f>BK96</f>
        <v>0</v>
      </c>
      <c r="K96" s="36"/>
      <c r="L96" s="39"/>
      <c r="M96" s="71"/>
      <c r="N96" s="153"/>
      <c r="O96" s="72"/>
      <c r="P96" s="154">
        <f>P97+P110+P264+P287</f>
        <v>0</v>
      </c>
      <c r="Q96" s="72"/>
      <c r="R96" s="154">
        <f>R97+R110+R264+R287</f>
        <v>0.4192</v>
      </c>
      <c r="S96" s="72"/>
      <c r="T96" s="155">
        <f>T97+T110+T264+T287</f>
        <v>0.16240000000000002</v>
      </c>
      <c r="U96" s="34"/>
      <c r="V96" s="34"/>
      <c r="W96" s="34"/>
      <c r="X96" s="34"/>
      <c r="Y96" s="34"/>
      <c r="Z96" s="34"/>
      <c r="AA96" s="34"/>
      <c r="AB96" s="34"/>
      <c r="AC96" s="34"/>
      <c r="AD96" s="34"/>
      <c r="AE96" s="34"/>
      <c r="AT96" s="17" t="s">
        <v>72</v>
      </c>
      <c r="AU96" s="17" t="s">
        <v>97</v>
      </c>
      <c r="BK96" s="156">
        <f>BK97+BK110+BK264+BK287</f>
        <v>0</v>
      </c>
    </row>
    <row r="97" spans="2:63" s="12" customFormat="1" ht="25.9" customHeight="1">
      <c r="B97" s="157"/>
      <c r="C97" s="158"/>
      <c r="D97" s="159" t="s">
        <v>72</v>
      </c>
      <c r="E97" s="160" t="s">
        <v>144</v>
      </c>
      <c r="F97" s="160" t="s">
        <v>1282</v>
      </c>
      <c r="G97" s="158"/>
      <c r="H97" s="158"/>
      <c r="I97" s="161"/>
      <c r="J97" s="162">
        <f>BK97</f>
        <v>0</v>
      </c>
      <c r="K97" s="158"/>
      <c r="L97" s="163"/>
      <c r="M97" s="164"/>
      <c r="N97" s="165"/>
      <c r="O97" s="165"/>
      <c r="P97" s="166">
        <f>P98+P102+P105</f>
        <v>0</v>
      </c>
      <c r="Q97" s="165"/>
      <c r="R97" s="166">
        <f>R98+R102+R105</f>
        <v>0</v>
      </c>
      <c r="S97" s="165"/>
      <c r="T97" s="167">
        <f>T98+T102+T105</f>
        <v>0</v>
      </c>
      <c r="AR97" s="168" t="s">
        <v>81</v>
      </c>
      <c r="AT97" s="169" t="s">
        <v>72</v>
      </c>
      <c r="AU97" s="169" t="s">
        <v>73</v>
      </c>
      <c r="AY97" s="168" t="s">
        <v>146</v>
      </c>
      <c r="BK97" s="170">
        <f>BK98+BK102+BK105</f>
        <v>0</v>
      </c>
    </row>
    <row r="98" spans="2:63" s="12" customFormat="1" ht="22.9" customHeight="1">
      <c r="B98" s="157"/>
      <c r="C98" s="158"/>
      <c r="D98" s="159" t="s">
        <v>72</v>
      </c>
      <c r="E98" s="171" t="s">
        <v>223</v>
      </c>
      <c r="F98" s="171" t="s">
        <v>1283</v>
      </c>
      <c r="G98" s="158"/>
      <c r="H98" s="158"/>
      <c r="I98" s="161"/>
      <c r="J98" s="172">
        <f>BK98</f>
        <v>0</v>
      </c>
      <c r="K98" s="158"/>
      <c r="L98" s="163"/>
      <c r="M98" s="164"/>
      <c r="N98" s="165"/>
      <c r="O98" s="165"/>
      <c r="P98" s="166">
        <f>SUM(P99:P101)</f>
        <v>0</v>
      </c>
      <c r="Q98" s="165"/>
      <c r="R98" s="166">
        <f>SUM(R99:R101)</f>
        <v>0</v>
      </c>
      <c r="S98" s="165"/>
      <c r="T98" s="167">
        <f>SUM(T99:T101)</f>
        <v>0</v>
      </c>
      <c r="AR98" s="168" t="s">
        <v>81</v>
      </c>
      <c r="AT98" s="169" t="s">
        <v>72</v>
      </c>
      <c r="AU98" s="169" t="s">
        <v>81</v>
      </c>
      <c r="AY98" s="168" t="s">
        <v>146</v>
      </c>
      <c r="BK98" s="170">
        <f>SUM(BK99:BK101)</f>
        <v>0</v>
      </c>
    </row>
    <row r="99" spans="1:65" s="2" customFormat="1" ht="33" customHeight="1">
      <c r="A99" s="34"/>
      <c r="B99" s="35"/>
      <c r="C99" s="173" t="s">
        <v>81</v>
      </c>
      <c r="D99" s="173" t="s">
        <v>148</v>
      </c>
      <c r="E99" s="174" t="s">
        <v>1284</v>
      </c>
      <c r="F99" s="175" t="s">
        <v>1285</v>
      </c>
      <c r="G99" s="176" t="s">
        <v>1286</v>
      </c>
      <c r="H99" s="177">
        <v>1</v>
      </c>
      <c r="I99" s="178"/>
      <c r="J99" s="179">
        <f>ROUND(I99*H99,2)</f>
        <v>0</v>
      </c>
      <c r="K99" s="175" t="s">
        <v>19</v>
      </c>
      <c r="L99" s="39"/>
      <c r="M99" s="180" t="s">
        <v>19</v>
      </c>
      <c r="N99" s="181" t="s">
        <v>44</v>
      </c>
      <c r="O99" s="64"/>
      <c r="P99" s="182">
        <f>O99*H99</f>
        <v>0</v>
      </c>
      <c r="Q99" s="182">
        <v>0</v>
      </c>
      <c r="R99" s="182">
        <f>Q99*H99</f>
        <v>0</v>
      </c>
      <c r="S99" s="182">
        <v>0</v>
      </c>
      <c r="T99" s="183">
        <f>S99*H99</f>
        <v>0</v>
      </c>
      <c r="U99" s="34"/>
      <c r="V99" s="34"/>
      <c r="W99" s="34"/>
      <c r="X99" s="34"/>
      <c r="Y99" s="34"/>
      <c r="Z99" s="34"/>
      <c r="AA99" s="34"/>
      <c r="AB99" s="34"/>
      <c r="AC99" s="34"/>
      <c r="AD99" s="34"/>
      <c r="AE99" s="34"/>
      <c r="AR99" s="184" t="s">
        <v>153</v>
      </c>
      <c r="AT99" s="184" t="s">
        <v>148</v>
      </c>
      <c r="AU99" s="184" t="s">
        <v>83</v>
      </c>
      <c r="AY99" s="17" t="s">
        <v>146</v>
      </c>
      <c r="BE99" s="185">
        <f>IF(N99="základní",J99,0)</f>
        <v>0</v>
      </c>
      <c r="BF99" s="185">
        <f>IF(N99="snížená",J99,0)</f>
        <v>0</v>
      </c>
      <c r="BG99" s="185">
        <f>IF(N99="zákl. přenesená",J99,0)</f>
        <v>0</v>
      </c>
      <c r="BH99" s="185">
        <f>IF(N99="sníž. přenesená",J99,0)</f>
        <v>0</v>
      </c>
      <c r="BI99" s="185">
        <f>IF(N99="nulová",J99,0)</f>
        <v>0</v>
      </c>
      <c r="BJ99" s="17" t="s">
        <v>81</v>
      </c>
      <c r="BK99" s="185">
        <f>ROUND(I99*H99,2)</f>
        <v>0</v>
      </c>
      <c r="BL99" s="17" t="s">
        <v>153</v>
      </c>
      <c r="BM99" s="184" t="s">
        <v>83</v>
      </c>
    </row>
    <row r="100" spans="1:65" s="2" customFormat="1" ht="21.75" customHeight="1">
      <c r="A100" s="34"/>
      <c r="B100" s="35"/>
      <c r="C100" s="173" t="s">
        <v>83</v>
      </c>
      <c r="D100" s="173" t="s">
        <v>148</v>
      </c>
      <c r="E100" s="174" t="s">
        <v>1287</v>
      </c>
      <c r="F100" s="175" t="s">
        <v>1288</v>
      </c>
      <c r="G100" s="176" t="s">
        <v>1286</v>
      </c>
      <c r="H100" s="177">
        <v>1</v>
      </c>
      <c r="I100" s="178"/>
      <c r="J100" s="179">
        <f>ROUND(I100*H100,2)</f>
        <v>0</v>
      </c>
      <c r="K100" s="175" t="s">
        <v>19</v>
      </c>
      <c r="L100" s="39"/>
      <c r="M100" s="180" t="s">
        <v>19</v>
      </c>
      <c r="N100" s="181" t="s">
        <v>44</v>
      </c>
      <c r="O100" s="64"/>
      <c r="P100" s="182">
        <f>O100*H100</f>
        <v>0</v>
      </c>
      <c r="Q100" s="182">
        <v>0</v>
      </c>
      <c r="R100" s="182">
        <f>Q100*H100</f>
        <v>0</v>
      </c>
      <c r="S100" s="182">
        <v>0</v>
      </c>
      <c r="T100" s="183">
        <f>S100*H100</f>
        <v>0</v>
      </c>
      <c r="U100" s="34"/>
      <c r="V100" s="34"/>
      <c r="W100" s="34"/>
      <c r="X100" s="34"/>
      <c r="Y100" s="34"/>
      <c r="Z100" s="34"/>
      <c r="AA100" s="34"/>
      <c r="AB100" s="34"/>
      <c r="AC100" s="34"/>
      <c r="AD100" s="34"/>
      <c r="AE100" s="34"/>
      <c r="AR100" s="184" t="s">
        <v>153</v>
      </c>
      <c r="AT100" s="184" t="s">
        <v>148</v>
      </c>
      <c r="AU100" s="184" t="s">
        <v>83</v>
      </c>
      <c r="AY100" s="17" t="s">
        <v>146</v>
      </c>
      <c r="BE100" s="185">
        <f>IF(N100="základní",J100,0)</f>
        <v>0</v>
      </c>
      <c r="BF100" s="185">
        <f>IF(N100="snížená",J100,0)</f>
        <v>0</v>
      </c>
      <c r="BG100" s="185">
        <f>IF(N100="zákl. přenesená",J100,0)</f>
        <v>0</v>
      </c>
      <c r="BH100" s="185">
        <f>IF(N100="sníž. přenesená",J100,0)</f>
        <v>0</v>
      </c>
      <c r="BI100" s="185">
        <f>IF(N100="nulová",J100,0)</f>
        <v>0</v>
      </c>
      <c r="BJ100" s="17" t="s">
        <v>81</v>
      </c>
      <c r="BK100" s="185">
        <f>ROUND(I100*H100,2)</f>
        <v>0</v>
      </c>
      <c r="BL100" s="17" t="s">
        <v>153</v>
      </c>
      <c r="BM100" s="184" t="s">
        <v>153</v>
      </c>
    </row>
    <row r="101" spans="1:65" s="2" customFormat="1" ht="33" customHeight="1">
      <c r="A101" s="34"/>
      <c r="B101" s="35"/>
      <c r="C101" s="173" t="s">
        <v>167</v>
      </c>
      <c r="D101" s="173" t="s">
        <v>148</v>
      </c>
      <c r="E101" s="174" t="s">
        <v>1289</v>
      </c>
      <c r="F101" s="175" t="s">
        <v>1290</v>
      </c>
      <c r="G101" s="176" t="s">
        <v>1286</v>
      </c>
      <c r="H101" s="177">
        <v>1</v>
      </c>
      <c r="I101" s="178"/>
      <c r="J101" s="179">
        <f>ROUND(I101*H101,2)</f>
        <v>0</v>
      </c>
      <c r="K101" s="175" t="s">
        <v>19</v>
      </c>
      <c r="L101" s="39"/>
      <c r="M101" s="180" t="s">
        <v>19</v>
      </c>
      <c r="N101" s="181" t="s">
        <v>44</v>
      </c>
      <c r="O101" s="64"/>
      <c r="P101" s="182">
        <f>O101*H101</f>
        <v>0</v>
      </c>
      <c r="Q101" s="182">
        <v>0</v>
      </c>
      <c r="R101" s="182">
        <f>Q101*H101</f>
        <v>0</v>
      </c>
      <c r="S101" s="182">
        <v>0</v>
      </c>
      <c r="T101" s="183">
        <f>S101*H101</f>
        <v>0</v>
      </c>
      <c r="U101" s="34"/>
      <c r="V101" s="34"/>
      <c r="W101" s="34"/>
      <c r="X101" s="34"/>
      <c r="Y101" s="34"/>
      <c r="Z101" s="34"/>
      <c r="AA101" s="34"/>
      <c r="AB101" s="34"/>
      <c r="AC101" s="34"/>
      <c r="AD101" s="34"/>
      <c r="AE101" s="34"/>
      <c r="AR101" s="184" t="s">
        <v>153</v>
      </c>
      <c r="AT101" s="184" t="s">
        <v>148</v>
      </c>
      <c r="AU101" s="184" t="s">
        <v>83</v>
      </c>
      <c r="AY101" s="17" t="s">
        <v>146</v>
      </c>
      <c r="BE101" s="185">
        <f>IF(N101="základní",J101,0)</f>
        <v>0</v>
      </c>
      <c r="BF101" s="185">
        <f>IF(N101="snížená",J101,0)</f>
        <v>0</v>
      </c>
      <c r="BG101" s="185">
        <f>IF(N101="zákl. přenesená",J101,0)</f>
        <v>0</v>
      </c>
      <c r="BH101" s="185">
        <f>IF(N101="sníž. přenesená",J101,0)</f>
        <v>0</v>
      </c>
      <c r="BI101" s="185">
        <f>IF(N101="nulová",J101,0)</f>
        <v>0</v>
      </c>
      <c r="BJ101" s="17" t="s">
        <v>81</v>
      </c>
      <c r="BK101" s="185">
        <f>ROUND(I101*H101,2)</f>
        <v>0</v>
      </c>
      <c r="BL101" s="17" t="s">
        <v>153</v>
      </c>
      <c r="BM101" s="184" t="s">
        <v>189</v>
      </c>
    </row>
    <row r="102" spans="2:63" s="12" customFormat="1" ht="22.9" customHeight="1">
      <c r="B102" s="157"/>
      <c r="C102" s="158"/>
      <c r="D102" s="159" t="s">
        <v>72</v>
      </c>
      <c r="E102" s="171" t="s">
        <v>1291</v>
      </c>
      <c r="F102" s="171" t="s">
        <v>1292</v>
      </c>
      <c r="G102" s="158"/>
      <c r="H102" s="158"/>
      <c r="I102" s="161"/>
      <c r="J102" s="172">
        <f>BK102</f>
        <v>0</v>
      </c>
      <c r="K102" s="158"/>
      <c r="L102" s="163"/>
      <c r="M102" s="164"/>
      <c r="N102" s="165"/>
      <c r="O102" s="165"/>
      <c r="P102" s="166">
        <f>SUM(P103:P104)</f>
        <v>0</v>
      </c>
      <c r="Q102" s="165"/>
      <c r="R102" s="166">
        <f>SUM(R103:R104)</f>
        <v>0</v>
      </c>
      <c r="S102" s="165"/>
      <c r="T102" s="167">
        <f>SUM(T103:T104)</f>
        <v>0</v>
      </c>
      <c r="AR102" s="168" t="s">
        <v>81</v>
      </c>
      <c r="AT102" s="169" t="s">
        <v>72</v>
      </c>
      <c r="AU102" s="169" t="s">
        <v>81</v>
      </c>
      <c r="AY102" s="168" t="s">
        <v>146</v>
      </c>
      <c r="BK102" s="170">
        <f>SUM(BK103:BK104)</f>
        <v>0</v>
      </c>
    </row>
    <row r="103" spans="1:65" s="2" customFormat="1" ht="16.5" customHeight="1">
      <c r="A103" s="34"/>
      <c r="B103" s="35"/>
      <c r="C103" s="173" t="s">
        <v>153</v>
      </c>
      <c r="D103" s="173" t="s">
        <v>148</v>
      </c>
      <c r="E103" s="174" t="s">
        <v>1293</v>
      </c>
      <c r="F103" s="175" t="s">
        <v>1294</v>
      </c>
      <c r="G103" s="176" t="s">
        <v>528</v>
      </c>
      <c r="H103" s="177">
        <v>1</v>
      </c>
      <c r="I103" s="178"/>
      <c r="J103" s="179">
        <f>ROUND(I103*H103,2)</f>
        <v>0</v>
      </c>
      <c r="K103" s="175" t="s">
        <v>19</v>
      </c>
      <c r="L103" s="39"/>
      <c r="M103" s="180" t="s">
        <v>19</v>
      </c>
      <c r="N103" s="181" t="s">
        <v>44</v>
      </c>
      <c r="O103" s="64"/>
      <c r="P103" s="182">
        <f>O103*H103</f>
        <v>0</v>
      </c>
      <c r="Q103" s="182">
        <v>0</v>
      </c>
      <c r="R103" s="182">
        <f>Q103*H103</f>
        <v>0</v>
      </c>
      <c r="S103" s="182">
        <v>0</v>
      </c>
      <c r="T103" s="183">
        <f>S103*H103</f>
        <v>0</v>
      </c>
      <c r="U103" s="34"/>
      <c r="V103" s="34"/>
      <c r="W103" s="34"/>
      <c r="X103" s="34"/>
      <c r="Y103" s="34"/>
      <c r="Z103" s="34"/>
      <c r="AA103" s="34"/>
      <c r="AB103" s="34"/>
      <c r="AC103" s="34"/>
      <c r="AD103" s="34"/>
      <c r="AE103" s="34"/>
      <c r="AR103" s="184" t="s">
        <v>153</v>
      </c>
      <c r="AT103" s="184" t="s">
        <v>148</v>
      </c>
      <c r="AU103" s="184" t="s">
        <v>83</v>
      </c>
      <c r="AY103" s="17" t="s">
        <v>146</v>
      </c>
      <c r="BE103" s="185">
        <f>IF(N103="základní",J103,0)</f>
        <v>0</v>
      </c>
      <c r="BF103" s="185">
        <f>IF(N103="snížená",J103,0)</f>
        <v>0</v>
      </c>
      <c r="BG103" s="185">
        <f>IF(N103="zákl. přenesená",J103,0)</f>
        <v>0</v>
      </c>
      <c r="BH103" s="185">
        <f>IF(N103="sníž. přenesená",J103,0)</f>
        <v>0</v>
      </c>
      <c r="BI103" s="185">
        <f>IF(N103="nulová",J103,0)</f>
        <v>0</v>
      </c>
      <c r="BJ103" s="17" t="s">
        <v>81</v>
      </c>
      <c r="BK103" s="185">
        <f>ROUND(I103*H103,2)</f>
        <v>0</v>
      </c>
      <c r="BL103" s="17" t="s">
        <v>153</v>
      </c>
      <c r="BM103" s="184" t="s">
        <v>1295</v>
      </c>
    </row>
    <row r="104" spans="1:65" s="2" customFormat="1" ht="16.5" customHeight="1">
      <c r="A104" s="34"/>
      <c r="B104" s="35"/>
      <c r="C104" s="173" t="s">
        <v>180</v>
      </c>
      <c r="D104" s="173" t="s">
        <v>148</v>
      </c>
      <c r="E104" s="174" t="s">
        <v>1296</v>
      </c>
      <c r="F104" s="175" t="s">
        <v>1297</v>
      </c>
      <c r="G104" s="176" t="s">
        <v>528</v>
      </c>
      <c r="H104" s="177">
        <v>1</v>
      </c>
      <c r="I104" s="178"/>
      <c r="J104" s="179">
        <f>ROUND(I104*H104,2)</f>
        <v>0</v>
      </c>
      <c r="K104" s="175" t="s">
        <v>19</v>
      </c>
      <c r="L104" s="39"/>
      <c r="M104" s="180" t="s">
        <v>19</v>
      </c>
      <c r="N104" s="181" t="s">
        <v>44</v>
      </c>
      <c r="O104" s="64"/>
      <c r="P104" s="182">
        <f>O104*H104</f>
        <v>0</v>
      </c>
      <c r="Q104" s="182">
        <v>0</v>
      </c>
      <c r="R104" s="182">
        <f>Q104*H104</f>
        <v>0</v>
      </c>
      <c r="S104" s="182">
        <v>0</v>
      </c>
      <c r="T104" s="183">
        <f>S104*H104</f>
        <v>0</v>
      </c>
      <c r="U104" s="34"/>
      <c r="V104" s="34"/>
      <c r="W104" s="34"/>
      <c r="X104" s="34"/>
      <c r="Y104" s="34"/>
      <c r="Z104" s="34"/>
      <c r="AA104" s="34"/>
      <c r="AB104" s="34"/>
      <c r="AC104" s="34"/>
      <c r="AD104" s="34"/>
      <c r="AE104" s="34"/>
      <c r="AR104" s="184" t="s">
        <v>153</v>
      </c>
      <c r="AT104" s="184" t="s">
        <v>148</v>
      </c>
      <c r="AU104" s="184" t="s">
        <v>83</v>
      </c>
      <c r="AY104" s="17" t="s">
        <v>146</v>
      </c>
      <c r="BE104" s="185">
        <f>IF(N104="základní",J104,0)</f>
        <v>0</v>
      </c>
      <c r="BF104" s="185">
        <f>IF(N104="snížená",J104,0)</f>
        <v>0</v>
      </c>
      <c r="BG104" s="185">
        <f>IF(N104="zákl. přenesená",J104,0)</f>
        <v>0</v>
      </c>
      <c r="BH104" s="185">
        <f>IF(N104="sníž. přenesená",J104,0)</f>
        <v>0</v>
      </c>
      <c r="BI104" s="185">
        <f>IF(N104="nulová",J104,0)</f>
        <v>0</v>
      </c>
      <c r="BJ104" s="17" t="s">
        <v>81</v>
      </c>
      <c r="BK104" s="185">
        <f>ROUND(I104*H104,2)</f>
        <v>0</v>
      </c>
      <c r="BL104" s="17" t="s">
        <v>153</v>
      </c>
      <c r="BM104" s="184" t="s">
        <v>1298</v>
      </c>
    </row>
    <row r="105" spans="2:63" s="12" customFormat="1" ht="22.9" customHeight="1">
      <c r="B105" s="157"/>
      <c r="C105" s="158"/>
      <c r="D105" s="159" t="s">
        <v>72</v>
      </c>
      <c r="E105" s="171" t="s">
        <v>769</v>
      </c>
      <c r="F105" s="171" t="s">
        <v>1299</v>
      </c>
      <c r="G105" s="158"/>
      <c r="H105" s="158"/>
      <c r="I105" s="161"/>
      <c r="J105" s="172">
        <f>BK105</f>
        <v>0</v>
      </c>
      <c r="K105" s="158"/>
      <c r="L105" s="163"/>
      <c r="M105" s="164"/>
      <c r="N105" s="165"/>
      <c r="O105" s="165"/>
      <c r="P105" s="166">
        <f>SUM(P106:P109)</f>
        <v>0</v>
      </c>
      <c r="Q105" s="165"/>
      <c r="R105" s="166">
        <f>SUM(R106:R109)</f>
        <v>0</v>
      </c>
      <c r="S105" s="165"/>
      <c r="T105" s="167">
        <f>SUM(T106:T109)</f>
        <v>0</v>
      </c>
      <c r="AR105" s="168" t="s">
        <v>81</v>
      </c>
      <c r="AT105" s="169" t="s">
        <v>72</v>
      </c>
      <c r="AU105" s="169" t="s">
        <v>81</v>
      </c>
      <c r="AY105" s="168" t="s">
        <v>146</v>
      </c>
      <c r="BK105" s="170">
        <f>SUM(BK106:BK109)</f>
        <v>0</v>
      </c>
    </row>
    <row r="106" spans="1:65" s="2" customFormat="1" ht="16.5" customHeight="1">
      <c r="A106" s="34"/>
      <c r="B106" s="35"/>
      <c r="C106" s="173" t="s">
        <v>189</v>
      </c>
      <c r="D106" s="173" t="s">
        <v>148</v>
      </c>
      <c r="E106" s="174" t="s">
        <v>1300</v>
      </c>
      <c r="F106" s="175" t="s">
        <v>1301</v>
      </c>
      <c r="G106" s="176" t="s">
        <v>528</v>
      </c>
      <c r="H106" s="177">
        <v>44</v>
      </c>
      <c r="I106" s="178"/>
      <c r="J106" s="179">
        <f>ROUND(I106*H106,2)</f>
        <v>0</v>
      </c>
      <c r="K106" s="175" t="s">
        <v>19</v>
      </c>
      <c r="L106" s="39"/>
      <c r="M106" s="180" t="s">
        <v>19</v>
      </c>
      <c r="N106" s="181" t="s">
        <v>44</v>
      </c>
      <c r="O106" s="64"/>
      <c r="P106" s="182">
        <f>O106*H106</f>
        <v>0</v>
      </c>
      <c r="Q106" s="182">
        <v>0</v>
      </c>
      <c r="R106" s="182">
        <f>Q106*H106</f>
        <v>0</v>
      </c>
      <c r="S106" s="182">
        <v>0</v>
      </c>
      <c r="T106" s="183">
        <f>S106*H106</f>
        <v>0</v>
      </c>
      <c r="U106" s="34"/>
      <c r="V106" s="34"/>
      <c r="W106" s="34"/>
      <c r="X106" s="34"/>
      <c r="Y106" s="34"/>
      <c r="Z106" s="34"/>
      <c r="AA106" s="34"/>
      <c r="AB106" s="34"/>
      <c r="AC106" s="34"/>
      <c r="AD106" s="34"/>
      <c r="AE106" s="34"/>
      <c r="AR106" s="184" t="s">
        <v>153</v>
      </c>
      <c r="AT106" s="184" t="s">
        <v>148</v>
      </c>
      <c r="AU106" s="184" t="s">
        <v>83</v>
      </c>
      <c r="AY106" s="17" t="s">
        <v>146</v>
      </c>
      <c r="BE106" s="185">
        <f>IF(N106="základní",J106,0)</f>
        <v>0</v>
      </c>
      <c r="BF106" s="185">
        <f>IF(N106="snížená",J106,0)</f>
        <v>0</v>
      </c>
      <c r="BG106" s="185">
        <f>IF(N106="zákl. přenesená",J106,0)</f>
        <v>0</v>
      </c>
      <c r="BH106" s="185">
        <f>IF(N106="sníž. přenesená",J106,0)</f>
        <v>0</v>
      </c>
      <c r="BI106" s="185">
        <f>IF(N106="nulová",J106,0)</f>
        <v>0</v>
      </c>
      <c r="BJ106" s="17" t="s">
        <v>81</v>
      </c>
      <c r="BK106" s="185">
        <f>ROUND(I106*H106,2)</f>
        <v>0</v>
      </c>
      <c r="BL106" s="17" t="s">
        <v>153</v>
      </c>
      <c r="BM106" s="184" t="s">
        <v>1302</v>
      </c>
    </row>
    <row r="107" spans="1:65" s="2" customFormat="1" ht="16.5" customHeight="1">
      <c r="A107" s="34"/>
      <c r="B107" s="35"/>
      <c r="C107" s="173" t="s">
        <v>198</v>
      </c>
      <c r="D107" s="173" t="s">
        <v>148</v>
      </c>
      <c r="E107" s="174" t="s">
        <v>1303</v>
      </c>
      <c r="F107" s="175" t="s">
        <v>1304</v>
      </c>
      <c r="G107" s="176" t="s">
        <v>528</v>
      </c>
      <c r="H107" s="177">
        <v>4</v>
      </c>
      <c r="I107" s="178"/>
      <c r="J107" s="179">
        <f>ROUND(I107*H107,2)</f>
        <v>0</v>
      </c>
      <c r="K107" s="175" t="s">
        <v>19</v>
      </c>
      <c r="L107" s="39"/>
      <c r="M107" s="180" t="s">
        <v>19</v>
      </c>
      <c r="N107" s="181" t="s">
        <v>44</v>
      </c>
      <c r="O107" s="64"/>
      <c r="P107" s="182">
        <f>O107*H107</f>
        <v>0</v>
      </c>
      <c r="Q107" s="182">
        <v>0</v>
      </c>
      <c r="R107" s="182">
        <f>Q107*H107</f>
        <v>0</v>
      </c>
      <c r="S107" s="182">
        <v>0</v>
      </c>
      <c r="T107" s="183">
        <f>S107*H107</f>
        <v>0</v>
      </c>
      <c r="U107" s="34"/>
      <c r="V107" s="34"/>
      <c r="W107" s="34"/>
      <c r="X107" s="34"/>
      <c r="Y107" s="34"/>
      <c r="Z107" s="34"/>
      <c r="AA107" s="34"/>
      <c r="AB107" s="34"/>
      <c r="AC107" s="34"/>
      <c r="AD107" s="34"/>
      <c r="AE107" s="34"/>
      <c r="AR107" s="184" t="s">
        <v>153</v>
      </c>
      <c r="AT107" s="184" t="s">
        <v>148</v>
      </c>
      <c r="AU107" s="184" t="s">
        <v>83</v>
      </c>
      <c r="AY107" s="17" t="s">
        <v>146</v>
      </c>
      <c r="BE107" s="185">
        <f>IF(N107="základní",J107,0)</f>
        <v>0</v>
      </c>
      <c r="BF107" s="185">
        <f>IF(N107="snížená",J107,0)</f>
        <v>0</v>
      </c>
      <c r="BG107" s="185">
        <f>IF(N107="zákl. přenesená",J107,0)</f>
        <v>0</v>
      </c>
      <c r="BH107" s="185">
        <f>IF(N107="sníž. přenesená",J107,0)</f>
        <v>0</v>
      </c>
      <c r="BI107" s="185">
        <f>IF(N107="nulová",J107,0)</f>
        <v>0</v>
      </c>
      <c r="BJ107" s="17" t="s">
        <v>81</v>
      </c>
      <c r="BK107" s="185">
        <f>ROUND(I107*H107,2)</f>
        <v>0</v>
      </c>
      <c r="BL107" s="17" t="s">
        <v>153</v>
      </c>
      <c r="BM107" s="184" t="s">
        <v>1305</v>
      </c>
    </row>
    <row r="108" spans="1:65" s="2" customFormat="1" ht="16.5" customHeight="1">
      <c r="A108" s="34"/>
      <c r="B108" s="35"/>
      <c r="C108" s="173" t="s">
        <v>214</v>
      </c>
      <c r="D108" s="173" t="s">
        <v>148</v>
      </c>
      <c r="E108" s="174" t="s">
        <v>1306</v>
      </c>
      <c r="F108" s="175" t="s">
        <v>1307</v>
      </c>
      <c r="G108" s="176" t="s">
        <v>528</v>
      </c>
      <c r="H108" s="177">
        <v>3</v>
      </c>
      <c r="I108" s="178"/>
      <c r="J108" s="179">
        <f>ROUND(I108*H108,2)</f>
        <v>0</v>
      </c>
      <c r="K108" s="175" t="s">
        <v>19</v>
      </c>
      <c r="L108" s="39"/>
      <c r="M108" s="180" t="s">
        <v>19</v>
      </c>
      <c r="N108" s="181" t="s">
        <v>44</v>
      </c>
      <c r="O108" s="64"/>
      <c r="P108" s="182">
        <f>O108*H108</f>
        <v>0</v>
      </c>
      <c r="Q108" s="182">
        <v>0</v>
      </c>
      <c r="R108" s="182">
        <f>Q108*H108</f>
        <v>0</v>
      </c>
      <c r="S108" s="182">
        <v>0</v>
      </c>
      <c r="T108" s="183">
        <f>S108*H108</f>
        <v>0</v>
      </c>
      <c r="U108" s="34"/>
      <c r="V108" s="34"/>
      <c r="W108" s="34"/>
      <c r="X108" s="34"/>
      <c r="Y108" s="34"/>
      <c r="Z108" s="34"/>
      <c r="AA108" s="34"/>
      <c r="AB108" s="34"/>
      <c r="AC108" s="34"/>
      <c r="AD108" s="34"/>
      <c r="AE108" s="34"/>
      <c r="AR108" s="184" t="s">
        <v>153</v>
      </c>
      <c r="AT108" s="184" t="s">
        <v>148</v>
      </c>
      <c r="AU108" s="184" t="s">
        <v>83</v>
      </c>
      <c r="AY108" s="17" t="s">
        <v>146</v>
      </c>
      <c r="BE108" s="185">
        <f>IF(N108="základní",J108,0)</f>
        <v>0</v>
      </c>
      <c r="BF108" s="185">
        <f>IF(N108="snížená",J108,0)</f>
        <v>0</v>
      </c>
      <c r="BG108" s="185">
        <f>IF(N108="zákl. přenesená",J108,0)</f>
        <v>0</v>
      </c>
      <c r="BH108" s="185">
        <f>IF(N108="sníž. přenesená",J108,0)</f>
        <v>0</v>
      </c>
      <c r="BI108" s="185">
        <f>IF(N108="nulová",J108,0)</f>
        <v>0</v>
      </c>
      <c r="BJ108" s="17" t="s">
        <v>81</v>
      </c>
      <c r="BK108" s="185">
        <f>ROUND(I108*H108,2)</f>
        <v>0</v>
      </c>
      <c r="BL108" s="17" t="s">
        <v>153</v>
      </c>
      <c r="BM108" s="184" t="s">
        <v>1308</v>
      </c>
    </row>
    <row r="109" spans="1:65" s="2" customFormat="1" ht="16.5" customHeight="1">
      <c r="A109" s="34"/>
      <c r="B109" s="35"/>
      <c r="C109" s="173" t="s">
        <v>223</v>
      </c>
      <c r="D109" s="173" t="s">
        <v>148</v>
      </c>
      <c r="E109" s="174" t="s">
        <v>1309</v>
      </c>
      <c r="F109" s="175" t="s">
        <v>1310</v>
      </c>
      <c r="G109" s="176" t="s">
        <v>528</v>
      </c>
      <c r="H109" s="177">
        <v>1</v>
      </c>
      <c r="I109" s="178"/>
      <c r="J109" s="179">
        <f>ROUND(I109*H109,2)</f>
        <v>0</v>
      </c>
      <c r="K109" s="175" t="s">
        <v>19</v>
      </c>
      <c r="L109" s="39"/>
      <c r="M109" s="180" t="s">
        <v>19</v>
      </c>
      <c r="N109" s="181" t="s">
        <v>44</v>
      </c>
      <c r="O109" s="64"/>
      <c r="P109" s="182">
        <f>O109*H109</f>
        <v>0</v>
      </c>
      <c r="Q109" s="182">
        <v>0</v>
      </c>
      <c r="R109" s="182">
        <f>Q109*H109</f>
        <v>0</v>
      </c>
      <c r="S109" s="182">
        <v>0</v>
      </c>
      <c r="T109" s="183">
        <f>S109*H109</f>
        <v>0</v>
      </c>
      <c r="U109" s="34"/>
      <c r="V109" s="34"/>
      <c r="W109" s="34"/>
      <c r="X109" s="34"/>
      <c r="Y109" s="34"/>
      <c r="Z109" s="34"/>
      <c r="AA109" s="34"/>
      <c r="AB109" s="34"/>
      <c r="AC109" s="34"/>
      <c r="AD109" s="34"/>
      <c r="AE109" s="34"/>
      <c r="AR109" s="184" t="s">
        <v>153</v>
      </c>
      <c r="AT109" s="184" t="s">
        <v>148</v>
      </c>
      <c r="AU109" s="184" t="s">
        <v>83</v>
      </c>
      <c r="AY109" s="17" t="s">
        <v>146</v>
      </c>
      <c r="BE109" s="185">
        <f>IF(N109="základní",J109,0)</f>
        <v>0</v>
      </c>
      <c r="BF109" s="185">
        <f>IF(N109="snížená",J109,0)</f>
        <v>0</v>
      </c>
      <c r="BG109" s="185">
        <f>IF(N109="zákl. přenesená",J109,0)</f>
        <v>0</v>
      </c>
      <c r="BH109" s="185">
        <f>IF(N109="sníž. přenesená",J109,0)</f>
        <v>0</v>
      </c>
      <c r="BI109" s="185">
        <f>IF(N109="nulová",J109,0)</f>
        <v>0</v>
      </c>
      <c r="BJ109" s="17" t="s">
        <v>81</v>
      </c>
      <c r="BK109" s="185">
        <f>ROUND(I109*H109,2)</f>
        <v>0</v>
      </c>
      <c r="BL109" s="17" t="s">
        <v>153</v>
      </c>
      <c r="BM109" s="184" t="s">
        <v>1311</v>
      </c>
    </row>
    <row r="110" spans="2:63" s="12" customFormat="1" ht="25.9" customHeight="1">
      <c r="B110" s="157"/>
      <c r="C110" s="158"/>
      <c r="D110" s="159" t="s">
        <v>72</v>
      </c>
      <c r="E110" s="160" t="s">
        <v>777</v>
      </c>
      <c r="F110" s="160" t="s">
        <v>1312</v>
      </c>
      <c r="G110" s="158"/>
      <c r="H110" s="158"/>
      <c r="I110" s="161"/>
      <c r="J110" s="162">
        <f>BK110</f>
        <v>0</v>
      </c>
      <c r="K110" s="158"/>
      <c r="L110" s="163"/>
      <c r="M110" s="164"/>
      <c r="N110" s="165"/>
      <c r="O110" s="165"/>
      <c r="P110" s="166">
        <f>P111+P128+P130+P140+P165+P244+P257</f>
        <v>0</v>
      </c>
      <c r="Q110" s="165"/>
      <c r="R110" s="166">
        <f>R111+R128+R130+R140+R165+R244+R257</f>
        <v>0.4192</v>
      </c>
      <c r="S110" s="165"/>
      <c r="T110" s="167">
        <f>T111+T128+T130+T140+T165+T244+T257</f>
        <v>0.16240000000000002</v>
      </c>
      <c r="AR110" s="168" t="s">
        <v>83</v>
      </c>
      <c r="AT110" s="169" t="s">
        <v>72</v>
      </c>
      <c r="AU110" s="169" t="s">
        <v>73</v>
      </c>
      <c r="AY110" s="168" t="s">
        <v>146</v>
      </c>
      <c r="BK110" s="170">
        <f>BK111+BK128+BK130+BK140+BK165+BK244+BK257</f>
        <v>0</v>
      </c>
    </row>
    <row r="111" spans="2:63" s="12" customFormat="1" ht="22.9" customHeight="1">
      <c r="B111" s="157"/>
      <c r="C111" s="158"/>
      <c r="D111" s="159" t="s">
        <v>72</v>
      </c>
      <c r="E111" s="171" t="s">
        <v>1313</v>
      </c>
      <c r="F111" s="171" t="s">
        <v>1314</v>
      </c>
      <c r="G111" s="158"/>
      <c r="H111" s="158"/>
      <c r="I111" s="161"/>
      <c r="J111" s="172">
        <f>BK111</f>
        <v>0</v>
      </c>
      <c r="K111" s="158"/>
      <c r="L111" s="163"/>
      <c r="M111" s="164"/>
      <c r="N111" s="165"/>
      <c r="O111" s="165"/>
      <c r="P111" s="166">
        <f>SUM(P112:P127)</f>
        <v>0</v>
      </c>
      <c r="Q111" s="165"/>
      <c r="R111" s="166">
        <f>SUM(R112:R127)</f>
        <v>0.04851</v>
      </c>
      <c r="S111" s="165"/>
      <c r="T111" s="167">
        <f>SUM(T112:T127)</f>
        <v>0.0126</v>
      </c>
      <c r="AR111" s="168" t="s">
        <v>83</v>
      </c>
      <c r="AT111" s="169" t="s">
        <v>72</v>
      </c>
      <c r="AU111" s="169" t="s">
        <v>81</v>
      </c>
      <c r="AY111" s="168" t="s">
        <v>146</v>
      </c>
      <c r="BK111" s="170">
        <f>SUM(BK112:BK127)</f>
        <v>0</v>
      </c>
    </row>
    <row r="112" spans="1:65" s="2" customFormat="1" ht="24.2" customHeight="1">
      <c r="A112" s="34"/>
      <c r="B112" s="35"/>
      <c r="C112" s="173" t="s">
        <v>235</v>
      </c>
      <c r="D112" s="173" t="s">
        <v>148</v>
      </c>
      <c r="E112" s="174" t="s">
        <v>1315</v>
      </c>
      <c r="F112" s="175" t="s">
        <v>1316</v>
      </c>
      <c r="G112" s="176" t="s">
        <v>291</v>
      </c>
      <c r="H112" s="177">
        <v>30</v>
      </c>
      <c r="I112" s="178"/>
      <c r="J112" s="179">
        <f>ROUND(I112*H112,2)</f>
        <v>0</v>
      </c>
      <c r="K112" s="175" t="s">
        <v>152</v>
      </c>
      <c r="L112" s="39"/>
      <c r="M112" s="180" t="s">
        <v>19</v>
      </c>
      <c r="N112" s="181" t="s">
        <v>44</v>
      </c>
      <c r="O112" s="64"/>
      <c r="P112" s="182">
        <f>O112*H112</f>
        <v>0</v>
      </c>
      <c r="Q112" s="182">
        <v>0</v>
      </c>
      <c r="R112" s="182">
        <f>Q112*H112</f>
        <v>0</v>
      </c>
      <c r="S112" s="182">
        <v>0.00042</v>
      </c>
      <c r="T112" s="183">
        <f>S112*H112</f>
        <v>0.0126</v>
      </c>
      <c r="U112" s="34"/>
      <c r="V112" s="34"/>
      <c r="W112" s="34"/>
      <c r="X112" s="34"/>
      <c r="Y112" s="34"/>
      <c r="Z112" s="34"/>
      <c r="AA112" s="34"/>
      <c r="AB112" s="34"/>
      <c r="AC112" s="34"/>
      <c r="AD112" s="34"/>
      <c r="AE112" s="34"/>
      <c r="AR112" s="184" t="s">
        <v>264</v>
      </c>
      <c r="AT112" s="184" t="s">
        <v>148</v>
      </c>
      <c r="AU112" s="184" t="s">
        <v>83</v>
      </c>
      <c r="AY112" s="17" t="s">
        <v>146</v>
      </c>
      <c r="BE112" s="185">
        <f>IF(N112="základní",J112,0)</f>
        <v>0</v>
      </c>
      <c r="BF112" s="185">
        <f>IF(N112="snížená",J112,0)</f>
        <v>0</v>
      </c>
      <c r="BG112" s="185">
        <f>IF(N112="zákl. přenesená",J112,0)</f>
        <v>0</v>
      </c>
      <c r="BH112" s="185">
        <f>IF(N112="sníž. přenesená",J112,0)</f>
        <v>0</v>
      </c>
      <c r="BI112" s="185">
        <f>IF(N112="nulová",J112,0)</f>
        <v>0</v>
      </c>
      <c r="BJ112" s="17" t="s">
        <v>81</v>
      </c>
      <c r="BK112" s="185">
        <f>ROUND(I112*H112,2)</f>
        <v>0</v>
      </c>
      <c r="BL112" s="17" t="s">
        <v>264</v>
      </c>
      <c r="BM112" s="184" t="s">
        <v>308</v>
      </c>
    </row>
    <row r="113" spans="1:47" s="2" customFormat="1" ht="12">
      <c r="A113" s="34"/>
      <c r="B113" s="35"/>
      <c r="C113" s="36"/>
      <c r="D113" s="186" t="s">
        <v>155</v>
      </c>
      <c r="E113" s="36"/>
      <c r="F113" s="187" t="s">
        <v>1317</v>
      </c>
      <c r="G113" s="36"/>
      <c r="H113" s="36"/>
      <c r="I113" s="188"/>
      <c r="J113" s="36"/>
      <c r="K113" s="36"/>
      <c r="L113" s="39"/>
      <c r="M113" s="189"/>
      <c r="N113" s="190"/>
      <c r="O113" s="64"/>
      <c r="P113" s="64"/>
      <c r="Q113" s="64"/>
      <c r="R113" s="64"/>
      <c r="S113" s="64"/>
      <c r="T113" s="65"/>
      <c r="U113" s="34"/>
      <c r="V113" s="34"/>
      <c r="W113" s="34"/>
      <c r="X113" s="34"/>
      <c r="Y113" s="34"/>
      <c r="Z113" s="34"/>
      <c r="AA113" s="34"/>
      <c r="AB113" s="34"/>
      <c r="AC113" s="34"/>
      <c r="AD113" s="34"/>
      <c r="AE113" s="34"/>
      <c r="AT113" s="17" t="s">
        <v>155</v>
      </c>
      <c r="AU113" s="17" t="s">
        <v>83</v>
      </c>
    </row>
    <row r="114" spans="1:65" s="2" customFormat="1" ht="37.9" customHeight="1">
      <c r="A114" s="34"/>
      <c r="B114" s="35"/>
      <c r="C114" s="173" t="s">
        <v>240</v>
      </c>
      <c r="D114" s="173" t="s">
        <v>148</v>
      </c>
      <c r="E114" s="174" t="s">
        <v>1318</v>
      </c>
      <c r="F114" s="175" t="s">
        <v>1319</v>
      </c>
      <c r="G114" s="176" t="s">
        <v>291</v>
      </c>
      <c r="H114" s="177">
        <v>52.5</v>
      </c>
      <c r="I114" s="178"/>
      <c r="J114" s="179">
        <f>ROUND(I114*H114,2)</f>
        <v>0</v>
      </c>
      <c r="K114" s="175" t="s">
        <v>152</v>
      </c>
      <c r="L114" s="39"/>
      <c r="M114" s="180" t="s">
        <v>19</v>
      </c>
      <c r="N114" s="181" t="s">
        <v>44</v>
      </c>
      <c r="O114" s="64"/>
      <c r="P114" s="182">
        <f>O114*H114</f>
        <v>0</v>
      </c>
      <c r="Q114" s="182">
        <v>9E-05</v>
      </c>
      <c r="R114" s="182">
        <f>Q114*H114</f>
        <v>0.004725</v>
      </c>
      <c r="S114" s="182">
        <v>0</v>
      </c>
      <c r="T114" s="183">
        <f>S114*H114</f>
        <v>0</v>
      </c>
      <c r="U114" s="34"/>
      <c r="V114" s="34"/>
      <c r="W114" s="34"/>
      <c r="X114" s="34"/>
      <c r="Y114" s="34"/>
      <c r="Z114" s="34"/>
      <c r="AA114" s="34"/>
      <c r="AB114" s="34"/>
      <c r="AC114" s="34"/>
      <c r="AD114" s="34"/>
      <c r="AE114" s="34"/>
      <c r="AR114" s="184" t="s">
        <v>264</v>
      </c>
      <c r="AT114" s="184" t="s">
        <v>148</v>
      </c>
      <c r="AU114" s="184" t="s">
        <v>83</v>
      </c>
      <c r="AY114" s="17" t="s">
        <v>146</v>
      </c>
      <c r="BE114" s="185">
        <f>IF(N114="základní",J114,0)</f>
        <v>0</v>
      </c>
      <c r="BF114" s="185">
        <f>IF(N114="snížená",J114,0)</f>
        <v>0</v>
      </c>
      <c r="BG114" s="185">
        <f>IF(N114="zákl. přenesená",J114,0)</f>
        <v>0</v>
      </c>
      <c r="BH114" s="185">
        <f>IF(N114="sníž. přenesená",J114,0)</f>
        <v>0</v>
      </c>
      <c r="BI114" s="185">
        <f>IF(N114="nulová",J114,0)</f>
        <v>0</v>
      </c>
      <c r="BJ114" s="17" t="s">
        <v>81</v>
      </c>
      <c r="BK114" s="185">
        <f>ROUND(I114*H114,2)</f>
        <v>0</v>
      </c>
      <c r="BL114" s="17" t="s">
        <v>264</v>
      </c>
      <c r="BM114" s="184" t="s">
        <v>329</v>
      </c>
    </row>
    <row r="115" spans="1:47" s="2" customFormat="1" ht="12">
      <c r="A115" s="34"/>
      <c r="B115" s="35"/>
      <c r="C115" s="36"/>
      <c r="D115" s="186" t="s">
        <v>155</v>
      </c>
      <c r="E115" s="36"/>
      <c r="F115" s="187" t="s">
        <v>1320</v>
      </c>
      <c r="G115" s="36"/>
      <c r="H115" s="36"/>
      <c r="I115" s="188"/>
      <c r="J115" s="36"/>
      <c r="K115" s="36"/>
      <c r="L115" s="39"/>
      <c r="M115" s="189"/>
      <c r="N115" s="190"/>
      <c r="O115" s="64"/>
      <c r="P115" s="64"/>
      <c r="Q115" s="64"/>
      <c r="R115" s="64"/>
      <c r="S115" s="64"/>
      <c r="T115" s="65"/>
      <c r="U115" s="34"/>
      <c r="V115" s="34"/>
      <c r="W115" s="34"/>
      <c r="X115" s="34"/>
      <c r="Y115" s="34"/>
      <c r="Z115" s="34"/>
      <c r="AA115" s="34"/>
      <c r="AB115" s="34"/>
      <c r="AC115" s="34"/>
      <c r="AD115" s="34"/>
      <c r="AE115" s="34"/>
      <c r="AT115" s="17" t="s">
        <v>155</v>
      </c>
      <c r="AU115" s="17" t="s">
        <v>83</v>
      </c>
    </row>
    <row r="116" spans="1:65" s="2" customFormat="1" ht="16.5" customHeight="1">
      <c r="A116" s="34"/>
      <c r="B116" s="35"/>
      <c r="C116" s="214" t="s">
        <v>246</v>
      </c>
      <c r="D116" s="214" t="s">
        <v>241</v>
      </c>
      <c r="E116" s="215" t="s">
        <v>1321</v>
      </c>
      <c r="F116" s="216" t="s">
        <v>1322</v>
      </c>
      <c r="G116" s="217" t="s">
        <v>291</v>
      </c>
      <c r="H116" s="218">
        <v>10</v>
      </c>
      <c r="I116" s="219"/>
      <c r="J116" s="220">
        <f aca="true" t="shared" si="0" ref="J116:J126">ROUND(I116*H116,2)</f>
        <v>0</v>
      </c>
      <c r="K116" s="216" t="s">
        <v>19</v>
      </c>
      <c r="L116" s="221"/>
      <c r="M116" s="222" t="s">
        <v>19</v>
      </c>
      <c r="N116" s="223" t="s">
        <v>44</v>
      </c>
      <c r="O116" s="64"/>
      <c r="P116" s="182">
        <f aca="true" t="shared" si="1" ref="P116:P126">O116*H116</f>
        <v>0</v>
      </c>
      <c r="Q116" s="182">
        <v>0.00121</v>
      </c>
      <c r="R116" s="182">
        <f aca="true" t="shared" si="2" ref="R116:R126">Q116*H116</f>
        <v>0.0121</v>
      </c>
      <c r="S116" s="182">
        <v>0</v>
      </c>
      <c r="T116" s="183">
        <f aca="true" t="shared" si="3" ref="T116:T126">S116*H116</f>
        <v>0</v>
      </c>
      <c r="U116" s="34"/>
      <c r="V116" s="34"/>
      <c r="W116" s="34"/>
      <c r="X116" s="34"/>
      <c r="Y116" s="34"/>
      <c r="Z116" s="34"/>
      <c r="AA116" s="34"/>
      <c r="AB116" s="34"/>
      <c r="AC116" s="34"/>
      <c r="AD116" s="34"/>
      <c r="AE116" s="34"/>
      <c r="AR116" s="184" t="s">
        <v>412</v>
      </c>
      <c r="AT116" s="184" t="s">
        <v>241</v>
      </c>
      <c r="AU116" s="184" t="s">
        <v>83</v>
      </c>
      <c r="AY116" s="17" t="s">
        <v>146</v>
      </c>
      <c r="BE116" s="185">
        <f aca="true" t="shared" si="4" ref="BE116:BE126">IF(N116="základní",J116,0)</f>
        <v>0</v>
      </c>
      <c r="BF116" s="185">
        <f aca="true" t="shared" si="5" ref="BF116:BF126">IF(N116="snížená",J116,0)</f>
        <v>0</v>
      </c>
      <c r="BG116" s="185">
        <f aca="true" t="shared" si="6" ref="BG116:BG126">IF(N116="zákl. přenesená",J116,0)</f>
        <v>0</v>
      </c>
      <c r="BH116" s="185">
        <f aca="true" t="shared" si="7" ref="BH116:BH126">IF(N116="sníž. přenesená",J116,0)</f>
        <v>0</v>
      </c>
      <c r="BI116" s="185">
        <f aca="true" t="shared" si="8" ref="BI116:BI126">IF(N116="nulová",J116,0)</f>
        <v>0</v>
      </c>
      <c r="BJ116" s="17" t="s">
        <v>81</v>
      </c>
      <c r="BK116" s="185">
        <f aca="true" t="shared" si="9" ref="BK116:BK126">ROUND(I116*H116,2)</f>
        <v>0</v>
      </c>
      <c r="BL116" s="17" t="s">
        <v>264</v>
      </c>
      <c r="BM116" s="184" t="s">
        <v>345</v>
      </c>
    </row>
    <row r="117" spans="1:65" s="2" customFormat="1" ht="16.5" customHeight="1">
      <c r="A117" s="34"/>
      <c r="B117" s="35"/>
      <c r="C117" s="214" t="s">
        <v>250</v>
      </c>
      <c r="D117" s="214" t="s">
        <v>241</v>
      </c>
      <c r="E117" s="215" t="s">
        <v>1323</v>
      </c>
      <c r="F117" s="216" t="s">
        <v>1324</v>
      </c>
      <c r="G117" s="217" t="s">
        <v>291</v>
      </c>
      <c r="H117" s="218">
        <v>2</v>
      </c>
      <c r="I117" s="219"/>
      <c r="J117" s="220">
        <f t="shared" si="0"/>
        <v>0</v>
      </c>
      <c r="K117" s="216" t="s">
        <v>19</v>
      </c>
      <c r="L117" s="221"/>
      <c r="M117" s="222" t="s">
        <v>19</v>
      </c>
      <c r="N117" s="223" t="s">
        <v>44</v>
      </c>
      <c r="O117" s="64"/>
      <c r="P117" s="182">
        <f t="shared" si="1"/>
        <v>0</v>
      </c>
      <c r="Q117" s="182">
        <v>0.00109</v>
      </c>
      <c r="R117" s="182">
        <f t="shared" si="2"/>
        <v>0.00218</v>
      </c>
      <c r="S117" s="182">
        <v>0</v>
      </c>
      <c r="T117" s="183">
        <f t="shared" si="3"/>
        <v>0</v>
      </c>
      <c r="U117" s="34"/>
      <c r="V117" s="34"/>
      <c r="W117" s="34"/>
      <c r="X117" s="34"/>
      <c r="Y117" s="34"/>
      <c r="Z117" s="34"/>
      <c r="AA117" s="34"/>
      <c r="AB117" s="34"/>
      <c r="AC117" s="34"/>
      <c r="AD117" s="34"/>
      <c r="AE117" s="34"/>
      <c r="AR117" s="184" t="s">
        <v>412</v>
      </c>
      <c r="AT117" s="184" t="s">
        <v>241</v>
      </c>
      <c r="AU117" s="184" t="s">
        <v>83</v>
      </c>
      <c r="AY117" s="17" t="s">
        <v>146</v>
      </c>
      <c r="BE117" s="185">
        <f t="shared" si="4"/>
        <v>0</v>
      </c>
      <c r="BF117" s="185">
        <f t="shared" si="5"/>
        <v>0</v>
      </c>
      <c r="BG117" s="185">
        <f t="shared" si="6"/>
        <v>0</v>
      </c>
      <c r="BH117" s="185">
        <f t="shared" si="7"/>
        <v>0</v>
      </c>
      <c r="BI117" s="185">
        <f t="shared" si="8"/>
        <v>0</v>
      </c>
      <c r="BJ117" s="17" t="s">
        <v>81</v>
      </c>
      <c r="BK117" s="185">
        <f t="shared" si="9"/>
        <v>0</v>
      </c>
      <c r="BL117" s="17" t="s">
        <v>264</v>
      </c>
      <c r="BM117" s="184" t="s">
        <v>372</v>
      </c>
    </row>
    <row r="118" spans="1:65" s="2" customFormat="1" ht="16.5" customHeight="1">
      <c r="A118" s="34"/>
      <c r="B118" s="35"/>
      <c r="C118" s="214" t="s">
        <v>255</v>
      </c>
      <c r="D118" s="214" t="s">
        <v>241</v>
      </c>
      <c r="E118" s="215" t="s">
        <v>1325</v>
      </c>
      <c r="F118" s="216" t="s">
        <v>1326</v>
      </c>
      <c r="G118" s="217" t="s">
        <v>291</v>
      </c>
      <c r="H118" s="218">
        <v>5.5</v>
      </c>
      <c r="I118" s="219"/>
      <c r="J118" s="220">
        <f t="shared" si="0"/>
        <v>0</v>
      </c>
      <c r="K118" s="216" t="s">
        <v>19</v>
      </c>
      <c r="L118" s="221"/>
      <c r="M118" s="222" t="s">
        <v>19</v>
      </c>
      <c r="N118" s="223" t="s">
        <v>44</v>
      </c>
      <c r="O118" s="64"/>
      <c r="P118" s="182">
        <f t="shared" si="1"/>
        <v>0</v>
      </c>
      <c r="Q118" s="182">
        <v>0.00101</v>
      </c>
      <c r="R118" s="182">
        <f t="shared" si="2"/>
        <v>0.005555</v>
      </c>
      <c r="S118" s="182">
        <v>0</v>
      </c>
      <c r="T118" s="183">
        <f t="shared" si="3"/>
        <v>0</v>
      </c>
      <c r="U118" s="34"/>
      <c r="V118" s="34"/>
      <c r="W118" s="34"/>
      <c r="X118" s="34"/>
      <c r="Y118" s="34"/>
      <c r="Z118" s="34"/>
      <c r="AA118" s="34"/>
      <c r="AB118" s="34"/>
      <c r="AC118" s="34"/>
      <c r="AD118" s="34"/>
      <c r="AE118" s="34"/>
      <c r="AR118" s="184" t="s">
        <v>412</v>
      </c>
      <c r="AT118" s="184" t="s">
        <v>241</v>
      </c>
      <c r="AU118" s="184" t="s">
        <v>83</v>
      </c>
      <c r="AY118" s="17" t="s">
        <v>146</v>
      </c>
      <c r="BE118" s="185">
        <f t="shared" si="4"/>
        <v>0</v>
      </c>
      <c r="BF118" s="185">
        <f t="shared" si="5"/>
        <v>0</v>
      </c>
      <c r="BG118" s="185">
        <f t="shared" si="6"/>
        <v>0</v>
      </c>
      <c r="BH118" s="185">
        <f t="shared" si="7"/>
        <v>0</v>
      </c>
      <c r="BI118" s="185">
        <f t="shared" si="8"/>
        <v>0</v>
      </c>
      <c r="BJ118" s="17" t="s">
        <v>81</v>
      </c>
      <c r="BK118" s="185">
        <f t="shared" si="9"/>
        <v>0</v>
      </c>
      <c r="BL118" s="17" t="s">
        <v>264</v>
      </c>
      <c r="BM118" s="184" t="s">
        <v>383</v>
      </c>
    </row>
    <row r="119" spans="1:65" s="2" customFormat="1" ht="16.5" customHeight="1">
      <c r="A119" s="34"/>
      <c r="B119" s="35"/>
      <c r="C119" s="214" t="s">
        <v>8</v>
      </c>
      <c r="D119" s="214" t="s">
        <v>241</v>
      </c>
      <c r="E119" s="215" t="s">
        <v>1327</v>
      </c>
      <c r="F119" s="216" t="s">
        <v>1328</v>
      </c>
      <c r="G119" s="217" t="s">
        <v>291</v>
      </c>
      <c r="H119" s="218">
        <v>10</v>
      </c>
      <c r="I119" s="219"/>
      <c r="J119" s="220">
        <f t="shared" si="0"/>
        <v>0</v>
      </c>
      <c r="K119" s="216" t="s">
        <v>19</v>
      </c>
      <c r="L119" s="221"/>
      <c r="M119" s="222" t="s">
        <v>19</v>
      </c>
      <c r="N119" s="223" t="s">
        <v>44</v>
      </c>
      <c r="O119" s="64"/>
      <c r="P119" s="182">
        <f t="shared" si="1"/>
        <v>0</v>
      </c>
      <c r="Q119" s="182">
        <v>0.00092</v>
      </c>
      <c r="R119" s="182">
        <f t="shared" si="2"/>
        <v>0.0092</v>
      </c>
      <c r="S119" s="182">
        <v>0</v>
      </c>
      <c r="T119" s="183">
        <f t="shared" si="3"/>
        <v>0</v>
      </c>
      <c r="U119" s="34"/>
      <c r="V119" s="34"/>
      <c r="W119" s="34"/>
      <c r="X119" s="34"/>
      <c r="Y119" s="34"/>
      <c r="Z119" s="34"/>
      <c r="AA119" s="34"/>
      <c r="AB119" s="34"/>
      <c r="AC119" s="34"/>
      <c r="AD119" s="34"/>
      <c r="AE119" s="34"/>
      <c r="AR119" s="184" t="s">
        <v>412</v>
      </c>
      <c r="AT119" s="184" t="s">
        <v>241</v>
      </c>
      <c r="AU119" s="184" t="s">
        <v>83</v>
      </c>
      <c r="AY119" s="17" t="s">
        <v>146</v>
      </c>
      <c r="BE119" s="185">
        <f t="shared" si="4"/>
        <v>0</v>
      </c>
      <c r="BF119" s="185">
        <f t="shared" si="5"/>
        <v>0</v>
      </c>
      <c r="BG119" s="185">
        <f t="shared" si="6"/>
        <v>0</v>
      </c>
      <c r="BH119" s="185">
        <f t="shared" si="7"/>
        <v>0</v>
      </c>
      <c r="BI119" s="185">
        <f t="shared" si="8"/>
        <v>0</v>
      </c>
      <c r="BJ119" s="17" t="s">
        <v>81</v>
      </c>
      <c r="BK119" s="185">
        <f t="shared" si="9"/>
        <v>0</v>
      </c>
      <c r="BL119" s="17" t="s">
        <v>264</v>
      </c>
      <c r="BM119" s="184" t="s">
        <v>400</v>
      </c>
    </row>
    <row r="120" spans="1:65" s="2" customFormat="1" ht="16.5" customHeight="1">
      <c r="A120" s="34"/>
      <c r="B120" s="35"/>
      <c r="C120" s="214" t="s">
        <v>264</v>
      </c>
      <c r="D120" s="214" t="s">
        <v>241</v>
      </c>
      <c r="E120" s="215" t="s">
        <v>1329</v>
      </c>
      <c r="F120" s="216" t="s">
        <v>1330</v>
      </c>
      <c r="G120" s="217" t="s">
        <v>291</v>
      </c>
      <c r="H120" s="218">
        <v>25</v>
      </c>
      <c r="I120" s="219"/>
      <c r="J120" s="220">
        <f t="shared" si="0"/>
        <v>0</v>
      </c>
      <c r="K120" s="216" t="s">
        <v>19</v>
      </c>
      <c r="L120" s="221"/>
      <c r="M120" s="222" t="s">
        <v>19</v>
      </c>
      <c r="N120" s="223" t="s">
        <v>44</v>
      </c>
      <c r="O120" s="64"/>
      <c r="P120" s="182">
        <f t="shared" si="1"/>
        <v>0</v>
      </c>
      <c r="Q120" s="182">
        <v>0.00059</v>
      </c>
      <c r="R120" s="182">
        <f t="shared" si="2"/>
        <v>0.014750000000000001</v>
      </c>
      <c r="S120" s="182">
        <v>0</v>
      </c>
      <c r="T120" s="183">
        <f t="shared" si="3"/>
        <v>0</v>
      </c>
      <c r="U120" s="34"/>
      <c r="V120" s="34"/>
      <c r="W120" s="34"/>
      <c r="X120" s="34"/>
      <c r="Y120" s="34"/>
      <c r="Z120" s="34"/>
      <c r="AA120" s="34"/>
      <c r="AB120" s="34"/>
      <c r="AC120" s="34"/>
      <c r="AD120" s="34"/>
      <c r="AE120" s="34"/>
      <c r="AR120" s="184" t="s">
        <v>412</v>
      </c>
      <c r="AT120" s="184" t="s">
        <v>241</v>
      </c>
      <c r="AU120" s="184" t="s">
        <v>83</v>
      </c>
      <c r="AY120" s="17" t="s">
        <v>146</v>
      </c>
      <c r="BE120" s="185">
        <f t="shared" si="4"/>
        <v>0</v>
      </c>
      <c r="BF120" s="185">
        <f t="shared" si="5"/>
        <v>0</v>
      </c>
      <c r="BG120" s="185">
        <f t="shared" si="6"/>
        <v>0</v>
      </c>
      <c r="BH120" s="185">
        <f t="shared" si="7"/>
        <v>0</v>
      </c>
      <c r="BI120" s="185">
        <f t="shared" si="8"/>
        <v>0</v>
      </c>
      <c r="BJ120" s="17" t="s">
        <v>81</v>
      </c>
      <c r="BK120" s="185">
        <f t="shared" si="9"/>
        <v>0</v>
      </c>
      <c r="BL120" s="17" t="s">
        <v>264</v>
      </c>
      <c r="BM120" s="184" t="s">
        <v>412</v>
      </c>
    </row>
    <row r="121" spans="1:65" s="2" customFormat="1" ht="16.5" customHeight="1">
      <c r="A121" s="34"/>
      <c r="B121" s="35"/>
      <c r="C121" s="214" t="s">
        <v>276</v>
      </c>
      <c r="D121" s="214" t="s">
        <v>241</v>
      </c>
      <c r="E121" s="215" t="s">
        <v>1331</v>
      </c>
      <c r="F121" s="216" t="s">
        <v>1332</v>
      </c>
      <c r="G121" s="217" t="s">
        <v>528</v>
      </c>
      <c r="H121" s="218">
        <v>37</v>
      </c>
      <c r="I121" s="219"/>
      <c r="J121" s="220">
        <f t="shared" si="0"/>
        <v>0</v>
      </c>
      <c r="K121" s="216" t="s">
        <v>19</v>
      </c>
      <c r="L121" s="221"/>
      <c r="M121" s="222" t="s">
        <v>19</v>
      </c>
      <c r="N121" s="223" t="s">
        <v>44</v>
      </c>
      <c r="O121" s="64"/>
      <c r="P121" s="182">
        <f t="shared" si="1"/>
        <v>0</v>
      </c>
      <c r="Q121" s="182">
        <v>0</v>
      </c>
      <c r="R121" s="182">
        <f t="shared" si="2"/>
        <v>0</v>
      </c>
      <c r="S121" s="182">
        <v>0</v>
      </c>
      <c r="T121" s="183">
        <f t="shared" si="3"/>
        <v>0</v>
      </c>
      <c r="U121" s="34"/>
      <c r="V121" s="34"/>
      <c r="W121" s="34"/>
      <c r="X121" s="34"/>
      <c r="Y121" s="34"/>
      <c r="Z121" s="34"/>
      <c r="AA121" s="34"/>
      <c r="AB121" s="34"/>
      <c r="AC121" s="34"/>
      <c r="AD121" s="34"/>
      <c r="AE121" s="34"/>
      <c r="AR121" s="184" t="s">
        <v>412</v>
      </c>
      <c r="AT121" s="184" t="s">
        <v>241</v>
      </c>
      <c r="AU121" s="184" t="s">
        <v>83</v>
      </c>
      <c r="AY121" s="17" t="s">
        <v>146</v>
      </c>
      <c r="BE121" s="185">
        <f t="shared" si="4"/>
        <v>0</v>
      </c>
      <c r="BF121" s="185">
        <f t="shared" si="5"/>
        <v>0</v>
      </c>
      <c r="BG121" s="185">
        <f t="shared" si="6"/>
        <v>0</v>
      </c>
      <c r="BH121" s="185">
        <f t="shared" si="7"/>
        <v>0</v>
      </c>
      <c r="BI121" s="185">
        <f t="shared" si="8"/>
        <v>0</v>
      </c>
      <c r="BJ121" s="17" t="s">
        <v>81</v>
      </c>
      <c r="BK121" s="185">
        <f t="shared" si="9"/>
        <v>0</v>
      </c>
      <c r="BL121" s="17" t="s">
        <v>264</v>
      </c>
      <c r="BM121" s="184" t="s">
        <v>424</v>
      </c>
    </row>
    <row r="122" spans="1:65" s="2" customFormat="1" ht="16.5" customHeight="1">
      <c r="A122" s="34"/>
      <c r="B122" s="35"/>
      <c r="C122" s="214" t="s">
        <v>288</v>
      </c>
      <c r="D122" s="214" t="s">
        <v>241</v>
      </c>
      <c r="E122" s="215" t="s">
        <v>1333</v>
      </c>
      <c r="F122" s="216" t="s">
        <v>1334</v>
      </c>
      <c r="G122" s="217" t="s">
        <v>528</v>
      </c>
      <c r="H122" s="218">
        <v>1</v>
      </c>
      <c r="I122" s="219"/>
      <c r="J122" s="220">
        <f t="shared" si="0"/>
        <v>0</v>
      </c>
      <c r="K122" s="216" t="s">
        <v>19</v>
      </c>
      <c r="L122" s="221"/>
      <c r="M122" s="222" t="s">
        <v>19</v>
      </c>
      <c r="N122" s="223" t="s">
        <v>44</v>
      </c>
      <c r="O122" s="64"/>
      <c r="P122" s="182">
        <f t="shared" si="1"/>
        <v>0</v>
      </c>
      <c r="Q122" s="182">
        <v>0</v>
      </c>
      <c r="R122" s="182">
        <f t="shared" si="2"/>
        <v>0</v>
      </c>
      <c r="S122" s="182">
        <v>0</v>
      </c>
      <c r="T122" s="183">
        <f t="shared" si="3"/>
        <v>0</v>
      </c>
      <c r="U122" s="34"/>
      <c r="V122" s="34"/>
      <c r="W122" s="34"/>
      <c r="X122" s="34"/>
      <c r="Y122" s="34"/>
      <c r="Z122" s="34"/>
      <c r="AA122" s="34"/>
      <c r="AB122" s="34"/>
      <c r="AC122" s="34"/>
      <c r="AD122" s="34"/>
      <c r="AE122" s="34"/>
      <c r="AR122" s="184" t="s">
        <v>412</v>
      </c>
      <c r="AT122" s="184" t="s">
        <v>241</v>
      </c>
      <c r="AU122" s="184" t="s">
        <v>83</v>
      </c>
      <c r="AY122" s="17" t="s">
        <v>146</v>
      </c>
      <c r="BE122" s="185">
        <f t="shared" si="4"/>
        <v>0</v>
      </c>
      <c r="BF122" s="185">
        <f t="shared" si="5"/>
        <v>0</v>
      </c>
      <c r="BG122" s="185">
        <f t="shared" si="6"/>
        <v>0</v>
      </c>
      <c r="BH122" s="185">
        <f t="shared" si="7"/>
        <v>0</v>
      </c>
      <c r="BI122" s="185">
        <f t="shared" si="8"/>
        <v>0</v>
      </c>
      <c r="BJ122" s="17" t="s">
        <v>81</v>
      </c>
      <c r="BK122" s="185">
        <f t="shared" si="9"/>
        <v>0</v>
      </c>
      <c r="BL122" s="17" t="s">
        <v>264</v>
      </c>
      <c r="BM122" s="184" t="s">
        <v>435</v>
      </c>
    </row>
    <row r="123" spans="1:65" s="2" customFormat="1" ht="16.5" customHeight="1">
      <c r="A123" s="34"/>
      <c r="B123" s="35"/>
      <c r="C123" s="214" t="s">
        <v>302</v>
      </c>
      <c r="D123" s="214" t="s">
        <v>241</v>
      </c>
      <c r="E123" s="215" t="s">
        <v>1335</v>
      </c>
      <c r="F123" s="216" t="s">
        <v>1336</v>
      </c>
      <c r="G123" s="217" t="s">
        <v>528</v>
      </c>
      <c r="H123" s="218">
        <v>2</v>
      </c>
      <c r="I123" s="219"/>
      <c r="J123" s="220">
        <f t="shared" si="0"/>
        <v>0</v>
      </c>
      <c r="K123" s="216" t="s">
        <v>19</v>
      </c>
      <c r="L123" s="221"/>
      <c r="M123" s="222" t="s">
        <v>19</v>
      </c>
      <c r="N123" s="223" t="s">
        <v>44</v>
      </c>
      <c r="O123" s="64"/>
      <c r="P123" s="182">
        <f t="shared" si="1"/>
        <v>0</v>
      </c>
      <c r="Q123" s="182">
        <v>0</v>
      </c>
      <c r="R123" s="182">
        <f t="shared" si="2"/>
        <v>0</v>
      </c>
      <c r="S123" s="182">
        <v>0</v>
      </c>
      <c r="T123" s="183">
        <f t="shared" si="3"/>
        <v>0</v>
      </c>
      <c r="U123" s="34"/>
      <c r="V123" s="34"/>
      <c r="W123" s="34"/>
      <c r="X123" s="34"/>
      <c r="Y123" s="34"/>
      <c r="Z123" s="34"/>
      <c r="AA123" s="34"/>
      <c r="AB123" s="34"/>
      <c r="AC123" s="34"/>
      <c r="AD123" s="34"/>
      <c r="AE123" s="34"/>
      <c r="AR123" s="184" t="s">
        <v>412</v>
      </c>
      <c r="AT123" s="184" t="s">
        <v>241</v>
      </c>
      <c r="AU123" s="184" t="s">
        <v>83</v>
      </c>
      <c r="AY123" s="17" t="s">
        <v>146</v>
      </c>
      <c r="BE123" s="185">
        <f t="shared" si="4"/>
        <v>0</v>
      </c>
      <c r="BF123" s="185">
        <f t="shared" si="5"/>
        <v>0</v>
      </c>
      <c r="BG123" s="185">
        <f t="shared" si="6"/>
        <v>0</v>
      </c>
      <c r="BH123" s="185">
        <f t="shared" si="7"/>
        <v>0</v>
      </c>
      <c r="BI123" s="185">
        <f t="shared" si="8"/>
        <v>0</v>
      </c>
      <c r="BJ123" s="17" t="s">
        <v>81</v>
      </c>
      <c r="BK123" s="185">
        <f t="shared" si="9"/>
        <v>0</v>
      </c>
      <c r="BL123" s="17" t="s">
        <v>264</v>
      </c>
      <c r="BM123" s="184" t="s">
        <v>451</v>
      </c>
    </row>
    <row r="124" spans="1:65" s="2" customFormat="1" ht="16.5" customHeight="1">
      <c r="A124" s="34"/>
      <c r="B124" s="35"/>
      <c r="C124" s="214" t="s">
        <v>308</v>
      </c>
      <c r="D124" s="214" t="s">
        <v>241</v>
      </c>
      <c r="E124" s="215" t="s">
        <v>1337</v>
      </c>
      <c r="F124" s="216" t="s">
        <v>1338</v>
      </c>
      <c r="G124" s="217" t="s">
        <v>528</v>
      </c>
      <c r="H124" s="218">
        <v>5</v>
      </c>
      <c r="I124" s="219"/>
      <c r="J124" s="220">
        <f t="shared" si="0"/>
        <v>0</v>
      </c>
      <c r="K124" s="216" t="s">
        <v>19</v>
      </c>
      <c r="L124" s="221"/>
      <c r="M124" s="222" t="s">
        <v>19</v>
      </c>
      <c r="N124" s="223" t="s">
        <v>44</v>
      </c>
      <c r="O124" s="64"/>
      <c r="P124" s="182">
        <f t="shared" si="1"/>
        <v>0</v>
      </c>
      <c r="Q124" s="182">
        <v>0</v>
      </c>
      <c r="R124" s="182">
        <f t="shared" si="2"/>
        <v>0</v>
      </c>
      <c r="S124" s="182">
        <v>0</v>
      </c>
      <c r="T124" s="183">
        <f t="shared" si="3"/>
        <v>0</v>
      </c>
      <c r="U124" s="34"/>
      <c r="V124" s="34"/>
      <c r="W124" s="34"/>
      <c r="X124" s="34"/>
      <c r="Y124" s="34"/>
      <c r="Z124" s="34"/>
      <c r="AA124" s="34"/>
      <c r="AB124" s="34"/>
      <c r="AC124" s="34"/>
      <c r="AD124" s="34"/>
      <c r="AE124" s="34"/>
      <c r="AR124" s="184" t="s">
        <v>412</v>
      </c>
      <c r="AT124" s="184" t="s">
        <v>241</v>
      </c>
      <c r="AU124" s="184" t="s">
        <v>83</v>
      </c>
      <c r="AY124" s="17" t="s">
        <v>146</v>
      </c>
      <c r="BE124" s="185">
        <f t="shared" si="4"/>
        <v>0</v>
      </c>
      <c r="BF124" s="185">
        <f t="shared" si="5"/>
        <v>0</v>
      </c>
      <c r="BG124" s="185">
        <f t="shared" si="6"/>
        <v>0</v>
      </c>
      <c r="BH124" s="185">
        <f t="shared" si="7"/>
        <v>0</v>
      </c>
      <c r="BI124" s="185">
        <f t="shared" si="8"/>
        <v>0</v>
      </c>
      <c r="BJ124" s="17" t="s">
        <v>81</v>
      </c>
      <c r="BK124" s="185">
        <f t="shared" si="9"/>
        <v>0</v>
      </c>
      <c r="BL124" s="17" t="s">
        <v>264</v>
      </c>
      <c r="BM124" s="184" t="s">
        <v>464</v>
      </c>
    </row>
    <row r="125" spans="1:65" s="2" customFormat="1" ht="16.5" customHeight="1">
      <c r="A125" s="34"/>
      <c r="B125" s="35"/>
      <c r="C125" s="214" t="s">
        <v>7</v>
      </c>
      <c r="D125" s="214" t="s">
        <v>241</v>
      </c>
      <c r="E125" s="215" t="s">
        <v>1339</v>
      </c>
      <c r="F125" s="216" t="s">
        <v>1340</v>
      </c>
      <c r="G125" s="217" t="s">
        <v>528</v>
      </c>
      <c r="H125" s="218">
        <v>1</v>
      </c>
      <c r="I125" s="219"/>
      <c r="J125" s="220">
        <f t="shared" si="0"/>
        <v>0</v>
      </c>
      <c r="K125" s="216" t="s">
        <v>19</v>
      </c>
      <c r="L125" s="221"/>
      <c r="M125" s="222" t="s">
        <v>19</v>
      </c>
      <c r="N125" s="223" t="s">
        <v>44</v>
      </c>
      <c r="O125" s="64"/>
      <c r="P125" s="182">
        <f t="shared" si="1"/>
        <v>0</v>
      </c>
      <c r="Q125" s="182">
        <v>0</v>
      </c>
      <c r="R125" s="182">
        <f t="shared" si="2"/>
        <v>0</v>
      </c>
      <c r="S125" s="182">
        <v>0</v>
      </c>
      <c r="T125" s="183">
        <f t="shared" si="3"/>
        <v>0</v>
      </c>
      <c r="U125" s="34"/>
      <c r="V125" s="34"/>
      <c r="W125" s="34"/>
      <c r="X125" s="34"/>
      <c r="Y125" s="34"/>
      <c r="Z125" s="34"/>
      <c r="AA125" s="34"/>
      <c r="AB125" s="34"/>
      <c r="AC125" s="34"/>
      <c r="AD125" s="34"/>
      <c r="AE125" s="34"/>
      <c r="AR125" s="184" t="s">
        <v>412</v>
      </c>
      <c r="AT125" s="184" t="s">
        <v>241</v>
      </c>
      <c r="AU125" s="184" t="s">
        <v>83</v>
      </c>
      <c r="AY125" s="17" t="s">
        <v>146</v>
      </c>
      <c r="BE125" s="185">
        <f t="shared" si="4"/>
        <v>0</v>
      </c>
      <c r="BF125" s="185">
        <f t="shared" si="5"/>
        <v>0</v>
      </c>
      <c r="BG125" s="185">
        <f t="shared" si="6"/>
        <v>0</v>
      </c>
      <c r="BH125" s="185">
        <f t="shared" si="7"/>
        <v>0</v>
      </c>
      <c r="BI125" s="185">
        <f t="shared" si="8"/>
        <v>0</v>
      </c>
      <c r="BJ125" s="17" t="s">
        <v>81</v>
      </c>
      <c r="BK125" s="185">
        <f t="shared" si="9"/>
        <v>0</v>
      </c>
      <c r="BL125" s="17" t="s">
        <v>264</v>
      </c>
      <c r="BM125" s="184" t="s">
        <v>478</v>
      </c>
    </row>
    <row r="126" spans="1:65" s="2" customFormat="1" ht="24.2" customHeight="1">
      <c r="A126" s="34"/>
      <c r="B126" s="35"/>
      <c r="C126" s="173" t="s">
        <v>329</v>
      </c>
      <c r="D126" s="173" t="s">
        <v>148</v>
      </c>
      <c r="E126" s="174" t="s">
        <v>1341</v>
      </c>
      <c r="F126" s="175" t="s">
        <v>1342</v>
      </c>
      <c r="G126" s="176" t="s">
        <v>1343</v>
      </c>
      <c r="H126" s="228"/>
      <c r="I126" s="178"/>
      <c r="J126" s="179">
        <f t="shared" si="0"/>
        <v>0</v>
      </c>
      <c r="K126" s="175" t="s">
        <v>152</v>
      </c>
      <c r="L126" s="39"/>
      <c r="M126" s="180" t="s">
        <v>19</v>
      </c>
      <c r="N126" s="181" t="s">
        <v>44</v>
      </c>
      <c r="O126" s="64"/>
      <c r="P126" s="182">
        <f t="shared" si="1"/>
        <v>0</v>
      </c>
      <c r="Q126" s="182">
        <v>0</v>
      </c>
      <c r="R126" s="182">
        <f t="shared" si="2"/>
        <v>0</v>
      </c>
      <c r="S126" s="182">
        <v>0</v>
      </c>
      <c r="T126" s="183">
        <f t="shared" si="3"/>
        <v>0</v>
      </c>
      <c r="U126" s="34"/>
      <c r="V126" s="34"/>
      <c r="W126" s="34"/>
      <c r="X126" s="34"/>
      <c r="Y126" s="34"/>
      <c r="Z126" s="34"/>
      <c r="AA126" s="34"/>
      <c r="AB126" s="34"/>
      <c r="AC126" s="34"/>
      <c r="AD126" s="34"/>
      <c r="AE126" s="34"/>
      <c r="AR126" s="184" t="s">
        <v>264</v>
      </c>
      <c r="AT126" s="184" t="s">
        <v>148</v>
      </c>
      <c r="AU126" s="184" t="s">
        <v>83</v>
      </c>
      <c r="AY126" s="17" t="s">
        <v>146</v>
      </c>
      <c r="BE126" s="185">
        <f t="shared" si="4"/>
        <v>0</v>
      </c>
      <c r="BF126" s="185">
        <f t="shared" si="5"/>
        <v>0</v>
      </c>
      <c r="BG126" s="185">
        <f t="shared" si="6"/>
        <v>0</v>
      </c>
      <c r="BH126" s="185">
        <f t="shared" si="7"/>
        <v>0</v>
      </c>
      <c r="BI126" s="185">
        <f t="shared" si="8"/>
        <v>0</v>
      </c>
      <c r="BJ126" s="17" t="s">
        <v>81</v>
      </c>
      <c r="BK126" s="185">
        <f t="shared" si="9"/>
        <v>0</v>
      </c>
      <c r="BL126" s="17" t="s">
        <v>264</v>
      </c>
      <c r="BM126" s="184" t="s">
        <v>490</v>
      </c>
    </row>
    <row r="127" spans="1:47" s="2" customFormat="1" ht="12">
      <c r="A127" s="34"/>
      <c r="B127" s="35"/>
      <c r="C127" s="36"/>
      <c r="D127" s="186" t="s">
        <v>155</v>
      </c>
      <c r="E127" s="36"/>
      <c r="F127" s="187" t="s">
        <v>1344</v>
      </c>
      <c r="G127" s="36"/>
      <c r="H127" s="36"/>
      <c r="I127" s="188"/>
      <c r="J127" s="36"/>
      <c r="K127" s="36"/>
      <c r="L127" s="39"/>
      <c r="M127" s="189"/>
      <c r="N127" s="190"/>
      <c r="O127" s="64"/>
      <c r="P127" s="64"/>
      <c r="Q127" s="64"/>
      <c r="R127" s="64"/>
      <c r="S127" s="64"/>
      <c r="T127" s="65"/>
      <c r="U127" s="34"/>
      <c r="V127" s="34"/>
      <c r="W127" s="34"/>
      <c r="X127" s="34"/>
      <c r="Y127" s="34"/>
      <c r="Z127" s="34"/>
      <c r="AA127" s="34"/>
      <c r="AB127" s="34"/>
      <c r="AC127" s="34"/>
      <c r="AD127" s="34"/>
      <c r="AE127" s="34"/>
      <c r="AT127" s="17" t="s">
        <v>155</v>
      </c>
      <c r="AU127" s="17" t="s">
        <v>83</v>
      </c>
    </row>
    <row r="128" spans="2:63" s="12" customFormat="1" ht="22.9" customHeight="1">
      <c r="B128" s="157"/>
      <c r="C128" s="158"/>
      <c r="D128" s="159" t="s">
        <v>72</v>
      </c>
      <c r="E128" s="171" t="s">
        <v>1345</v>
      </c>
      <c r="F128" s="171" t="s">
        <v>1346</v>
      </c>
      <c r="G128" s="158"/>
      <c r="H128" s="158"/>
      <c r="I128" s="161"/>
      <c r="J128" s="172">
        <f>BK128</f>
        <v>0</v>
      </c>
      <c r="K128" s="158"/>
      <c r="L128" s="163"/>
      <c r="M128" s="164"/>
      <c r="N128" s="165"/>
      <c r="O128" s="165"/>
      <c r="P128" s="166">
        <f>P129</f>
        <v>0</v>
      </c>
      <c r="Q128" s="165"/>
      <c r="R128" s="166">
        <f>R129</f>
        <v>0.00348</v>
      </c>
      <c r="S128" s="165"/>
      <c r="T128" s="167">
        <f>T129</f>
        <v>0</v>
      </c>
      <c r="AR128" s="168" t="s">
        <v>83</v>
      </c>
      <c r="AT128" s="169" t="s">
        <v>72</v>
      </c>
      <c r="AU128" s="169" t="s">
        <v>81</v>
      </c>
      <c r="AY128" s="168" t="s">
        <v>146</v>
      </c>
      <c r="BK128" s="170">
        <f>BK129</f>
        <v>0</v>
      </c>
    </row>
    <row r="129" spans="1:65" s="2" customFormat="1" ht="16.5" customHeight="1">
      <c r="A129" s="34"/>
      <c r="B129" s="35"/>
      <c r="C129" s="173" t="s">
        <v>334</v>
      </c>
      <c r="D129" s="173" t="s">
        <v>148</v>
      </c>
      <c r="E129" s="174" t="s">
        <v>1347</v>
      </c>
      <c r="F129" s="175" t="s">
        <v>1348</v>
      </c>
      <c r="G129" s="176" t="s">
        <v>528</v>
      </c>
      <c r="H129" s="177">
        <v>1</v>
      </c>
      <c r="I129" s="178"/>
      <c r="J129" s="179">
        <f>ROUND(I129*H129,2)</f>
        <v>0</v>
      </c>
      <c r="K129" s="175" t="s">
        <v>19</v>
      </c>
      <c r="L129" s="39"/>
      <c r="M129" s="180" t="s">
        <v>19</v>
      </c>
      <c r="N129" s="181" t="s">
        <v>44</v>
      </c>
      <c r="O129" s="64"/>
      <c r="P129" s="182">
        <f>O129*H129</f>
        <v>0</v>
      </c>
      <c r="Q129" s="182">
        <v>0.00348</v>
      </c>
      <c r="R129" s="182">
        <f>Q129*H129</f>
        <v>0.00348</v>
      </c>
      <c r="S129" s="182">
        <v>0</v>
      </c>
      <c r="T129" s="183">
        <f>S129*H129</f>
        <v>0</v>
      </c>
      <c r="U129" s="34"/>
      <c r="V129" s="34"/>
      <c r="W129" s="34"/>
      <c r="X129" s="34"/>
      <c r="Y129" s="34"/>
      <c r="Z129" s="34"/>
      <c r="AA129" s="34"/>
      <c r="AB129" s="34"/>
      <c r="AC129" s="34"/>
      <c r="AD129" s="34"/>
      <c r="AE129" s="34"/>
      <c r="AR129" s="184" t="s">
        <v>264</v>
      </c>
      <c r="AT129" s="184" t="s">
        <v>148</v>
      </c>
      <c r="AU129" s="184" t="s">
        <v>83</v>
      </c>
      <c r="AY129" s="17" t="s">
        <v>146</v>
      </c>
      <c r="BE129" s="185">
        <f>IF(N129="základní",J129,0)</f>
        <v>0</v>
      </c>
      <c r="BF129" s="185">
        <f>IF(N129="snížená",J129,0)</f>
        <v>0</v>
      </c>
      <c r="BG129" s="185">
        <f>IF(N129="zákl. přenesená",J129,0)</f>
        <v>0</v>
      </c>
      <c r="BH129" s="185">
        <f>IF(N129="sníž. přenesená",J129,0)</f>
        <v>0</v>
      </c>
      <c r="BI129" s="185">
        <f>IF(N129="nulová",J129,0)</f>
        <v>0</v>
      </c>
      <c r="BJ129" s="17" t="s">
        <v>81</v>
      </c>
      <c r="BK129" s="185">
        <f>ROUND(I129*H129,2)</f>
        <v>0</v>
      </c>
      <c r="BL129" s="17" t="s">
        <v>264</v>
      </c>
      <c r="BM129" s="184" t="s">
        <v>516</v>
      </c>
    </row>
    <row r="130" spans="2:63" s="12" customFormat="1" ht="22.9" customHeight="1">
      <c r="B130" s="157"/>
      <c r="C130" s="158"/>
      <c r="D130" s="159" t="s">
        <v>72</v>
      </c>
      <c r="E130" s="171" t="s">
        <v>1349</v>
      </c>
      <c r="F130" s="171" t="s">
        <v>1350</v>
      </c>
      <c r="G130" s="158"/>
      <c r="H130" s="158"/>
      <c r="I130" s="161"/>
      <c r="J130" s="172">
        <f>BK130</f>
        <v>0</v>
      </c>
      <c r="K130" s="158"/>
      <c r="L130" s="163"/>
      <c r="M130" s="164"/>
      <c r="N130" s="165"/>
      <c r="O130" s="165"/>
      <c r="P130" s="166">
        <f>SUM(P131:P139)</f>
        <v>0</v>
      </c>
      <c r="Q130" s="165"/>
      <c r="R130" s="166">
        <f>SUM(R131:R139)</f>
        <v>0.01334</v>
      </c>
      <c r="S130" s="165"/>
      <c r="T130" s="167">
        <f>SUM(T131:T139)</f>
        <v>0</v>
      </c>
      <c r="AR130" s="168" t="s">
        <v>83</v>
      </c>
      <c r="AT130" s="169" t="s">
        <v>72</v>
      </c>
      <c r="AU130" s="169" t="s">
        <v>81</v>
      </c>
      <c r="AY130" s="168" t="s">
        <v>146</v>
      </c>
      <c r="BK130" s="170">
        <f>SUM(BK131:BK139)</f>
        <v>0</v>
      </c>
    </row>
    <row r="131" spans="1:65" s="2" customFormat="1" ht="16.5" customHeight="1">
      <c r="A131" s="34"/>
      <c r="B131" s="35"/>
      <c r="C131" s="173" t="s">
        <v>345</v>
      </c>
      <c r="D131" s="173" t="s">
        <v>148</v>
      </c>
      <c r="E131" s="174" t="s">
        <v>1351</v>
      </c>
      <c r="F131" s="175" t="s">
        <v>1352</v>
      </c>
      <c r="G131" s="176" t="s">
        <v>589</v>
      </c>
      <c r="H131" s="177">
        <v>1</v>
      </c>
      <c r="I131" s="178"/>
      <c r="J131" s="179">
        <f>ROUND(I131*H131,2)</f>
        <v>0</v>
      </c>
      <c r="K131" s="175" t="s">
        <v>152</v>
      </c>
      <c r="L131" s="39"/>
      <c r="M131" s="180" t="s">
        <v>19</v>
      </c>
      <c r="N131" s="181" t="s">
        <v>44</v>
      </c>
      <c r="O131" s="64"/>
      <c r="P131" s="182">
        <f>O131*H131</f>
        <v>0</v>
      </c>
      <c r="Q131" s="182">
        <v>0.00112</v>
      </c>
      <c r="R131" s="182">
        <f>Q131*H131</f>
        <v>0.00112</v>
      </c>
      <c r="S131" s="182">
        <v>0</v>
      </c>
      <c r="T131" s="183">
        <f>S131*H131</f>
        <v>0</v>
      </c>
      <c r="U131" s="34"/>
      <c r="V131" s="34"/>
      <c r="W131" s="34"/>
      <c r="X131" s="34"/>
      <c r="Y131" s="34"/>
      <c r="Z131" s="34"/>
      <c r="AA131" s="34"/>
      <c r="AB131" s="34"/>
      <c r="AC131" s="34"/>
      <c r="AD131" s="34"/>
      <c r="AE131" s="34"/>
      <c r="AR131" s="184" t="s">
        <v>264</v>
      </c>
      <c r="AT131" s="184" t="s">
        <v>148</v>
      </c>
      <c r="AU131" s="184" t="s">
        <v>83</v>
      </c>
      <c r="AY131" s="17" t="s">
        <v>146</v>
      </c>
      <c r="BE131" s="185">
        <f>IF(N131="základní",J131,0)</f>
        <v>0</v>
      </c>
      <c r="BF131" s="185">
        <f>IF(N131="snížená",J131,0)</f>
        <v>0</v>
      </c>
      <c r="BG131" s="185">
        <f>IF(N131="zákl. přenesená",J131,0)</f>
        <v>0</v>
      </c>
      <c r="BH131" s="185">
        <f>IF(N131="sníž. přenesená",J131,0)</f>
        <v>0</v>
      </c>
      <c r="BI131" s="185">
        <f>IF(N131="nulová",J131,0)</f>
        <v>0</v>
      </c>
      <c r="BJ131" s="17" t="s">
        <v>81</v>
      </c>
      <c r="BK131" s="185">
        <f>ROUND(I131*H131,2)</f>
        <v>0</v>
      </c>
      <c r="BL131" s="17" t="s">
        <v>264</v>
      </c>
      <c r="BM131" s="184" t="s">
        <v>534</v>
      </c>
    </row>
    <row r="132" spans="1:47" s="2" customFormat="1" ht="12">
      <c r="A132" s="34"/>
      <c r="B132" s="35"/>
      <c r="C132" s="36"/>
      <c r="D132" s="186" t="s">
        <v>155</v>
      </c>
      <c r="E132" s="36"/>
      <c r="F132" s="187" t="s">
        <v>1353</v>
      </c>
      <c r="G132" s="36"/>
      <c r="H132" s="36"/>
      <c r="I132" s="188"/>
      <c r="J132" s="36"/>
      <c r="K132" s="36"/>
      <c r="L132" s="39"/>
      <c r="M132" s="189"/>
      <c r="N132" s="190"/>
      <c r="O132" s="64"/>
      <c r="P132" s="64"/>
      <c r="Q132" s="64"/>
      <c r="R132" s="64"/>
      <c r="S132" s="64"/>
      <c r="T132" s="65"/>
      <c r="U132" s="34"/>
      <c r="V132" s="34"/>
      <c r="W132" s="34"/>
      <c r="X132" s="34"/>
      <c r="Y132" s="34"/>
      <c r="Z132" s="34"/>
      <c r="AA132" s="34"/>
      <c r="AB132" s="34"/>
      <c r="AC132" s="34"/>
      <c r="AD132" s="34"/>
      <c r="AE132" s="34"/>
      <c r="AT132" s="17" t="s">
        <v>155</v>
      </c>
      <c r="AU132" s="17" t="s">
        <v>83</v>
      </c>
    </row>
    <row r="133" spans="1:65" s="2" customFormat="1" ht="33" customHeight="1">
      <c r="A133" s="34"/>
      <c r="B133" s="35"/>
      <c r="C133" s="173" t="s">
        <v>367</v>
      </c>
      <c r="D133" s="173" t="s">
        <v>148</v>
      </c>
      <c r="E133" s="174" t="s">
        <v>1354</v>
      </c>
      <c r="F133" s="175" t="s">
        <v>1355</v>
      </c>
      <c r="G133" s="176" t="s">
        <v>589</v>
      </c>
      <c r="H133" s="177">
        <v>2</v>
      </c>
      <c r="I133" s="178"/>
      <c r="J133" s="179">
        <f>ROUND(I133*H133,2)</f>
        <v>0</v>
      </c>
      <c r="K133" s="175" t="s">
        <v>152</v>
      </c>
      <c r="L133" s="39"/>
      <c r="M133" s="180" t="s">
        <v>19</v>
      </c>
      <c r="N133" s="181" t="s">
        <v>44</v>
      </c>
      <c r="O133" s="64"/>
      <c r="P133" s="182">
        <f>O133*H133</f>
        <v>0</v>
      </c>
      <c r="Q133" s="182">
        <v>0.00339</v>
      </c>
      <c r="R133" s="182">
        <f>Q133*H133</f>
        <v>0.00678</v>
      </c>
      <c r="S133" s="182">
        <v>0</v>
      </c>
      <c r="T133" s="183">
        <f>S133*H133</f>
        <v>0</v>
      </c>
      <c r="U133" s="34"/>
      <c r="V133" s="34"/>
      <c r="W133" s="34"/>
      <c r="X133" s="34"/>
      <c r="Y133" s="34"/>
      <c r="Z133" s="34"/>
      <c r="AA133" s="34"/>
      <c r="AB133" s="34"/>
      <c r="AC133" s="34"/>
      <c r="AD133" s="34"/>
      <c r="AE133" s="34"/>
      <c r="AR133" s="184" t="s">
        <v>264</v>
      </c>
      <c r="AT133" s="184" t="s">
        <v>148</v>
      </c>
      <c r="AU133" s="184" t="s">
        <v>83</v>
      </c>
      <c r="AY133" s="17" t="s">
        <v>146</v>
      </c>
      <c r="BE133" s="185">
        <f>IF(N133="základní",J133,0)</f>
        <v>0</v>
      </c>
      <c r="BF133" s="185">
        <f>IF(N133="snížená",J133,0)</f>
        <v>0</v>
      </c>
      <c r="BG133" s="185">
        <f>IF(N133="zákl. přenesená",J133,0)</f>
        <v>0</v>
      </c>
      <c r="BH133" s="185">
        <f>IF(N133="sníž. přenesená",J133,0)</f>
        <v>0</v>
      </c>
      <c r="BI133" s="185">
        <f>IF(N133="nulová",J133,0)</f>
        <v>0</v>
      </c>
      <c r="BJ133" s="17" t="s">
        <v>81</v>
      </c>
      <c r="BK133" s="185">
        <f>ROUND(I133*H133,2)</f>
        <v>0</v>
      </c>
      <c r="BL133" s="17" t="s">
        <v>264</v>
      </c>
      <c r="BM133" s="184" t="s">
        <v>545</v>
      </c>
    </row>
    <row r="134" spans="1:47" s="2" customFormat="1" ht="12">
      <c r="A134" s="34"/>
      <c r="B134" s="35"/>
      <c r="C134" s="36"/>
      <c r="D134" s="186" t="s">
        <v>155</v>
      </c>
      <c r="E134" s="36"/>
      <c r="F134" s="187" t="s">
        <v>1356</v>
      </c>
      <c r="G134" s="36"/>
      <c r="H134" s="36"/>
      <c r="I134" s="188"/>
      <c r="J134" s="36"/>
      <c r="K134" s="36"/>
      <c r="L134" s="39"/>
      <c r="M134" s="189"/>
      <c r="N134" s="190"/>
      <c r="O134" s="64"/>
      <c r="P134" s="64"/>
      <c r="Q134" s="64"/>
      <c r="R134" s="64"/>
      <c r="S134" s="64"/>
      <c r="T134" s="65"/>
      <c r="U134" s="34"/>
      <c r="V134" s="34"/>
      <c r="W134" s="34"/>
      <c r="X134" s="34"/>
      <c r="Y134" s="34"/>
      <c r="Z134" s="34"/>
      <c r="AA134" s="34"/>
      <c r="AB134" s="34"/>
      <c r="AC134" s="34"/>
      <c r="AD134" s="34"/>
      <c r="AE134" s="34"/>
      <c r="AT134" s="17" t="s">
        <v>155</v>
      </c>
      <c r="AU134" s="17" t="s">
        <v>83</v>
      </c>
    </row>
    <row r="135" spans="1:65" s="2" customFormat="1" ht="16.5" customHeight="1">
      <c r="A135" s="34"/>
      <c r="B135" s="35"/>
      <c r="C135" s="173" t="s">
        <v>372</v>
      </c>
      <c r="D135" s="173" t="s">
        <v>148</v>
      </c>
      <c r="E135" s="174" t="s">
        <v>1357</v>
      </c>
      <c r="F135" s="175" t="s">
        <v>1358</v>
      </c>
      <c r="G135" s="176" t="s">
        <v>589</v>
      </c>
      <c r="H135" s="177">
        <v>1</v>
      </c>
      <c r="I135" s="178"/>
      <c r="J135" s="179">
        <f>ROUND(I135*H135,2)</f>
        <v>0</v>
      </c>
      <c r="K135" s="175" t="s">
        <v>19</v>
      </c>
      <c r="L135" s="39"/>
      <c r="M135" s="180" t="s">
        <v>19</v>
      </c>
      <c r="N135" s="181" t="s">
        <v>44</v>
      </c>
      <c r="O135" s="64"/>
      <c r="P135" s="182">
        <f>O135*H135</f>
        <v>0</v>
      </c>
      <c r="Q135" s="182">
        <v>0.0034</v>
      </c>
      <c r="R135" s="182">
        <f>Q135*H135</f>
        <v>0.0034</v>
      </c>
      <c r="S135" s="182">
        <v>0</v>
      </c>
      <c r="T135" s="183">
        <f>S135*H135</f>
        <v>0</v>
      </c>
      <c r="U135" s="34"/>
      <c r="V135" s="34"/>
      <c r="W135" s="34"/>
      <c r="X135" s="34"/>
      <c r="Y135" s="34"/>
      <c r="Z135" s="34"/>
      <c r="AA135" s="34"/>
      <c r="AB135" s="34"/>
      <c r="AC135" s="34"/>
      <c r="AD135" s="34"/>
      <c r="AE135" s="34"/>
      <c r="AR135" s="184" t="s">
        <v>264</v>
      </c>
      <c r="AT135" s="184" t="s">
        <v>148</v>
      </c>
      <c r="AU135" s="184" t="s">
        <v>83</v>
      </c>
      <c r="AY135" s="17" t="s">
        <v>146</v>
      </c>
      <c r="BE135" s="185">
        <f>IF(N135="základní",J135,0)</f>
        <v>0</v>
      </c>
      <c r="BF135" s="185">
        <f>IF(N135="snížená",J135,0)</f>
        <v>0</v>
      </c>
      <c r="BG135" s="185">
        <f>IF(N135="zákl. přenesená",J135,0)</f>
        <v>0</v>
      </c>
      <c r="BH135" s="185">
        <f>IF(N135="sníž. přenesená",J135,0)</f>
        <v>0</v>
      </c>
      <c r="BI135" s="185">
        <f>IF(N135="nulová",J135,0)</f>
        <v>0</v>
      </c>
      <c r="BJ135" s="17" t="s">
        <v>81</v>
      </c>
      <c r="BK135" s="185">
        <f>ROUND(I135*H135,2)</f>
        <v>0</v>
      </c>
      <c r="BL135" s="17" t="s">
        <v>264</v>
      </c>
      <c r="BM135" s="184" t="s">
        <v>562</v>
      </c>
    </row>
    <row r="136" spans="1:65" s="2" customFormat="1" ht="16.5" customHeight="1">
      <c r="A136" s="34"/>
      <c r="B136" s="35"/>
      <c r="C136" s="173" t="s">
        <v>377</v>
      </c>
      <c r="D136" s="173" t="s">
        <v>148</v>
      </c>
      <c r="E136" s="174" t="s">
        <v>1359</v>
      </c>
      <c r="F136" s="175" t="s">
        <v>1360</v>
      </c>
      <c r="G136" s="176" t="s">
        <v>589</v>
      </c>
      <c r="H136" s="177">
        <v>3</v>
      </c>
      <c r="I136" s="178"/>
      <c r="J136" s="179">
        <f>ROUND(I136*H136,2)</f>
        <v>0</v>
      </c>
      <c r="K136" s="175" t="s">
        <v>152</v>
      </c>
      <c r="L136" s="39"/>
      <c r="M136" s="180" t="s">
        <v>19</v>
      </c>
      <c r="N136" s="181" t="s">
        <v>44</v>
      </c>
      <c r="O136" s="64"/>
      <c r="P136" s="182">
        <f>O136*H136</f>
        <v>0</v>
      </c>
      <c r="Q136" s="182">
        <v>0.00068</v>
      </c>
      <c r="R136" s="182">
        <f>Q136*H136</f>
        <v>0.00204</v>
      </c>
      <c r="S136" s="182">
        <v>0</v>
      </c>
      <c r="T136" s="183">
        <f>S136*H136</f>
        <v>0</v>
      </c>
      <c r="U136" s="34"/>
      <c r="V136" s="34"/>
      <c r="W136" s="34"/>
      <c r="X136" s="34"/>
      <c r="Y136" s="34"/>
      <c r="Z136" s="34"/>
      <c r="AA136" s="34"/>
      <c r="AB136" s="34"/>
      <c r="AC136" s="34"/>
      <c r="AD136" s="34"/>
      <c r="AE136" s="34"/>
      <c r="AR136" s="184" t="s">
        <v>264</v>
      </c>
      <c r="AT136" s="184" t="s">
        <v>148</v>
      </c>
      <c r="AU136" s="184" t="s">
        <v>83</v>
      </c>
      <c r="AY136" s="17" t="s">
        <v>146</v>
      </c>
      <c r="BE136" s="185">
        <f>IF(N136="základní",J136,0)</f>
        <v>0</v>
      </c>
      <c r="BF136" s="185">
        <f>IF(N136="snížená",J136,0)</f>
        <v>0</v>
      </c>
      <c r="BG136" s="185">
        <f>IF(N136="zákl. přenesená",J136,0)</f>
        <v>0</v>
      </c>
      <c r="BH136" s="185">
        <f>IF(N136="sníž. přenesená",J136,0)</f>
        <v>0</v>
      </c>
      <c r="BI136" s="185">
        <f>IF(N136="nulová",J136,0)</f>
        <v>0</v>
      </c>
      <c r="BJ136" s="17" t="s">
        <v>81</v>
      </c>
      <c r="BK136" s="185">
        <f>ROUND(I136*H136,2)</f>
        <v>0</v>
      </c>
      <c r="BL136" s="17" t="s">
        <v>264</v>
      </c>
      <c r="BM136" s="184" t="s">
        <v>574</v>
      </c>
    </row>
    <row r="137" spans="1:47" s="2" customFormat="1" ht="12">
      <c r="A137" s="34"/>
      <c r="B137" s="35"/>
      <c r="C137" s="36"/>
      <c r="D137" s="186" t="s">
        <v>155</v>
      </c>
      <c r="E137" s="36"/>
      <c r="F137" s="187" t="s">
        <v>1361</v>
      </c>
      <c r="G137" s="36"/>
      <c r="H137" s="36"/>
      <c r="I137" s="188"/>
      <c r="J137" s="36"/>
      <c r="K137" s="36"/>
      <c r="L137" s="39"/>
      <c r="M137" s="189"/>
      <c r="N137" s="190"/>
      <c r="O137" s="64"/>
      <c r="P137" s="64"/>
      <c r="Q137" s="64"/>
      <c r="R137" s="64"/>
      <c r="S137" s="64"/>
      <c r="T137" s="65"/>
      <c r="U137" s="34"/>
      <c r="V137" s="34"/>
      <c r="W137" s="34"/>
      <c r="X137" s="34"/>
      <c r="Y137" s="34"/>
      <c r="Z137" s="34"/>
      <c r="AA137" s="34"/>
      <c r="AB137" s="34"/>
      <c r="AC137" s="34"/>
      <c r="AD137" s="34"/>
      <c r="AE137" s="34"/>
      <c r="AT137" s="17" t="s">
        <v>155</v>
      </c>
      <c r="AU137" s="17" t="s">
        <v>83</v>
      </c>
    </row>
    <row r="138" spans="1:65" s="2" customFormat="1" ht="24.2" customHeight="1">
      <c r="A138" s="34"/>
      <c r="B138" s="35"/>
      <c r="C138" s="173" t="s">
        <v>383</v>
      </c>
      <c r="D138" s="173" t="s">
        <v>148</v>
      </c>
      <c r="E138" s="174" t="s">
        <v>1362</v>
      </c>
      <c r="F138" s="175" t="s">
        <v>1363</v>
      </c>
      <c r="G138" s="176" t="s">
        <v>1343</v>
      </c>
      <c r="H138" s="228"/>
      <c r="I138" s="178"/>
      <c r="J138" s="179">
        <f>ROUND(I138*H138,2)</f>
        <v>0</v>
      </c>
      <c r="K138" s="175" t="s">
        <v>152</v>
      </c>
      <c r="L138" s="39"/>
      <c r="M138" s="180" t="s">
        <v>19</v>
      </c>
      <c r="N138" s="181" t="s">
        <v>44</v>
      </c>
      <c r="O138" s="64"/>
      <c r="P138" s="182">
        <f>O138*H138</f>
        <v>0</v>
      </c>
      <c r="Q138" s="182">
        <v>0</v>
      </c>
      <c r="R138" s="182">
        <f>Q138*H138</f>
        <v>0</v>
      </c>
      <c r="S138" s="182">
        <v>0</v>
      </c>
      <c r="T138" s="183">
        <f>S138*H138</f>
        <v>0</v>
      </c>
      <c r="U138" s="34"/>
      <c r="V138" s="34"/>
      <c r="W138" s="34"/>
      <c r="X138" s="34"/>
      <c r="Y138" s="34"/>
      <c r="Z138" s="34"/>
      <c r="AA138" s="34"/>
      <c r="AB138" s="34"/>
      <c r="AC138" s="34"/>
      <c r="AD138" s="34"/>
      <c r="AE138" s="34"/>
      <c r="AR138" s="184" t="s">
        <v>264</v>
      </c>
      <c r="AT138" s="184" t="s">
        <v>148</v>
      </c>
      <c r="AU138" s="184" t="s">
        <v>83</v>
      </c>
      <c r="AY138" s="17" t="s">
        <v>146</v>
      </c>
      <c r="BE138" s="185">
        <f>IF(N138="základní",J138,0)</f>
        <v>0</v>
      </c>
      <c r="BF138" s="185">
        <f>IF(N138="snížená",J138,0)</f>
        <v>0</v>
      </c>
      <c r="BG138" s="185">
        <f>IF(N138="zákl. přenesená",J138,0)</f>
        <v>0</v>
      </c>
      <c r="BH138" s="185">
        <f>IF(N138="sníž. přenesená",J138,0)</f>
        <v>0</v>
      </c>
      <c r="BI138" s="185">
        <f>IF(N138="nulová",J138,0)</f>
        <v>0</v>
      </c>
      <c r="BJ138" s="17" t="s">
        <v>81</v>
      </c>
      <c r="BK138" s="185">
        <f>ROUND(I138*H138,2)</f>
        <v>0</v>
      </c>
      <c r="BL138" s="17" t="s">
        <v>264</v>
      </c>
      <c r="BM138" s="184" t="s">
        <v>586</v>
      </c>
    </row>
    <row r="139" spans="1:47" s="2" customFormat="1" ht="12">
      <c r="A139" s="34"/>
      <c r="B139" s="35"/>
      <c r="C139" s="36"/>
      <c r="D139" s="186" t="s">
        <v>155</v>
      </c>
      <c r="E139" s="36"/>
      <c r="F139" s="187" t="s">
        <v>1364</v>
      </c>
      <c r="G139" s="36"/>
      <c r="H139" s="36"/>
      <c r="I139" s="188"/>
      <c r="J139" s="36"/>
      <c r="K139" s="36"/>
      <c r="L139" s="39"/>
      <c r="M139" s="189"/>
      <c r="N139" s="190"/>
      <c r="O139" s="64"/>
      <c r="P139" s="64"/>
      <c r="Q139" s="64"/>
      <c r="R139" s="64"/>
      <c r="S139" s="64"/>
      <c r="T139" s="65"/>
      <c r="U139" s="34"/>
      <c r="V139" s="34"/>
      <c r="W139" s="34"/>
      <c r="X139" s="34"/>
      <c r="Y139" s="34"/>
      <c r="Z139" s="34"/>
      <c r="AA139" s="34"/>
      <c r="AB139" s="34"/>
      <c r="AC139" s="34"/>
      <c r="AD139" s="34"/>
      <c r="AE139" s="34"/>
      <c r="AT139" s="17" t="s">
        <v>155</v>
      </c>
      <c r="AU139" s="17" t="s">
        <v>83</v>
      </c>
    </row>
    <row r="140" spans="2:63" s="12" customFormat="1" ht="22.9" customHeight="1">
      <c r="B140" s="157"/>
      <c r="C140" s="158"/>
      <c r="D140" s="159" t="s">
        <v>72</v>
      </c>
      <c r="E140" s="171" t="s">
        <v>1365</v>
      </c>
      <c r="F140" s="171" t="s">
        <v>1366</v>
      </c>
      <c r="G140" s="158"/>
      <c r="H140" s="158"/>
      <c r="I140" s="161"/>
      <c r="J140" s="172">
        <f>BK140</f>
        <v>0</v>
      </c>
      <c r="K140" s="158"/>
      <c r="L140" s="163"/>
      <c r="M140" s="164"/>
      <c r="N140" s="165"/>
      <c r="O140" s="165"/>
      <c r="P140" s="166">
        <f>SUM(P141:P164)</f>
        <v>0</v>
      </c>
      <c r="Q140" s="165"/>
      <c r="R140" s="166">
        <f>SUM(R141:R164)</f>
        <v>0.14703000000000002</v>
      </c>
      <c r="S140" s="165"/>
      <c r="T140" s="167">
        <f>SUM(T141:T164)</f>
        <v>0.14980000000000002</v>
      </c>
      <c r="AR140" s="168" t="s">
        <v>83</v>
      </c>
      <c r="AT140" s="169" t="s">
        <v>72</v>
      </c>
      <c r="AU140" s="169" t="s">
        <v>81</v>
      </c>
      <c r="AY140" s="168" t="s">
        <v>146</v>
      </c>
      <c r="BK140" s="170">
        <f>SUM(BK141:BK164)</f>
        <v>0</v>
      </c>
    </row>
    <row r="141" spans="1:65" s="2" customFormat="1" ht="16.5" customHeight="1">
      <c r="A141" s="34"/>
      <c r="B141" s="35"/>
      <c r="C141" s="173" t="s">
        <v>395</v>
      </c>
      <c r="D141" s="173" t="s">
        <v>148</v>
      </c>
      <c r="E141" s="174" t="s">
        <v>1367</v>
      </c>
      <c r="F141" s="175" t="s">
        <v>1368</v>
      </c>
      <c r="G141" s="176" t="s">
        <v>291</v>
      </c>
      <c r="H141" s="177">
        <v>20</v>
      </c>
      <c r="I141" s="178"/>
      <c r="J141" s="179">
        <f>ROUND(I141*H141,2)</f>
        <v>0</v>
      </c>
      <c r="K141" s="175" t="s">
        <v>152</v>
      </c>
      <c r="L141" s="39"/>
      <c r="M141" s="180" t="s">
        <v>19</v>
      </c>
      <c r="N141" s="181" t="s">
        <v>44</v>
      </c>
      <c r="O141" s="64"/>
      <c r="P141" s="182">
        <f>O141*H141</f>
        <v>0</v>
      </c>
      <c r="Q141" s="182">
        <v>2E-05</v>
      </c>
      <c r="R141" s="182">
        <f>Q141*H141</f>
        <v>0.0004</v>
      </c>
      <c r="S141" s="182">
        <v>0.0032</v>
      </c>
      <c r="T141" s="183">
        <f>S141*H141</f>
        <v>0.064</v>
      </c>
      <c r="U141" s="34"/>
      <c r="V141" s="34"/>
      <c r="W141" s="34"/>
      <c r="X141" s="34"/>
      <c r="Y141" s="34"/>
      <c r="Z141" s="34"/>
      <c r="AA141" s="34"/>
      <c r="AB141" s="34"/>
      <c r="AC141" s="34"/>
      <c r="AD141" s="34"/>
      <c r="AE141" s="34"/>
      <c r="AR141" s="184" t="s">
        <v>264</v>
      </c>
      <c r="AT141" s="184" t="s">
        <v>148</v>
      </c>
      <c r="AU141" s="184" t="s">
        <v>83</v>
      </c>
      <c r="AY141" s="17" t="s">
        <v>146</v>
      </c>
      <c r="BE141" s="185">
        <f>IF(N141="základní",J141,0)</f>
        <v>0</v>
      </c>
      <c r="BF141" s="185">
        <f>IF(N141="snížená",J141,0)</f>
        <v>0</v>
      </c>
      <c r="BG141" s="185">
        <f>IF(N141="zákl. přenesená",J141,0)</f>
        <v>0</v>
      </c>
      <c r="BH141" s="185">
        <f>IF(N141="sníž. přenesená",J141,0)</f>
        <v>0</v>
      </c>
      <c r="BI141" s="185">
        <f>IF(N141="nulová",J141,0)</f>
        <v>0</v>
      </c>
      <c r="BJ141" s="17" t="s">
        <v>81</v>
      </c>
      <c r="BK141" s="185">
        <f>ROUND(I141*H141,2)</f>
        <v>0</v>
      </c>
      <c r="BL141" s="17" t="s">
        <v>264</v>
      </c>
      <c r="BM141" s="184" t="s">
        <v>604</v>
      </c>
    </row>
    <row r="142" spans="1:47" s="2" customFormat="1" ht="12">
      <c r="A142" s="34"/>
      <c r="B142" s="35"/>
      <c r="C142" s="36"/>
      <c r="D142" s="186" t="s">
        <v>155</v>
      </c>
      <c r="E142" s="36"/>
      <c r="F142" s="187" t="s">
        <v>1369</v>
      </c>
      <c r="G142" s="36"/>
      <c r="H142" s="36"/>
      <c r="I142" s="188"/>
      <c r="J142" s="36"/>
      <c r="K142" s="36"/>
      <c r="L142" s="39"/>
      <c r="M142" s="189"/>
      <c r="N142" s="190"/>
      <c r="O142" s="64"/>
      <c r="P142" s="64"/>
      <c r="Q142" s="64"/>
      <c r="R142" s="64"/>
      <c r="S142" s="64"/>
      <c r="T142" s="65"/>
      <c r="U142" s="34"/>
      <c r="V142" s="34"/>
      <c r="W142" s="34"/>
      <c r="X142" s="34"/>
      <c r="Y142" s="34"/>
      <c r="Z142" s="34"/>
      <c r="AA142" s="34"/>
      <c r="AB142" s="34"/>
      <c r="AC142" s="34"/>
      <c r="AD142" s="34"/>
      <c r="AE142" s="34"/>
      <c r="AT142" s="17" t="s">
        <v>155</v>
      </c>
      <c r="AU142" s="17" t="s">
        <v>83</v>
      </c>
    </row>
    <row r="143" spans="1:65" s="2" customFormat="1" ht="16.5" customHeight="1">
      <c r="A143" s="34"/>
      <c r="B143" s="35"/>
      <c r="C143" s="173" t="s">
        <v>400</v>
      </c>
      <c r="D143" s="173" t="s">
        <v>148</v>
      </c>
      <c r="E143" s="174" t="s">
        <v>1370</v>
      </c>
      <c r="F143" s="175" t="s">
        <v>1371</v>
      </c>
      <c r="G143" s="176" t="s">
        <v>291</v>
      </c>
      <c r="H143" s="177">
        <v>10</v>
      </c>
      <c r="I143" s="178"/>
      <c r="J143" s="179">
        <f>ROUND(I143*H143,2)</f>
        <v>0</v>
      </c>
      <c r="K143" s="175" t="s">
        <v>152</v>
      </c>
      <c r="L143" s="39"/>
      <c r="M143" s="180" t="s">
        <v>19</v>
      </c>
      <c r="N143" s="181" t="s">
        <v>44</v>
      </c>
      <c r="O143" s="64"/>
      <c r="P143" s="182">
        <f>O143*H143</f>
        <v>0</v>
      </c>
      <c r="Q143" s="182">
        <v>9E-05</v>
      </c>
      <c r="R143" s="182">
        <f>Q143*H143</f>
        <v>0.0009000000000000001</v>
      </c>
      <c r="S143" s="182">
        <v>0.00858</v>
      </c>
      <c r="T143" s="183">
        <f>S143*H143</f>
        <v>0.08580000000000002</v>
      </c>
      <c r="U143" s="34"/>
      <c r="V143" s="34"/>
      <c r="W143" s="34"/>
      <c r="X143" s="34"/>
      <c r="Y143" s="34"/>
      <c r="Z143" s="34"/>
      <c r="AA143" s="34"/>
      <c r="AB143" s="34"/>
      <c r="AC143" s="34"/>
      <c r="AD143" s="34"/>
      <c r="AE143" s="34"/>
      <c r="AR143" s="184" t="s">
        <v>264</v>
      </c>
      <c r="AT143" s="184" t="s">
        <v>148</v>
      </c>
      <c r="AU143" s="184" t="s">
        <v>83</v>
      </c>
      <c r="AY143" s="17" t="s">
        <v>146</v>
      </c>
      <c r="BE143" s="185">
        <f>IF(N143="základní",J143,0)</f>
        <v>0</v>
      </c>
      <c r="BF143" s="185">
        <f>IF(N143="snížená",J143,0)</f>
        <v>0</v>
      </c>
      <c r="BG143" s="185">
        <f>IF(N143="zákl. přenesená",J143,0)</f>
        <v>0</v>
      </c>
      <c r="BH143" s="185">
        <f>IF(N143="sníž. přenesená",J143,0)</f>
        <v>0</v>
      </c>
      <c r="BI143" s="185">
        <f>IF(N143="nulová",J143,0)</f>
        <v>0</v>
      </c>
      <c r="BJ143" s="17" t="s">
        <v>81</v>
      </c>
      <c r="BK143" s="185">
        <f>ROUND(I143*H143,2)</f>
        <v>0</v>
      </c>
      <c r="BL143" s="17" t="s">
        <v>264</v>
      </c>
      <c r="BM143" s="184" t="s">
        <v>612</v>
      </c>
    </row>
    <row r="144" spans="1:47" s="2" customFormat="1" ht="12">
      <c r="A144" s="34"/>
      <c r="B144" s="35"/>
      <c r="C144" s="36"/>
      <c r="D144" s="186" t="s">
        <v>155</v>
      </c>
      <c r="E144" s="36"/>
      <c r="F144" s="187" t="s">
        <v>1372</v>
      </c>
      <c r="G144" s="36"/>
      <c r="H144" s="36"/>
      <c r="I144" s="188"/>
      <c r="J144" s="36"/>
      <c r="K144" s="36"/>
      <c r="L144" s="39"/>
      <c r="M144" s="189"/>
      <c r="N144" s="190"/>
      <c r="O144" s="64"/>
      <c r="P144" s="64"/>
      <c r="Q144" s="64"/>
      <c r="R144" s="64"/>
      <c r="S144" s="64"/>
      <c r="T144" s="65"/>
      <c r="U144" s="34"/>
      <c r="V144" s="34"/>
      <c r="W144" s="34"/>
      <c r="X144" s="34"/>
      <c r="Y144" s="34"/>
      <c r="Z144" s="34"/>
      <c r="AA144" s="34"/>
      <c r="AB144" s="34"/>
      <c r="AC144" s="34"/>
      <c r="AD144" s="34"/>
      <c r="AE144" s="34"/>
      <c r="AT144" s="17" t="s">
        <v>155</v>
      </c>
      <c r="AU144" s="17" t="s">
        <v>83</v>
      </c>
    </row>
    <row r="145" spans="1:65" s="2" customFormat="1" ht="24.2" customHeight="1">
      <c r="A145" s="34"/>
      <c r="B145" s="35"/>
      <c r="C145" s="173" t="s">
        <v>407</v>
      </c>
      <c r="D145" s="173" t="s">
        <v>148</v>
      </c>
      <c r="E145" s="174" t="s">
        <v>1373</v>
      </c>
      <c r="F145" s="175" t="s">
        <v>1374</v>
      </c>
      <c r="G145" s="176" t="s">
        <v>291</v>
      </c>
      <c r="H145" s="177">
        <v>5</v>
      </c>
      <c r="I145" s="178"/>
      <c r="J145" s="179">
        <f>ROUND(I145*H145,2)</f>
        <v>0</v>
      </c>
      <c r="K145" s="175" t="s">
        <v>152</v>
      </c>
      <c r="L145" s="39"/>
      <c r="M145" s="180" t="s">
        <v>19</v>
      </c>
      <c r="N145" s="181" t="s">
        <v>44</v>
      </c>
      <c r="O145" s="64"/>
      <c r="P145" s="182">
        <f>O145*H145</f>
        <v>0</v>
      </c>
      <c r="Q145" s="182">
        <v>0.00117</v>
      </c>
      <c r="R145" s="182">
        <f>Q145*H145</f>
        <v>0.00585</v>
      </c>
      <c r="S145" s="182">
        <v>0</v>
      </c>
      <c r="T145" s="183">
        <f>S145*H145</f>
        <v>0</v>
      </c>
      <c r="U145" s="34"/>
      <c r="V145" s="34"/>
      <c r="W145" s="34"/>
      <c r="X145" s="34"/>
      <c r="Y145" s="34"/>
      <c r="Z145" s="34"/>
      <c r="AA145" s="34"/>
      <c r="AB145" s="34"/>
      <c r="AC145" s="34"/>
      <c r="AD145" s="34"/>
      <c r="AE145" s="34"/>
      <c r="AR145" s="184" t="s">
        <v>264</v>
      </c>
      <c r="AT145" s="184" t="s">
        <v>148</v>
      </c>
      <c r="AU145" s="184" t="s">
        <v>83</v>
      </c>
      <c r="AY145" s="17" t="s">
        <v>146</v>
      </c>
      <c r="BE145" s="185">
        <f>IF(N145="základní",J145,0)</f>
        <v>0</v>
      </c>
      <c r="BF145" s="185">
        <f>IF(N145="snížená",J145,0)</f>
        <v>0</v>
      </c>
      <c r="BG145" s="185">
        <f>IF(N145="zákl. přenesená",J145,0)</f>
        <v>0</v>
      </c>
      <c r="BH145" s="185">
        <f>IF(N145="sníž. přenesená",J145,0)</f>
        <v>0</v>
      </c>
      <c r="BI145" s="185">
        <f>IF(N145="nulová",J145,0)</f>
        <v>0</v>
      </c>
      <c r="BJ145" s="17" t="s">
        <v>81</v>
      </c>
      <c r="BK145" s="185">
        <f>ROUND(I145*H145,2)</f>
        <v>0</v>
      </c>
      <c r="BL145" s="17" t="s">
        <v>264</v>
      </c>
      <c r="BM145" s="184" t="s">
        <v>221</v>
      </c>
    </row>
    <row r="146" spans="1:47" s="2" customFormat="1" ht="12">
      <c r="A146" s="34"/>
      <c r="B146" s="35"/>
      <c r="C146" s="36"/>
      <c r="D146" s="186" t="s">
        <v>155</v>
      </c>
      <c r="E146" s="36"/>
      <c r="F146" s="187" t="s">
        <v>1375</v>
      </c>
      <c r="G146" s="36"/>
      <c r="H146" s="36"/>
      <c r="I146" s="188"/>
      <c r="J146" s="36"/>
      <c r="K146" s="36"/>
      <c r="L146" s="39"/>
      <c r="M146" s="189"/>
      <c r="N146" s="190"/>
      <c r="O146" s="64"/>
      <c r="P146" s="64"/>
      <c r="Q146" s="64"/>
      <c r="R146" s="64"/>
      <c r="S146" s="64"/>
      <c r="T146" s="65"/>
      <c r="U146" s="34"/>
      <c r="V146" s="34"/>
      <c r="W146" s="34"/>
      <c r="X146" s="34"/>
      <c r="Y146" s="34"/>
      <c r="Z146" s="34"/>
      <c r="AA146" s="34"/>
      <c r="AB146" s="34"/>
      <c r="AC146" s="34"/>
      <c r="AD146" s="34"/>
      <c r="AE146" s="34"/>
      <c r="AT146" s="17" t="s">
        <v>155</v>
      </c>
      <c r="AU146" s="17" t="s">
        <v>83</v>
      </c>
    </row>
    <row r="147" spans="1:65" s="2" customFormat="1" ht="24.2" customHeight="1">
      <c r="A147" s="34"/>
      <c r="B147" s="35"/>
      <c r="C147" s="173" t="s">
        <v>412</v>
      </c>
      <c r="D147" s="173" t="s">
        <v>148</v>
      </c>
      <c r="E147" s="174" t="s">
        <v>1376</v>
      </c>
      <c r="F147" s="175" t="s">
        <v>1377</v>
      </c>
      <c r="G147" s="176" t="s">
        <v>291</v>
      </c>
      <c r="H147" s="177">
        <v>20</v>
      </c>
      <c r="I147" s="178"/>
      <c r="J147" s="179">
        <f>ROUND(I147*H147,2)</f>
        <v>0</v>
      </c>
      <c r="K147" s="175" t="s">
        <v>152</v>
      </c>
      <c r="L147" s="39"/>
      <c r="M147" s="180" t="s">
        <v>19</v>
      </c>
      <c r="N147" s="181" t="s">
        <v>44</v>
      </c>
      <c r="O147" s="64"/>
      <c r="P147" s="182">
        <f>O147*H147</f>
        <v>0</v>
      </c>
      <c r="Q147" s="182">
        <v>0.00158</v>
      </c>
      <c r="R147" s="182">
        <f>Q147*H147</f>
        <v>0.0316</v>
      </c>
      <c r="S147" s="182">
        <v>0</v>
      </c>
      <c r="T147" s="183">
        <f>S147*H147</f>
        <v>0</v>
      </c>
      <c r="U147" s="34"/>
      <c r="V147" s="34"/>
      <c r="W147" s="34"/>
      <c r="X147" s="34"/>
      <c r="Y147" s="34"/>
      <c r="Z147" s="34"/>
      <c r="AA147" s="34"/>
      <c r="AB147" s="34"/>
      <c r="AC147" s="34"/>
      <c r="AD147" s="34"/>
      <c r="AE147" s="34"/>
      <c r="AR147" s="184" t="s">
        <v>264</v>
      </c>
      <c r="AT147" s="184" t="s">
        <v>148</v>
      </c>
      <c r="AU147" s="184" t="s">
        <v>83</v>
      </c>
      <c r="AY147" s="17" t="s">
        <v>146</v>
      </c>
      <c r="BE147" s="185">
        <f>IF(N147="základní",J147,0)</f>
        <v>0</v>
      </c>
      <c r="BF147" s="185">
        <f>IF(N147="snížená",J147,0)</f>
        <v>0</v>
      </c>
      <c r="BG147" s="185">
        <f>IF(N147="zákl. přenesená",J147,0)</f>
        <v>0</v>
      </c>
      <c r="BH147" s="185">
        <f>IF(N147="sníž. přenesená",J147,0)</f>
        <v>0</v>
      </c>
      <c r="BI147" s="185">
        <f>IF(N147="nulová",J147,0)</f>
        <v>0</v>
      </c>
      <c r="BJ147" s="17" t="s">
        <v>81</v>
      </c>
      <c r="BK147" s="185">
        <f>ROUND(I147*H147,2)</f>
        <v>0</v>
      </c>
      <c r="BL147" s="17" t="s">
        <v>264</v>
      </c>
      <c r="BM147" s="184" t="s">
        <v>523</v>
      </c>
    </row>
    <row r="148" spans="1:47" s="2" customFormat="1" ht="12">
      <c r="A148" s="34"/>
      <c r="B148" s="35"/>
      <c r="C148" s="36"/>
      <c r="D148" s="186" t="s">
        <v>155</v>
      </c>
      <c r="E148" s="36"/>
      <c r="F148" s="187" t="s">
        <v>1378</v>
      </c>
      <c r="G148" s="36"/>
      <c r="H148" s="36"/>
      <c r="I148" s="188"/>
      <c r="J148" s="36"/>
      <c r="K148" s="36"/>
      <c r="L148" s="39"/>
      <c r="M148" s="189"/>
      <c r="N148" s="190"/>
      <c r="O148" s="64"/>
      <c r="P148" s="64"/>
      <c r="Q148" s="64"/>
      <c r="R148" s="64"/>
      <c r="S148" s="64"/>
      <c r="T148" s="65"/>
      <c r="U148" s="34"/>
      <c r="V148" s="34"/>
      <c r="W148" s="34"/>
      <c r="X148" s="34"/>
      <c r="Y148" s="34"/>
      <c r="Z148" s="34"/>
      <c r="AA148" s="34"/>
      <c r="AB148" s="34"/>
      <c r="AC148" s="34"/>
      <c r="AD148" s="34"/>
      <c r="AE148" s="34"/>
      <c r="AT148" s="17" t="s">
        <v>155</v>
      </c>
      <c r="AU148" s="17" t="s">
        <v>83</v>
      </c>
    </row>
    <row r="149" spans="1:65" s="2" customFormat="1" ht="24.2" customHeight="1">
      <c r="A149" s="34"/>
      <c r="B149" s="35"/>
      <c r="C149" s="173" t="s">
        <v>417</v>
      </c>
      <c r="D149" s="173" t="s">
        <v>148</v>
      </c>
      <c r="E149" s="174" t="s">
        <v>1379</v>
      </c>
      <c r="F149" s="175" t="s">
        <v>1380</v>
      </c>
      <c r="G149" s="176" t="s">
        <v>291</v>
      </c>
      <c r="H149" s="177">
        <v>10</v>
      </c>
      <c r="I149" s="178"/>
      <c r="J149" s="179">
        <f>ROUND(I149*H149,2)</f>
        <v>0</v>
      </c>
      <c r="K149" s="175" t="s">
        <v>152</v>
      </c>
      <c r="L149" s="39"/>
      <c r="M149" s="180" t="s">
        <v>19</v>
      </c>
      <c r="N149" s="181" t="s">
        <v>44</v>
      </c>
      <c r="O149" s="64"/>
      <c r="P149" s="182">
        <f>O149*H149</f>
        <v>0</v>
      </c>
      <c r="Q149" s="182">
        <v>0.00199</v>
      </c>
      <c r="R149" s="182">
        <f>Q149*H149</f>
        <v>0.0199</v>
      </c>
      <c r="S149" s="182">
        <v>0</v>
      </c>
      <c r="T149" s="183">
        <f>S149*H149</f>
        <v>0</v>
      </c>
      <c r="U149" s="34"/>
      <c r="V149" s="34"/>
      <c r="W149" s="34"/>
      <c r="X149" s="34"/>
      <c r="Y149" s="34"/>
      <c r="Z149" s="34"/>
      <c r="AA149" s="34"/>
      <c r="AB149" s="34"/>
      <c r="AC149" s="34"/>
      <c r="AD149" s="34"/>
      <c r="AE149" s="34"/>
      <c r="AR149" s="184" t="s">
        <v>264</v>
      </c>
      <c r="AT149" s="184" t="s">
        <v>148</v>
      </c>
      <c r="AU149" s="184" t="s">
        <v>83</v>
      </c>
      <c r="AY149" s="17" t="s">
        <v>146</v>
      </c>
      <c r="BE149" s="185">
        <f>IF(N149="základní",J149,0)</f>
        <v>0</v>
      </c>
      <c r="BF149" s="185">
        <f>IF(N149="snížená",J149,0)</f>
        <v>0</v>
      </c>
      <c r="BG149" s="185">
        <f>IF(N149="zákl. přenesená",J149,0)</f>
        <v>0</v>
      </c>
      <c r="BH149" s="185">
        <f>IF(N149="sníž. přenesená",J149,0)</f>
        <v>0</v>
      </c>
      <c r="BI149" s="185">
        <f>IF(N149="nulová",J149,0)</f>
        <v>0</v>
      </c>
      <c r="BJ149" s="17" t="s">
        <v>81</v>
      </c>
      <c r="BK149" s="185">
        <f>ROUND(I149*H149,2)</f>
        <v>0</v>
      </c>
      <c r="BL149" s="17" t="s">
        <v>264</v>
      </c>
      <c r="BM149" s="184" t="s">
        <v>642</v>
      </c>
    </row>
    <row r="150" spans="1:47" s="2" customFormat="1" ht="12">
      <c r="A150" s="34"/>
      <c r="B150" s="35"/>
      <c r="C150" s="36"/>
      <c r="D150" s="186" t="s">
        <v>155</v>
      </c>
      <c r="E150" s="36"/>
      <c r="F150" s="187" t="s">
        <v>1381</v>
      </c>
      <c r="G150" s="36"/>
      <c r="H150" s="36"/>
      <c r="I150" s="188"/>
      <c r="J150" s="36"/>
      <c r="K150" s="36"/>
      <c r="L150" s="39"/>
      <c r="M150" s="189"/>
      <c r="N150" s="190"/>
      <c r="O150" s="64"/>
      <c r="P150" s="64"/>
      <c r="Q150" s="64"/>
      <c r="R150" s="64"/>
      <c r="S150" s="64"/>
      <c r="T150" s="65"/>
      <c r="U150" s="34"/>
      <c r="V150" s="34"/>
      <c r="W150" s="34"/>
      <c r="X150" s="34"/>
      <c r="Y150" s="34"/>
      <c r="Z150" s="34"/>
      <c r="AA150" s="34"/>
      <c r="AB150" s="34"/>
      <c r="AC150" s="34"/>
      <c r="AD150" s="34"/>
      <c r="AE150" s="34"/>
      <c r="AT150" s="17" t="s">
        <v>155</v>
      </c>
      <c r="AU150" s="17" t="s">
        <v>83</v>
      </c>
    </row>
    <row r="151" spans="1:65" s="2" customFormat="1" ht="24.2" customHeight="1">
      <c r="A151" s="34"/>
      <c r="B151" s="35"/>
      <c r="C151" s="173" t="s">
        <v>424</v>
      </c>
      <c r="D151" s="173" t="s">
        <v>148</v>
      </c>
      <c r="E151" s="174" t="s">
        <v>1382</v>
      </c>
      <c r="F151" s="175" t="s">
        <v>1383</v>
      </c>
      <c r="G151" s="176" t="s">
        <v>291</v>
      </c>
      <c r="H151" s="177">
        <v>5</v>
      </c>
      <c r="I151" s="178"/>
      <c r="J151" s="179">
        <f>ROUND(I151*H151,2)</f>
        <v>0</v>
      </c>
      <c r="K151" s="175" t="s">
        <v>152</v>
      </c>
      <c r="L151" s="39"/>
      <c r="M151" s="180" t="s">
        <v>19</v>
      </c>
      <c r="N151" s="181" t="s">
        <v>44</v>
      </c>
      <c r="O151" s="64"/>
      <c r="P151" s="182">
        <f>O151*H151</f>
        <v>0</v>
      </c>
      <c r="Q151" s="182">
        <v>0.00296</v>
      </c>
      <c r="R151" s="182">
        <f>Q151*H151</f>
        <v>0.0148</v>
      </c>
      <c r="S151" s="182">
        <v>0</v>
      </c>
      <c r="T151" s="183">
        <f>S151*H151</f>
        <v>0</v>
      </c>
      <c r="U151" s="34"/>
      <c r="V151" s="34"/>
      <c r="W151" s="34"/>
      <c r="X151" s="34"/>
      <c r="Y151" s="34"/>
      <c r="Z151" s="34"/>
      <c r="AA151" s="34"/>
      <c r="AB151" s="34"/>
      <c r="AC151" s="34"/>
      <c r="AD151" s="34"/>
      <c r="AE151" s="34"/>
      <c r="AR151" s="184" t="s">
        <v>264</v>
      </c>
      <c r="AT151" s="184" t="s">
        <v>148</v>
      </c>
      <c r="AU151" s="184" t="s">
        <v>83</v>
      </c>
      <c r="AY151" s="17" t="s">
        <v>146</v>
      </c>
      <c r="BE151" s="185">
        <f>IF(N151="základní",J151,0)</f>
        <v>0</v>
      </c>
      <c r="BF151" s="185">
        <f>IF(N151="snížená",J151,0)</f>
        <v>0</v>
      </c>
      <c r="BG151" s="185">
        <f>IF(N151="zákl. přenesená",J151,0)</f>
        <v>0</v>
      </c>
      <c r="BH151" s="185">
        <f>IF(N151="sníž. přenesená",J151,0)</f>
        <v>0</v>
      </c>
      <c r="BI151" s="185">
        <f>IF(N151="nulová",J151,0)</f>
        <v>0</v>
      </c>
      <c r="BJ151" s="17" t="s">
        <v>81</v>
      </c>
      <c r="BK151" s="185">
        <f>ROUND(I151*H151,2)</f>
        <v>0</v>
      </c>
      <c r="BL151" s="17" t="s">
        <v>264</v>
      </c>
      <c r="BM151" s="184" t="s">
        <v>655</v>
      </c>
    </row>
    <row r="152" spans="1:47" s="2" customFormat="1" ht="12">
      <c r="A152" s="34"/>
      <c r="B152" s="35"/>
      <c r="C152" s="36"/>
      <c r="D152" s="186" t="s">
        <v>155</v>
      </c>
      <c r="E152" s="36"/>
      <c r="F152" s="187" t="s">
        <v>1384</v>
      </c>
      <c r="G152" s="36"/>
      <c r="H152" s="36"/>
      <c r="I152" s="188"/>
      <c r="J152" s="36"/>
      <c r="K152" s="36"/>
      <c r="L152" s="39"/>
      <c r="M152" s="189"/>
      <c r="N152" s="190"/>
      <c r="O152" s="64"/>
      <c r="P152" s="64"/>
      <c r="Q152" s="64"/>
      <c r="R152" s="64"/>
      <c r="S152" s="64"/>
      <c r="T152" s="65"/>
      <c r="U152" s="34"/>
      <c r="V152" s="34"/>
      <c r="W152" s="34"/>
      <c r="X152" s="34"/>
      <c r="Y152" s="34"/>
      <c r="Z152" s="34"/>
      <c r="AA152" s="34"/>
      <c r="AB152" s="34"/>
      <c r="AC152" s="34"/>
      <c r="AD152" s="34"/>
      <c r="AE152" s="34"/>
      <c r="AT152" s="17" t="s">
        <v>155</v>
      </c>
      <c r="AU152" s="17" t="s">
        <v>83</v>
      </c>
    </row>
    <row r="153" spans="1:65" s="2" customFormat="1" ht="24.2" customHeight="1">
      <c r="A153" s="34"/>
      <c r="B153" s="35"/>
      <c r="C153" s="173" t="s">
        <v>429</v>
      </c>
      <c r="D153" s="173" t="s">
        <v>148</v>
      </c>
      <c r="E153" s="174" t="s">
        <v>1385</v>
      </c>
      <c r="F153" s="175" t="s">
        <v>1386</v>
      </c>
      <c r="G153" s="176" t="s">
        <v>291</v>
      </c>
      <c r="H153" s="177">
        <v>0.5</v>
      </c>
      <c r="I153" s="178"/>
      <c r="J153" s="179">
        <f>ROUND(I153*H153,2)</f>
        <v>0</v>
      </c>
      <c r="K153" s="175" t="s">
        <v>152</v>
      </c>
      <c r="L153" s="39"/>
      <c r="M153" s="180" t="s">
        <v>19</v>
      </c>
      <c r="N153" s="181" t="s">
        <v>44</v>
      </c>
      <c r="O153" s="64"/>
      <c r="P153" s="182">
        <f>O153*H153</f>
        <v>0</v>
      </c>
      <c r="Q153" s="182">
        <v>0.00376</v>
      </c>
      <c r="R153" s="182">
        <f>Q153*H153</f>
        <v>0.00188</v>
      </c>
      <c r="S153" s="182">
        <v>0</v>
      </c>
      <c r="T153" s="183">
        <f>S153*H153</f>
        <v>0</v>
      </c>
      <c r="U153" s="34"/>
      <c r="V153" s="34"/>
      <c r="W153" s="34"/>
      <c r="X153" s="34"/>
      <c r="Y153" s="34"/>
      <c r="Z153" s="34"/>
      <c r="AA153" s="34"/>
      <c r="AB153" s="34"/>
      <c r="AC153" s="34"/>
      <c r="AD153" s="34"/>
      <c r="AE153" s="34"/>
      <c r="AR153" s="184" t="s">
        <v>264</v>
      </c>
      <c r="AT153" s="184" t="s">
        <v>148</v>
      </c>
      <c r="AU153" s="184" t="s">
        <v>83</v>
      </c>
      <c r="AY153" s="17" t="s">
        <v>146</v>
      </c>
      <c r="BE153" s="185">
        <f>IF(N153="základní",J153,0)</f>
        <v>0</v>
      </c>
      <c r="BF153" s="185">
        <f>IF(N153="snížená",J153,0)</f>
        <v>0</v>
      </c>
      <c r="BG153" s="185">
        <f>IF(N153="zákl. přenesená",J153,0)</f>
        <v>0</v>
      </c>
      <c r="BH153" s="185">
        <f>IF(N153="sníž. přenesená",J153,0)</f>
        <v>0</v>
      </c>
      <c r="BI153" s="185">
        <f>IF(N153="nulová",J153,0)</f>
        <v>0</v>
      </c>
      <c r="BJ153" s="17" t="s">
        <v>81</v>
      </c>
      <c r="BK153" s="185">
        <f>ROUND(I153*H153,2)</f>
        <v>0</v>
      </c>
      <c r="BL153" s="17" t="s">
        <v>264</v>
      </c>
      <c r="BM153" s="184" t="s">
        <v>666</v>
      </c>
    </row>
    <row r="154" spans="1:47" s="2" customFormat="1" ht="12">
      <c r="A154" s="34"/>
      <c r="B154" s="35"/>
      <c r="C154" s="36"/>
      <c r="D154" s="186" t="s">
        <v>155</v>
      </c>
      <c r="E154" s="36"/>
      <c r="F154" s="187" t="s">
        <v>1387</v>
      </c>
      <c r="G154" s="36"/>
      <c r="H154" s="36"/>
      <c r="I154" s="188"/>
      <c r="J154" s="36"/>
      <c r="K154" s="36"/>
      <c r="L154" s="39"/>
      <c r="M154" s="189"/>
      <c r="N154" s="190"/>
      <c r="O154" s="64"/>
      <c r="P154" s="64"/>
      <c r="Q154" s="64"/>
      <c r="R154" s="64"/>
      <c r="S154" s="64"/>
      <c r="T154" s="65"/>
      <c r="U154" s="34"/>
      <c r="V154" s="34"/>
      <c r="W154" s="34"/>
      <c r="X154" s="34"/>
      <c r="Y154" s="34"/>
      <c r="Z154" s="34"/>
      <c r="AA154" s="34"/>
      <c r="AB154" s="34"/>
      <c r="AC154" s="34"/>
      <c r="AD154" s="34"/>
      <c r="AE154" s="34"/>
      <c r="AT154" s="17" t="s">
        <v>155</v>
      </c>
      <c r="AU154" s="17" t="s">
        <v>83</v>
      </c>
    </row>
    <row r="155" spans="1:65" s="2" customFormat="1" ht="24.2" customHeight="1">
      <c r="A155" s="34"/>
      <c r="B155" s="35"/>
      <c r="C155" s="173" t="s">
        <v>435</v>
      </c>
      <c r="D155" s="173" t="s">
        <v>148</v>
      </c>
      <c r="E155" s="174" t="s">
        <v>1388</v>
      </c>
      <c r="F155" s="175" t="s">
        <v>1389</v>
      </c>
      <c r="G155" s="176" t="s">
        <v>291</v>
      </c>
      <c r="H155" s="177">
        <v>2</v>
      </c>
      <c r="I155" s="178"/>
      <c r="J155" s="179">
        <f>ROUND(I155*H155,2)</f>
        <v>0</v>
      </c>
      <c r="K155" s="175" t="s">
        <v>152</v>
      </c>
      <c r="L155" s="39"/>
      <c r="M155" s="180" t="s">
        <v>19</v>
      </c>
      <c r="N155" s="181" t="s">
        <v>44</v>
      </c>
      <c r="O155" s="64"/>
      <c r="P155" s="182">
        <f>O155*H155</f>
        <v>0</v>
      </c>
      <c r="Q155" s="182">
        <v>0.0044</v>
      </c>
      <c r="R155" s="182">
        <f>Q155*H155</f>
        <v>0.0088</v>
      </c>
      <c r="S155" s="182">
        <v>0</v>
      </c>
      <c r="T155" s="183">
        <f>S155*H155</f>
        <v>0</v>
      </c>
      <c r="U155" s="34"/>
      <c r="V155" s="34"/>
      <c r="W155" s="34"/>
      <c r="X155" s="34"/>
      <c r="Y155" s="34"/>
      <c r="Z155" s="34"/>
      <c r="AA155" s="34"/>
      <c r="AB155" s="34"/>
      <c r="AC155" s="34"/>
      <c r="AD155" s="34"/>
      <c r="AE155" s="34"/>
      <c r="AR155" s="184" t="s">
        <v>264</v>
      </c>
      <c r="AT155" s="184" t="s">
        <v>148</v>
      </c>
      <c r="AU155" s="184" t="s">
        <v>83</v>
      </c>
      <c r="AY155" s="17" t="s">
        <v>146</v>
      </c>
      <c r="BE155" s="185">
        <f>IF(N155="základní",J155,0)</f>
        <v>0</v>
      </c>
      <c r="BF155" s="185">
        <f>IF(N155="snížená",J155,0)</f>
        <v>0</v>
      </c>
      <c r="BG155" s="185">
        <f>IF(N155="zákl. přenesená",J155,0)</f>
        <v>0</v>
      </c>
      <c r="BH155" s="185">
        <f>IF(N155="sníž. přenesená",J155,0)</f>
        <v>0</v>
      </c>
      <c r="BI155" s="185">
        <f>IF(N155="nulová",J155,0)</f>
        <v>0</v>
      </c>
      <c r="BJ155" s="17" t="s">
        <v>81</v>
      </c>
      <c r="BK155" s="185">
        <f>ROUND(I155*H155,2)</f>
        <v>0</v>
      </c>
      <c r="BL155" s="17" t="s">
        <v>264</v>
      </c>
      <c r="BM155" s="184" t="s">
        <v>678</v>
      </c>
    </row>
    <row r="156" spans="1:47" s="2" customFormat="1" ht="12">
      <c r="A156" s="34"/>
      <c r="B156" s="35"/>
      <c r="C156" s="36"/>
      <c r="D156" s="186" t="s">
        <v>155</v>
      </c>
      <c r="E156" s="36"/>
      <c r="F156" s="187" t="s">
        <v>1390</v>
      </c>
      <c r="G156" s="36"/>
      <c r="H156" s="36"/>
      <c r="I156" s="188"/>
      <c r="J156" s="36"/>
      <c r="K156" s="36"/>
      <c r="L156" s="39"/>
      <c r="M156" s="189"/>
      <c r="N156" s="190"/>
      <c r="O156" s="64"/>
      <c r="P156" s="64"/>
      <c r="Q156" s="64"/>
      <c r="R156" s="64"/>
      <c r="S156" s="64"/>
      <c r="T156" s="65"/>
      <c r="U156" s="34"/>
      <c r="V156" s="34"/>
      <c r="W156" s="34"/>
      <c r="X156" s="34"/>
      <c r="Y156" s="34"/>
      <c r="Z156" s="34"/>
      <c r="AA156" s="34"/>
      <c r="AB156" s="34"/>
      <c r="AC156" s="34"/>
      <c r="AD156" s="34"/>
      <c r="AE156" s="34"/>
      <c r="AT156" s="17" t="s">
        <v>155</v>
      </c>
      <c r="AU156" s="17" t="s">
        <v>83</v>
      </c>
    </row>
    <row r="157" spans="1:65" s="2" customFormat="1" ht="24.2" customHeight="1">
      <c r="A157" s="34"/>
      <c r="B157" s="35"/>
      <c r="C157" s="173" t="s">
        <v>446</v>
      </c>
      <c r="D157" s="173" t="s">
        <v>148</v>
      </c>
      <c r="E157" s="174" t="s">
        <v>1391</v>
      </c>
      <c r="F157" s="175" t="s">
        <v>1392</v>
      </c>
      <c r="G157" s="176" t="s">
        <v>291</v>
      </c>
      <c r="H157" s="177">
        <v>10</v>
      </c>
      <c r="I157" s="178"/>
      <c r="J157" s="179">
        <f>ROUND(I157*H157,2)</f>
        <v>0</v>
      </c>
      <c r="K157" s="175" t="s">
        <v>152</v>
      </c>
      <c r="L157" s="39"/>
      <c r="M157" s="180" t="s">
        <v>19</v>
      </c>
      <c r="N157" s="181" t="s">
        <v>44</v>
      </c>
      <c r="O157" s="64"/>
      <c r="P157" s="182">
        <f>O157*H157</f>
        <v>0</v>
      </c>
      <c r="Q157" s="182">
        <v>0.00629</v>
      </c>
      <c r="R157" s="182">
        <f>Q157*H157</f>
        <v>0.0629</v>
      </c>
      <c r="S157" s="182">
        <v>0</v>
      </c>
      <c r="T157" s="183">
        <f>S157*H157</f>
        <v>0</v>
      </c>
      <c r="U157" s="34"/>
      <c r="V157" s="34"/>
      <c r="W157" s="34"/>
      <c r="X157" s="34"/>
      <c r="Y157" s="34"/>
      <c r="Z157" s="34"/>
      <c r="AA157" s="34"/>
      <c r="AB157" s="34"/>
      <c r="AC157" s="34"/>
      <c r="AD157" s="34"/>
      <c r="AE157" s="34"/>
      <c r="AR157" s="184" t="s">
        <v>264</v>
      </c>
      <c r="AT157" s="184" t="s">
        <v>148</v>
      </c>
      <c r="AU157" s="184" t="s">
        <v>83</v>
      </c>
      <c r="AY157" s="17" t="s">
        <v>146</v>
      </c>
      <c r="BE157" s="185">
        <f>IF(N157="základní",J157,0)</f>
        <v>0</v>
      </c>
      <c r="BF157" s="185">
        <f>IF(N157="snížená",J157,0)</f>
        <v>0</v>
      </c>
      <c r="BG157" s="185">
        <f>IF(N157="zákl. přenesená",J157,0)</f>
        <v>0</v>
      </c>
      <c r="BH157" s="185">
        <f>IF(N157="sníž. přenesená",J157,0)</f>
        <v>0</v>
      </c>
      <c r="BI157" s="185">
        <f>IF(N157="nulová",J157,0)</f>
        <v>0</v>
      </c>
      <c r="BJ157" s="17" t="s">
        <v>81</v>
      </c>
      <c r="BK157" s="185">
        <f>ROUND(I157*H157,2)</f>
        <v>0</v>
      </c>
      <c r="BL157" s="17" t="s">
        <v>264</v>
      </c>
      <c r="BM157" s="184" t="s">
        <v>689</v>
      </c>
    </row>
    <row r="158" spans="1:47" s="2" customFormat="1" ht="12">
      <c r="A158" s="34"/>
      <c r="B158" s="35"/>
      <c r="C158" s="36"/>
      <c r="D158" s="186" t="s">
        <v>155</v>
      </c>
      <c r="E158" s="36"/>
      <c r="F158" s="187" t="s">
        <v>1393</v>
      </c>
      <c r="G158" s="36"/>
      <c r="H158" s="36"/>
      <c r="I158" s="188"/>
      <c r="J158" s="36"/>
      <c r="K158" s="36"/>
      <c r="L158" s="39"/>
      <c r="M158" s="189"/>
      <c r="N158" s="190"/>
      <c r="O158" s="64"/>
      <c r="P158" s="64"/>
      <c r="Q158" s="64"/>
      <c r="R158" s="64"/>
      <c r="S158" s="64"/>
      <c r="T158" s="65"/>
      <c r="U158" s="34"/>
      <c r="V158" s="34"/>
      <c r="W158" s="34"/>
      <c r="X158" s="34"/>
      <c r="Y158" s="34"/>
      <c r="Z158" s="34"/>
      <c r="AA158" s="34"/>
      <c r="AB158" s="34"/>
      <c r="AC158" s="34"/>
      <c r="AD158" s="34"/>
      <c r="AE158" s="34"/>
      <c r="AT158" s="17" t="s">
        <v>155</v>
      </c>
      <c r="AU158" s="17" t="s">
        <v>83</v>
      </c>
    </row>
    <row r="159" spans="1:65" s="2" customFormat="1" ht="24.2" customHeight="1">
      <c r="A159" s="34"/>
      <c r="B159" s="35"/>
      <c r="C159" s="173" t="s">
        <v>451</v>
      </c>
      <c r="D159" s="173" t="s">
        <v>148</v>
      </c>
      <c r="E159" s="174" t="s">
        <v>1394</v>
      </c>
      <c r="F159" s="175" t="s">
        <v>1395</v>
      </c>
      <c r="G159" s="176" t="s">
        <v>291</v>
      </c>
      <c r="H159" s="177">
        <v>52.5</v>
      </c>
      <c r="I159" s="178"/>
      <c r="J159" s="179">
        <f>ROUND(I159*H159,2)</f>
        <v>0</v>
      </c>
      <c r="K159" s="175" t="s">
        <v>152</v>
      </c>
      <c r="L159" s="39"/>
      <c r="M159" s="180" t="s">
        <v>19</v>
      </c>
      <c r="N159" s="181" t="s">
        <v>44</v>
      </c>
      <c r="O159" s="64"/>
      <c r="P159" s="182">
        <f>O159*H159</f>
        <v>0</v>
      </c>
      <c r="Q159" s="182">
        <v>0</v>
      </c>
      <c r="R159" s="182">
        <f>Q159*H159</f>
        <v>0</v>
      </c>
      <c r="S159" s="182">
        <v>0</v>
      </c>
      <c r="T159" s="183">
        <f>S159*H159</f>
        <v>0</v>
      </c>
      <c r="U159" s="34"/>
      <c r="V159" s="34"/>
      <c r="W159" s="34"/>
      <c r="X159" s="34"/>
      <c r="Y159" s="34"/>
      <c r="Z159" s="34"/>
      <c r="AA159" s="34"/>
      <c r="AB159" s="34"/>
      <c r="AC159" s="34"/>
      <c r="AD159" s="34"/>
      <c r="AE159" s="34"/>
      <c r="AR159" s="184" t="s">
        <v>264</v>
      </c>
      <c r="AT159" s="184" t="s">
        <v>148</v>
      </c>
      <c r="AU159" s="184" t="s">
        <v>83</v>
      </c>
      <c r="AY159" s="17" t="s">
        <v>146</v>
      </c>
      <c r="BE159" s="185">
        <f>IF(N159="základní",J159,0)</f>
        <v>0</v>
      </c>
      <c r="BF159" s="185">
        <f>IF(N159="snížená",J159,0)</f>
        <v>0</v>
      </c>
      <c r="BG159" s="185">
        <f>IF(N159="zákl. přenesená",J159,0)</f>
        <v>0</v>
      </c>
      <c r="BH159" s="185">
        <f>IF(N159="sníž. přenesená",J159,0)</f>
        <v>0</v>
      </c>
      <c r="BI159" s="185">
        <f>IF(N159="nulová",J159,0)</f>
        <v>0</v>
      </c>
      <c r="BJ159" s="17" t="s">
        <v>81</v>
      </c>
      <c r="BK159" s="185">
        <f>ROUND(I159*H159,2)</f>
        <v>0</v>
      </c>
      <c r="BL159" s="17" t="s">
        <v>264</v>
      </c>
      <c r="BM159" s="184" t="s">
        <v>703</v>
      </c>
    </row>
    <row r="160" spans="1:47" s="2" customFormat="1" ht="12">
      <c r="A160" s="34"/>
      <c r="B160" s="35"/>
      <c r="C160" s="36"/>
      <c r="D160" s="186" t="s">
        <v>155</v>
      </c>
      <c r="E160" s="36"/>
      <c r="F160" s="187" t="s">
        <v>1396</v>
      </c>
      <c r="G160" s="36"/>
      <c r="H160" s="36"/>
      <c r="I160" s="188"/>
      <c r="J160" s="36"/>
      <c r="K160" s="36"/>
      <c r="L160" s="39"/>
      <c r="M160" s="189"/>
      <c r="N160" s="190"/>
      <c r="O160" s="64"/>
      <c r="P160" s="64"/>
      <c r="Q160" s="64"/>
      <c r="R160" s="64"/>
      <c r="S160" s="64"/>
      <c r="T160" s="65"/>
      <c r="U160" s="34"/>
      <c r="V160" s="34"/>
      <c r="W160" s="34"/>
      <c r="X160" s="34"/>
      <c r="Y160" s="34"/>
      <c r="Z160" s="34"/>
      <c r="AA160" s="34"/>
      <c r="AB160" s="34"/>
      <c r="AC160" s="34"/>
      <c r="AD160" s="34"/>
      <c r="AE160" s="34"/>
      <c r="AT160" s="17" t="s">
        <v>155</v>
      </c>
      <c r="AU160" s="17" t="s">
        <v>83</v>
      </c>
    </row>
    <row r="161" spans="1:65" s="2" customFormat="1" ht="24.2" customHeight="1">
      <c r="A161" s="34"/>
      <c r="B161" s="35"/>
      <c r="C161" s="173" t="s">
        <v>458</v>
      </c>
      <c r="D161" s="173" t="s">
        <v>148</v>
      </c>
      <c r="E161" s="174" t="s">
        <v>1397</v>
      </c>
      <c r="F161" s="175" t="s">
        <v>1398</v>
      </c>
      <c r="G161" s="176" t="s">
        <v>183</v>
      </c>
      <c r="H161" s="177">
        <v>0.2</v>
      </c>
      <c r="I161" s="178"/>
      <c r="J161" s="179">
        <f>ROUND(I161*H161,2)</f>
        <v>0</v>
      </c>
      <c r="K161" s="175" t="s">
        <v>152</v>
      </c>
      <c r="L161" s="39"/>
      <c r="M161" s="180" t="s">
        <v>19</v>
      </c>
      <c r="N161" s="181" t="s">
        <v>44</v>
      </c>
      <c r="O161" s="64"/>
      <c r="P161" s="182">
        <f>O161*H161</f>
        <v>0</v>
      </c>
      <c r="Q161" s="182">
        <v>0</v>
      </c>
      <c r="R161" s="182">
        <f>Q161*H161</f>
        <v>0</v>
      </c>
      <c r="S161" s="182">
        <v>0</v>
      </c>
      <c r="T161" s="183">
        <f>S161*H161</f>
        <v>0</v>
      </c>
      <c r="U161" s="34"/>
      <c r="V161" s="34"/>
      <c r="W161" s="34"/>
      <c r="X161" s="34"/>
      <c r="Y161" s="34"/>
      <c r="Z161" s="34"/>
      <c r="AA161" s="34"/>
      <c r="AB161" s="34"/>
      <c r="AC161" s="34"/>
      <c r="AD161" s="34"/>
      <c r="AE161" s="34"/>
      <c r="AR161" s="184" t="s">
        <v>264</v>
      </c>
      <c r="AT161" s="184" t="s">
        <v>148</v>
      </c>
      <c r="AU161" s="184" t="s">
        <v>83</v>
      </c>
      <c r="AY161" s="17" t="s">
        <v>146</v>
      </c>
      <c r="BE161" s="185">
        <f>IF(N161="základní",J161,0)</f>
        <v>0</v>
      </c>
      <c r="BF161" s="185">
        <f>IF(N161="snížená",J161,0)</f>
        <v>0</v>
      </c>
      <c r="BG161" s="185">
        <f>IF(N161="zákl. přenesená",J161,0)</f>
        <v>0</v>
      </c>
      <c r="BH161" s="185">
        <f>IF(N161="sníž. přenesená",J161,0)</f>
        <v>0</v>
      </c>
      <c r="BI161" s="185">
        <f>IF(N161="nulová",J161,0)</f>
        <v>0</v>
      </c>
      <c r="BJ161" s="17" t="s">
        <v>81</v>
      </c>
      <c r="BK161" s="185">
        <f>ROUND(I161*H161,2)</f>
        <v>0</v>
      </c>
      <c r="BL161" s="17" t="s">
        <v>264</v>
      </c>
      <c r="BM161" s="184" t="s">
        <v>722</v>
      </c>
    </row>
    <row r="162" spans="1:47" s="2" customFormat="1" ht="12">
      <c r="A162" s="34"/>
      <c r="B162" s="35"/>
      <c r="C162" s="36"/>
      <c r="D162" s="186" t="s">
        <v>155</v>
      </c>
      <c r="E162" s="36"/>
      <c r="F162" s="187" t="s">
        <v>1399</v>
      </c>
      <c r="G162" s="36"/>
      <c r="H162" s="36"/>
      <c r="I162" s="188"/>
      <c r="J162" s="36"/>
      <c r="K162" s="36"/>
      <c r="L162" s="39"/>
      <c r="M162" s="189"/>
      <c r="N162" s="190"/>
      <c r="O162" s="64"/>
      <c r="P162" s="64"/>
      <c r="Q162" s="64"/>
      <c r="R162" s="64"/>
      <c r="S162" s="64"/>
      <c r="T162" s="65"/>
      <c r="U162" s="34"/>
      <c r="V162" s="34"/>
      <c r="W162" s="34"/>
      <c r="X162" s="34"/>
      <c r="Y162" s="34"/>
      <c r="Z162" s="34"/>
      <c r="AA162" s="34"/>
      <c r="AB162" s="34"/>
      <c r="AC162" s="34"/>
      <c r="AD162" s="34"/>
      <c r="AE162" s="34"/>
      <c r="AT162" s="17" t="s">
        <v>155</v>
      </c>
      <c r="AU162" s="17" t="s">
        <v>83</v>
      </c>
    </row>
    <row r="163" spans="1:65" s="2" customFormat="1" ht="24.2" customHeight="1">
      <c r="A163" s="34"/>
      <c r="B163" s="35"/>
      <c r="C163" s="173" t="s">
        <v>464</v>
      </c>
      <c r="D163" s="173" t="s">
        <v>148</v>
      </c>
      <c r="E163" s="174" t="s">
        <v>1400</v>
      </c>
      <c r="F163" s="175" t="s">
        <v>1401</v>
      </c>
      <c r="G163" s="176" t="s">
        <v>1343</v>
      </c>
      <c r="H163" s="228"/>
      <c r="I163" s="178"/>
      <c r="J163" s="179">
        <f>ROUND(I163*H163,2)</f>
        <v>0</v>
      </c>
      <c r="K163" s="175" t="s">
        <v>152</v>
      </c>
      <c r="L163" s="39"/>
      <c r="M163" s="180" t="s">
        <v>19</v>
      </c>
      <c r="N163" s="181" t="s">
        <v>44</v>
      </c>
      <c r="O163" s="64"/>
      <c r="P163" s="182">
        <f>O163*H163</f>
        <v>0</v>
      </c>
      <c r="Q163" s="182">
        <v>0</v>
      </c>
      <c r="R163" s="182">
        <f>Q163*H163</f>
        <v>0</v>
      </c>
      <c r="S163" s="182">
        <v>0</v>
      </c>
      <c r="T163" s="183">
        <f>S163*H163</f>
        <v>0</v>
      </c>
      <c r="U163" s="34"/>
      <c r="V163" s="34"/>
      <c r="W163" s="34"/>
      <c r="X163" s="34"/>
      <c r="Y163" s="34"/>
      <c r="Z163" s="34"/>
      <c r="AA163" s="34"/>
      <c r="AB163" s="34"/>
      <c r="AC163" s="34"/>
      <c r="AD163" s="34"/>
      <c r="AE163" s="34"/>
      <c r="AR163" s="184" t="s">
        <v>264</v>
      </c>
      <c r="AT163" s="184" t="s">
        <v>148</v>
      </c>
      <c r="AU163" s="184" t="s">
        <v>83</v>
      </c>
      <c r="AY163" s="17" t="s">
        <v>146</v>
      </c>
      <c r="BE163" s="185">
        <f>IF(N163="základní",J163,0)</f>
        <v>0</v>
      </c>
      <c r="BF163" s="185">
        <f>IF(N163="snížená",J163,0)</f>
        <v>0</v>
      </c>
      <c r="BG163" s="185">
        <f>IF(N163="zákl. přenesená",J163,0)</f>
        <v>0</v>
      </c>
      <c r="BH163" s="185">
        <f>IF(N163="sníž. přenesená",J163,0)</f>
        <v>0</v>
      </c>
      <c r="BI163" s="185">
        <f>IF(N163="nulová",J163,0)</f>
        <v>0</v>
      </c>
      <c r="BJ163" s="17" t="s">
        <v>81</v>
      </c>
      <c r="BK163" s="185">
        <f>ROUND(I163*H163,2)</f>
        <v>0</v>
      </c>
      <c r="BL163" s="17" t="s">
        <v>264</v>
      </c>
      <c r="BM163" s="184" t="s">
        <v>732</v>
      </c>
    </row>
    <row r="164" spans="1:47" s="2" customFormat="1" ht="12">
      <c r="A164" s="34"/>
      <c r="B164" s="35"/>
      <c r="C164" s="36"/>
      <c r="D164" s="186" t="s">
        <v>155</v>
      </c>
      <c r="E164" s="36"/>
      <c r="F164" s="187" t="s">
        <v>1402</v>
      </c>
      <c r="G164" s="36"/>
      <c r="H164" s="36"/>
      <c r="I164" s="188"/>
      <c r="J164" s="36"/>
      <c r="K164" s="36"/>
      <c r="L164" s="39"/>
      <c r="M164" s="189"/>
      <c r="N164" s="190"/>
      <c r="O164" s="64"/>
      <c r="P164" s="64"/>
      <c r="Q164" s="64"/>
      <c r="R164" s="64"/>
      <c r="S164" s="64"/>
      <c r="T164" s="65"/>
      <c r="U164" s="34"/>
      <c r="V164" s="34"/>
      <c r="W164" s="34"/>
      <c r="X164" s="34"/>
      <c r="Y164" s="34"/>
      <c r="Z164" s="34"/>
      <c r="AA164" s="34"/>
      <c r="AB164" s="34"/>
      <c r="AC164" s="34"/>
      <c r="AD164" s="34"/>
      <c r="AE164" s="34"/>
      <c r="AT164" s="17" t="s">
        <v>155</v>
      </c>
      <c r="AU164" s="17" t="s">
        <v>83</v>
      </c>
    </row>
    <row r="165" spans="2:63" s="12" customFormat="1" ht="22.9" customHeight="1">
      <c r="B165" s="157"/>
      <c r="C165" s="158"/>
      <c r="D165" s="159" t="s">
        <v>72</v>
      </c>
      <c r="E165" s="171" t="s">
        <v>1403</v>
      </c>
      <c r="F165" s="171" t="s">
        <v>1404</v>
      </c>
      <c r="G165" s="158"/>
      <c r="H165" s="158"/>
      <c r="I165" s="161"/>
      <c r="J165" s="172">
        <f>BK165</f>
        <v>0</v>
      </c>
      <c r="K165" s="158"/>
      <c r="L165" s="163"/>
      <c r="M165" s="164"/>
      <c r="N165" s="165"/>
      <c r="O165" s="165"/>
      <c r="P165" s="166">
        <f>SUM(P166:P243)</f>
        <v>0</v>
      </c>
      <c r="Q165" s="165"/>
      <c r="R165" s="166">
        <f>SUM(R166:R243)</f>
        <v>0.14759000000000003</v>
      </c>
      <c r="S165" s="165"/>
      <c r="T165" s="167">
        <f>SUM(T166:T243)</f>
        <v>0</v>
      </c>
      <c r="AR165" s="168" t="s">
        <v>83</v>
      </c>
      <c r="AT165" s="169" t="s">
        <v>72</v>
      </c>
      <c r="AU165" s="169" t="s">
        <v>81</v>
      </c>
      <c r="AY165" s="168" t="s">
        <v>146</v>
      </c>
      <c r="BK165" s="170">
        <f>SUM(BK166:BK243)</f>
        <v>0</v>
      </c>
    </row>
    <row r="166" spans="1:65" s="2" customFormat="1" ht="16.5" customHeight="1">
      <c r="A166" s="34"/>
      <c r="B166" s="35"/>
      <c r="C166" s="214" t="s">
        <v>471</v>
      </c>
      <c r="D166" s="214" t="s">
        <v>241</v>
      </c>
      <c r="E166" s="215" t="s">
        <v>1405</v>
      </c>
      <c r="F166" s="216" t="s">
        <v>1406</v>
      </c>
      <c r="G166" s="217" t="s">
        <v>528</v>
      </c>
      <c r="H166" s="218">
        <v>60</v>
      </c>
      <c r="I166" s="219"/>
      <c r="J166" s="220">
        <f aca="true" t="shared" si="10" ref="J166:J179">ROUND(I166*H166,2)</f>
        <v>0</v>
      </c>
      <c r="K166" s="216" t="s">
        <v>19</v>
      </c>
      <c r="L166" s="221"/>
      <c r="M166" s="222" t="s">
        <v>19</v>
      </c>
      <c r="N166" s="223" t="s">
        <v>44</v>
      </c>
      <c r="O166" s="64"/>
      <c r="P166" s="182">
        <f aca="true" t="shared" si="11" ref="P166:P179">O166*H166</f>
        <v>0</v>
      </c>
      <c r="Q166" s="182">
        <v>0</v>
      </c>
      <c r="R166" s="182">
        <f aca="true" t="shared" si="12" ref="R166:R179">Q166*H166</f>
        <v>0</v>
      </c>
      <c r="S166" s="182">
        <v>0</v>
      </c>
      <c r="T166" s="183">
        <f aca="true" t="shared" si="13" ref="T166:T179">S166*H166</f>
        <v>0</v>
      </c>
      <c r="U166" s="34"/>
      <c r="V166" s="34"/>
      <c r="W166" s="34"/>
      <c r="X166" s="34"/>
      <c r="Y166" s="34"/>
      <c r="Z166" s="34"/>
      <c r="AA166" s="34"/>
      <c r="AB166" s="34"/>
      <c r="AC166" s="34"/>
      <c r="AD166" s="34"/>
      <c r="AE166" s="34"/>
      <c r="AR166" s="184" t="s">
        <v>412</v>
      </c>
      <c r="AT166" s="184" t="s">
        <v>241</v>
      </c>
      <c r="AU166" s="184" t="s">
        <v>83</v>
      </c>
      <c r="AY166" s="17" t="s">
        <v>146</v>
      </c>
      <c r="BE166" s="185">
        <f aca="true" t="shared" si="14" ref="BE166:BE179">IF(N166="základní",J166,0)</f>
        <v>0</v>
      </c>
      <c r="BF166" s="185">
        <f aca="true" t="shared" si="15" ref="BF166:BF179">IF(N166="snížená",J166,0)</f>
        <v>0</v>
      </c>
      <c r="BG166" s="185">
        <f aca="true" t="shared" si="16" ref="BG166:BG179">IF(N166="zákl. přenesená",J166,0)</f>
        <v>0</v>
      </c>
      <c r="BH166" s="185">
        <f aca="true" t="shared" si="17" ref="BH166:BH179">IF(N166="sníž. přenesená",J166,0)</f>
        <v>0</v>
      </c>
      <c r="BI166" s="185">
        <f aca="true" t="shared" si="18" ref="BI166:BI179">IF(N166="nulová",J166,0)</f>
        <v>0</v>
      </c>
      <c r="BJ166" s="17" t="s">
        <v>81</v>
      </c>
      <c r="BK166" s="185">
        <f aca="true" t="shared" si="19" ref="BK166:BK179">ROUND(I166*H166,2)</f>
        <v>0</v>
      </c>
      <c r="BL166" s="17" t="s">
        <v>264</v>
      </c>
      <c r="BM166" s="184" t="s">
        <v>745</v>
      </c>
    </row>
    <row r="167" spans="1:65" s="2" customFormat="1" ht="21.75" customHeight="1">
      <c r="A167" s="34"/>
      <c r="B167" s="35"/>
      <c r="C167" s="214" t="s">
        <v>478</v>
      </c>
      <c r="D167" s="214" t="s">
        <v>241</v>
      </c>
      <c r="E167" s="215" t="s">
        <v>1407</v>
      </c>
      <c r="F167" s="216" t="s">
        <v>1408</v>
      </c>
      <c r="G167" s="217" t="s">
        <v>528</v>
      </c>
      <c r="H167" s="218">
        <v>6</v>
      </c>
      <c r="I167" s="219"/>
      <c r="J167" s="220">
        <f t="shared" si="10"/>
        <v>0</v>
      </c>
      <c r="K167" s="216" t="s">
        <v>19</v>
      </c>
      <c r="L167" s="221"/>
      <c r="M167" s="222" t="s">
        <v>19</v>
      </c>
      <c r="N167" s="223" t="s">
        <v>44</v>
      </c>
      <c r="O167" s="64"/>
      <c r="P167" s="182">
        <f t="shared" si="11"/>
        <v>0</v>
      </c>
      <c r="Q167" s="182">
        <v>0</v>
      </c>
      <c r="R167" s="182">
        <f t="shared" si="12"/>
        <v>0</v>
      </c>
      <c r="S167" s="182">
        <v>0</v>
      </c>
      <c r="T167" s="183">
        <f t="shared" si="13"/>
        <v>0</v>
      </c>
      <c r="U167" s="34"/>
      <c r="V167" s="34"/>
      <c r="W167" s="34"/>
      <c r="X167" s="34"/>
      <c r="Y167" s="34"/>
      <c r="Z167" s="34"/>
      <c r="AA167" s="34"/>
      <c r="AB167" s="34"/>
      <c r="AC167" s="34"/>
      <c r="AD167" s="34"/>
      <c r="AE167" s="34"/>
      <c r="AR167" s="184" t="s">
        <v>412</v>
      </c>
      <c r="AT167" s="184" t="s">
        <v>241</v>
      </c>
      <c r="AU167" s="184" t="s">
        <v>83</v>
      </c>
      <c r="AY167" s="17" t="s">
        <v>146</v>
      </c>
      <c r="BE167" s="185">
        <f t="shared" si="14"/>
        <v>0</v>
      </c>
      <c r="BF167" s="185">
        <f t="shared" si="15"/>
        <v>0</v>
      </c>
      <c r="BG167" s="185">
        <f t="shared" si="16"/>
        <v>0</v>
      </c>
      <c r="BH167" s="185">
        <f t="shared" si="17"/>
        <v>0</v>
      </c>
      <c r="BI167" s="185">
        <f t="shared" si="18"/>
        <v>0</v>
      </c>
      <c r="BJ167" s="17" t="s">
        <v>81</v>
      </c>
      <c r="BK167" s="185">
        <f t="shared" si="19"/>
        <v>0</v>
      </c>
      <c r="BL167" s="17" t="s">
        <v>264</v>
      </c>
      <c r="BM167" s="184" t="s">
        <v>758</v>
      </c>
    </row>
    <row r="168" spans="1:65" s="2" customFormat="1" ht="16.5" customHeight="1">
      <c r="A168" s="34"/>
      <c r="B168" s="35"/>
      <c r="C168" s="214" t="s">
        <v>485</v>
      </c>
      <c r="D168" s="214" t="s">
        <v>241</v>
      </c>
      <c r="E168" s="215" t="s">
        <v>1409</v>
      </c>
      <c r="F168" s="216" t="s">
        <v>1410</v>
      </c>
      <c r="G168" s="217" t="s">
        <v>528</v>
      </c>
      <c r="H168" s="218">
        <v>13</v>
      </c>
      <c r="I168" s="219"/>
      <c r="J168" s="220">
        <f t="shared" si="10"/>
        <v>0</v>
      </c>
      <c r="K168" s="216" t="s">
        <v>19</v>
      </c>
      <c r="L168" s="221"/>
      <c r="M168" s="222" t="s">
        <v>19</v>
      </c>
      <c r="N168" s="223" t="s">
        <v>44</v>
      </c>
      <c r="O168" s="64"/>
      <c r="P168" s="182">
        <f t="shared" si="11"/>
        <v>0</v>
      </c>
      <c r="Q168" s="182">
        <v>0.00061</v>
      </c>
      <c r="R168" s="182">
        <f t="shared" si="12"/>
        <v>0.00793</v>
      </c>
      <c r="S168" s="182">
        <v>0</v>
      </c>
      <c r="T168" s="183">
        <f t="shared" si="13"/>
        <v>0</v>
      </c>
      <c r="U168" s="34"/>
      <c r="V168" s="34"/>
      <c r="W168" s="34"/>
      <c r="X168" s="34"/>
      <c r="Y168" s="34"/>
      <c r="Z168" s="34"/>
      <c r="AA168" s="34"/>
      <c r="AB168" s="34"/>
      <c r="AC168" s="34"/>
      <c r="AD168" s="34"/>
      <c r="AE168" s="34"/>
      <c r="AR168" s="184" t="s">
        <v>412</v>
      </c>
      <c r="AT168" s="184" t="s">
        <v>241</v>
      </c>
      <c r="AU168" s="184" t="s">
        <v>83</v>
      </c>
      <c r="AY168" s="17" t="s">
        <v>146</v>
      </c>
      <c r="BE168" s="185">
        <f t="shared" si="14"/>
        <v>0</v>
      </c>
      <c r="BF168" s="185">
        <f t="shared" si="15"/>
        <v>0</v>
      </c>
      <c r="BG168" s="185">
        <f t="shared" si="16"/>
        <v>0</v>
      </c>
      <c r="BH168" s="185">
        <f t="shared" si="17"/>
        <v>0</v>
      </c>
      <c r="BI168" s="185">
        <f t="shared" si="18"/>
        <v>0</v>
      </c>
      <c r="BJ168" s="17" t="s">
        <v>81</v>
      </c>
      <c r="BK168" s="185">
        <f t="shared" si="19"/>
        <v>0</v>
      </c>
      <c r="BL168" s="17" t="s">
        <v>264</v>
      </c>
      <c r="BM168" s="184" t="s">
        <v>771</v>
      </c>
    </row>
    <row r="169" spans="1:65" s="2" customFormat="1" ht="16.5" customHeight="1">
      <c r="A169" s="34"/>
      <c r="B169" s="35"/>
      <c r="C169" s="214" t="s">
        <v>490</v>
      </c>
      <c r="D169" s="214" t="s">
        <v>241</v>
      </c>
      <c r="E169" s="215" t="s">
        <v>1411</v>
      </c>
      <c r="F169" s="216" t="s">
        <v>1412</v>
      </c>
      <c r="G169" s="217" t="s">
        <v>528</v>
      </c>
      <c r="H169" s="218">
        <v>19</v>
      </c>
      <c r="I169" s="219"/>
      <c r="J169" s="220">
        <f t="shared" si="10"/>
        <v>0</v>
      </c>
      <c r="K169" s="216" t="s">
        <v>19</v>
      </c>
      <c r="L169" s="221"/>
      <c r="M169" s="222" t="s">
        <v>19</v>
      </c>
      <c r="N169" s="223" t="s">
        <v>44</v>
      </c>
      <c r="O169" s="64"/>
      <c r="P169" s="182">
        <f t="shared" si="11"/>
        <v>0</v>
      </c>
      <c r="Q169" s="182">
        <v>0.00061</v>
      </c>
      <c r="R169" s="182">
        <f t="shared" si="12"/>
        <v>0.01159</v>
      </c>
      <c r="S169" s="182">
        <v>0</v>
      </c>
      <c r="T169" s="183">
        <f t="shared" si="13"/>
        <v>0</v>
      </c>
      <c r="U169" s="34"/>
      <c r="V169" s="34"/>
      <c r="W169" s="34"/>
      <c r="X169" s="34"/>
      <c r="Y169" s="34"/>
      <c r="Z169" s="34"/>
      <c r="AA169" s="34"/>
      <c r="AB169" s="34"/>
      <c r="AC169" s="34"/>
      <c r="AD169" s="34"/>
      <c r="AE169" s="34"/>
      <c r="AR169" s="184" t="s">
        <v>412</v>
      </c>
      <c r="AT169" s="184" t="s">
        <v>241</v>
      </c>
      <c r="AU169" s="184" t="s">
        <v>83</v>
      </c>
      <c r="AY169" s="17" t="s">
        <v>146</v>
      </c>
      <c r="BE169" s="185">
        <f t="shared" si="14"/>
        <v>0</v>
      </c>
      <c r="BF169" s="185">
        <f t="shared" si="15"/>
        <v>0</v>
      </c>
      <c r="BG169" s="185">
        <f t="shared" si="16"/>
        <v>0</v>
      </c>
      <c r="BH169" s="185">
        <f t="shared" si="17"/>
        <v>0</v>
      </c>
      <c r="BI169" s="185">
        <f t="shared" si="18"/>
        <v>0</v>
      </c>
      <c r="BJ169" s="17" t="s">
        <v>81</v>
      </c>
      <c r="BK169" s="185">
        <f t="shared" si="19"/>
        <v>0</v>
      </c>
      <c r="BL169" s="17" t="s">
        <v>264</v>
      </c>
      <c r="BM169" s="184" t="s">
        <v>789</v>
      </c>
    </row>
    <row r="170" spans="1:65" s="2" customFormat="1" ht="16.5" customHeight="1">
      <c r="A170" s="34"/>
      <c r="B170" s="35"/>
      <c r="C170" s="214" t="s">
        <v>503</v>
      </c>
      <c r="D170" s="214" t="s">
        <v>241</v>
      </c>
      <c r="E170" s="215" t="s">
        <v>1413</v>
      </c>
      <c r="F170" s="216" t="s">
        <v>1414</v>
      </c>
      <c r="G170" s="217" t="s">
        <v>528</v>
      </c>
      <c r="H170" s="218">
        <v>1</v>
      </c>
      <c r="I170" s="219"/>
      <c r="J170" s="220">
        <f t="shared" si="10"/>
        <v>0</v>
      </c>
      <c r="K170" s="216" t="s">
        <v>19</v>
      </c>
      <c r="L170" s="221"/>
      <c r="M170" s="222" t="s">
        <v>19</v>
      </c>
      <c r="N170" s="223" t="s">
        <v>44</v>
      </c>
      <c r="O170" s="64"/>
      <c r="P170" s="182">
        <f t="shared" si="11"/>
        <v>0</v>
      </c>
      <c r="Q170" s="182">
        <v>0.00061</v>
      </c>
      <c r="R170" s="182">
        <f t="shared" si="12"/>
        <v>0.00061</v>
      </c>
      <c r="S170" s="182">
        <v>0</v>
      </c>
      <c r="T170" s="183">
        <f t="shared" si="13"/>
        <v>0</v>
      </c>
      <c r="U170" s="34"/>
      <c r="V170" s="34"/>
      <c r="W170" s="34"/>
      <c r="X170" s="34"/>
      <c r="Y170" s="34"/>
      <c r="Z170" s="34"/>
      <c r="AA170" s="34"/>
      <c r="AB170" s="34"/>
      <c r="AC170" s="34"/>
      <c r="AD170" s="34"/>
      <c r="AE170" s="34"/>
      <c r="AR170" s="184" t="s">
        <v>412</v>
      </c>
      <c r="AT170" s="184" t="s">
        <v>241</v>
      </c>
      <c r="AU170" s="184" t="s">
        <v>83</v>
      </c>
      <c r="AY170" s="17" t="s">
        <v>146</v>
      </c>
      <c r="BE170" s="185">
        <f t="shared" si="14"/>
        <v>0</v>
      </c>
      <c r="BF170" s="185">
        <f t="shared" si="15"/>
        <v>0</v>
      </c>
      <c r="BG170" s="185">
        <f t="shared" si="16"/>
        <v>0</v>
      </c>
      <c r="BH170" s="185">
        <f t="shared" si="17"/>
        <v>0</v>
      </c>
      <c r="BI170" s="185">
        <f t="shared" si="18"/>
        <v>0</v>
      </c>
      <c r="BJ170" s="17" t="s">
        <v>81</v>
      </c>
      <c r="BK170" s="185">
        <f t="shared" si="19"/>
        <v>0</v>
      </c>
      <c r="BL170" s="17" t="s">
        <v>264</v>
      </c>
      <c r="BM170" s="184" t="s">
        <v>799</v>
      </c>
    </row>
    <row r="171" spans="1:65" s="2" customFormat="1" ht="16.5" customHeight="1">
      <c r="A171" s="34"/>
      <c r="B171" s="35"/>
      <c r="C171" s="214" t="s">
        <v>516</v>
      </c>
      <c r="D171" s="214" t="s">
        <v>241</v>
      </c>
      <c r="E171" s="215" t="s">
        <v>1415</v>
      </c>
      <c r="F171" s="216" t="s">
        <v>1416</v>
      </c>
      <c r="G171" s="217" t="s">
        <v>528</v>
      </c>
      <c r="H171" s="218">
        <v>4</v>
      </c>
      <c r="I171" s="219"/>
      <c r="J171" s="220">
        <f t="shared" si="10"/>
        <v>0</v>
      </c>
      <c r="K171" s="216" t="s">
        <v>19</v>
      </c>
      <c r="L171" s="221"/>
      <c r="M171" s="222" t="s">
        <v>19</v>
      </c>
      <c r="N171" s="223" t="s">
        <v>44</v>
      </c>
      <c r="O171" s="64"/>
      <c r="P171" s="182">
        <f t="shared" si="11"/>
        <v>0</v>
      </c>
      <c r="Q171" s="182">
        <v>0.00065</v>
      </c>
      <c r="R171" s="182">
        <f t="shared" si="12"/>
        <v>0.0026</v>
      </c>
      <c r="S171" s="182">
        <v>0</v>
      </c>
      <c r="T171" s="183">
        <f t="shared" si="13"/>
        <v>0</v>
      </c>
      <c r="U171" s="34"/>
      <c r="V171" s="34"/>
      <c r="W171" s="34"/>
      <c r="X171" s="34"/>
      <c r="Y171" s="34"/>
      <c r="Z171" s="34"/>
      <c r="AA171" s="34"/>
      <c r="AB171" s="34"/>
      <c r="AC171" s="34"/>
      <c r="AD171" s="34"/>
      <c r="AE171" s="34"/>
      <c r="AR171" s="184" t="s">
        <v>412</v>
      </c>
      <c r="AT171" s="184" t="s">
        <v>241</v>
      </c>
      <c r="AU171" s="184" t="s">
        <v>83</v>
      </c>
      <c r="AY171" s="17" t="s">
        <v>146</v>
      </c>
      <c r="BE171" s="185">
        <f t="shared" si="14"/>
        <v>0</v>
      </c>
      <c r="BF171" s="185">
        <f t="shared" si="15"/>
        <v>0</v>
      </c>
      <c r="BG171" s="185">
        <f t="shared" si="16"/>
        <v>0</v>
      </c>
      <c r="BH171" s="185">
        <f t="shared" si="17"/>
        <v>0</v>
      </c>
      <c r="BI171" s="185">
        <f t="shared" si="18"/>
        <v>0</v>
      </c>
      <c r="BJ171" s="17" t="s">
        <v>81</v>
      </c>
      <c r="BK171" s="185">
        <f t="shared" si="19"/>
        <v>0</v>
      </c>
      <c r="BL171" s="17" t="s">
        <v>264</v>
      </c>
      <c r="BM171" s="184" t="s">
        <v>815</v>
      </c>
    </row>
    <row r="172" spans="1:65" s="2" customFormat="1" ht="16.5" customHeight="1">
      <c r="A172" s="34"/>
      <c r="B172" s="35"/>
      <c r="C172" s="214" t="s">
        <v>525</v>
      </c>
      <c r="D172" s="214" t="s">
        <v>241</v>
      </c>
      <c r="E172" s="215" t="s">
        <v>1417</v>
      </c>
      <c r="F172" s="216" t="s">
        <v>1418</v>
      </c>
      <c r="G172" s="217" t="s">
        <v>528</v>
      </c>
      <c r="H172" s="218">
        <v>1</v>
      </c>
      <c r="I172" s="219"/>
      <c r="J172" s="220">
        <f t="shared" si="10"/>
        <v>0</v>
      </c>
      <c r="K172" s="216" t="s">
        <v>19</v>
      </c>
      <c r="L172" s="221"/>
      <c r="M172" s="222" t="s">
        <v>19</v>
      </c>
      <c r="N172" s="223" t="s">
        <v>44</v>
      </c>
      <c r="O172" s="64"/>
      <c r="P172" s="182">
        <f t="shared" si="11"/>
        <v>0</v>
      </c>
      <c r="Q172" s="182">
        <v>0.00113</v>
      </c>
      <c r="R172" s="182">
        <f t="shared" si="12"/>
        <v>0.00113</v>
      </c>
      <c r="S172" s="182">
        <v>0</v>
      </c>
      <c r="T172" s="183">
        <f t="shared" si="13"/>
        <v>0</v>
      </c>
      <c r="U172" s="34"/>
      <c r="V172" s="34"/>
      <c r="W172" s="34"/>
      <c r="X172" s="34"/>
      <c r="Y172" s="34"/>
      <c r="Z172" s="34"/>
      <c r="AA172" s="34"/>
      <c r="AB172" s="34"/>
      <c r="AC172" s="34"/>
      <c r="AD172" s="34"/>
      <c r="AE172" s="34"/>
      <c r="AR172" s="184" t="s">
        <v>412</v>
      </c>
      <c r="AT172" s="184" t="s">
        <v>241</v>
      </c>
      <c r="AU172" s="184" t="s">
        <v>83</v>
      </c>
      <c r="AY172" s="17" t="s">
        <v>146</v>
      </c>
      <c r="BE172" s="185">
        <f t="shared" si="14"/>
        <v>0</v>
      </c>
      <c r="BF172" s="185">
        <f t="shared" si="15"/>
        <v>0</v>
      </c>
      <c r="BG172" s="185">
        <f t="shared" si="16"/>
        <v>0</v>
      </c>
      <c r="BH172" s="185">
        <f t="shared" si="17"/>
        <v>0</v>
      </c>
      <c r="BI172" s="185">
        <f t="shared" si="18"/>
        <v>0</v>
      </c>
      <c r="BJ172" s="17" t="s">
        <v>81</v>
      </c>
      <c r="BK172" s="185">
        <f t="shared" si="19"/>
        <v>0</v>
      </c>
      <c r="BL172" s="17" t="s">
        <v>264</v>
      </c>
      <c r="BM172" s="184" t="s">
        <v>543</v>
      </c>
    </row>
    <row r="173" spans="1:65" s="2" customFormat="1" ht="16.5" customHeight="1">
      <c r="A173" s="34"/>
      <c r="B173" s="35"/>
      <c r="C173" s="214" t="s">
        <v>534</v>
      </c>
      <c r="D173" s="214" t="s">
        <v>241</v>
      </c>
      <c r="E173" s="215" t="s">
        <v>1419</v>
      </c>
      <c r="F173" s="216" t="s">
        <v>1420</v>
      </c>
      <c r="G173" s="217" t="s">
        <v>528</v>
      </c>
      <c r="H173" s="218">
        <v>3</v>
      </c>
      <c r="I173" s="219"/>
      <c r="J173" s="220">
        <f t="shared" si="10"/>
        <v>0</v>
      </c>
      <c r="K173" s="216" t="s">
        <v>19</v>
      </c>
      <c r="L173" s="221"/>
      <c r="M173" s="222" t="s">
        <v>19</v>
      </c>
      <c r="N173" s="223" t="s">
        <v>44</v>
      </c>
      <c r="O173" s="64"/>
      <c r="P173" s="182">
        <f t="shared" si="11"/>
        <v>0</v>
      </c>
      <c r="Q173" s="182">
        <v>0.00152</v>
      </c>
      <c r="R173" s="182">
        <f t="shared" si="12"/>
        <v>0.00456</v>
      </c>
      <c r="S173" s="182">
        <v>0</v>
      </c>
      <c r="T173" s="183">
        <f t="shared" si="13"/>
        <v>0</v>
      </c>
      <c r="U173" s="34"/>
      <c r="V173" s="34"/>
      <c r="W173" s="34"/>
      <c r="X173" s="34"/>
      <c r="Y173" s="34"/>
      <c r="Z173" s="34"/>
      <c r="AA173" s="34"/>
      <c r="AB173" s="34"/>
      <c r="AC173" s="34"/>
      <c r="AD173" s="34"/>
      <c r="AE173" s="34"/>
      <c r="AR173" s="184" t="s">
        <v>412</v>
      </c>
      <c r="AT173" s="184" t="s">
        <v>241</v>
      </c>
      <c r="AU173" s="184" t="s">
        <v>83</v>
      </c>
      <c r="AY173" s="17" t="s">
        <v>146</v>
      </c>
      <c r="BE173" s="185">
        <f t="shared" si="14"/>
        <v>0</v>
      </c>
      <c r="BF173" s="185">
        <f t="shared" si="15"/>
        <v>0</v>
      </c>
      <c r="BG173" s="185">
        <f t="shared" si="16"/>
        <v>0</v>
      </c>
      <c r="BH173" s="185">
        <f t="shared" si="17"/>
        <v>0</v>
      </c>
      <c r="BI173" s="185">
        <f t="shared" si="18"/>
        <v>0</v>
      </c>
      <c r="BJ173" s="17" t="s">
        <v>81</v>
      </c>
      <c r="BK173" s="185">
        <f t="shared" si="19"/>
        <v>0</v>
      </c>
      <c r="BL173" s="17" t="s">
        <v>264</v>
      </c>
      <c r="BM173" s="184" t="s">
        <v>660</v>
      </c>
    </row>
    <row r="174" spans="1:65" s="2" customFormat="1" ht="16.5" customHeight="1">
      <c r="A174" s="34"/>
      <c r="B174" s="35"/>
      <c r="C174" s="214" t="s">
        <v>538</v>
      </c>
      <c r="D174" s="214" t="s">
        <v>241</v>
      </c>
      <c r="E174" s="215" t="s">
        <v>1421</v>
      </c>
      <c r="F174" s="216" t="s">
        <v>1422</v>
      </c>
      <c r="G174" s="217" t="s">
        <v>528</v>
      </c>
      <c r="H174" s="218">
        <v>2</v>
      </c>
      <c r="I174" s="219"/>
      <c r="J174" s="220">
        <f t="shared" si="10"/>
        <v>0</v>
      </c>
      <c r="K174" s="216" t="s">
        <v>19</v>
      </c>
      <c r="L174" s="221"/>
      <c r="M174" s="222" t="s">
        <v>19</v>
      </c>
      <c r="N174" s="223" t="s">
        <v>44</v>
      </c>
      <c r="O174" s="64"/>
      <c r="P174" s="182">
        <f t="shared" si="11"/>
        <v>0</v>
      </c>
      <c r="Q174" s="182">
        <v>0.00152</v>
      </c>
      <c r="R174" s="182">
        <f t="shared" si="12"/>
        <v>0.00304</v>
      </c>
      <c r="S174" s="182">
        <v>0</v>
      </c>
      <c r="T174" s="183">
        <f t="shared" si="13"/>
        <v>0</v>
      </c>
      <c r="U174" s="34"/>
      <c r="V174" s="34"/>
      <c r="W174" s="34"/>
      <c r="X174" s="34"/>
      <c r="Y174" s="34"/>
      <c r="Z174" s="34"/>
      <c r="AA174" s="34"/>
      <c r="AB174" s="34"/>
      <c r="AC174" s="34"/>
      <c r="AD174" s="34"/>
      <c r="AE174" s="34"/>
      <c r="AR174" s="184" t="s">
        <v>412</v>
      </c>
      <c r="AT174" s="184" t="s">
        <v>241</v>
      </c>
      <c r="AU174" s="184" t="s">
        <v>83</v>
      </c>
      <c r="AY174" s="17" t="s">
        <v>146</v>
      </c>
      <c r="BE174" s="185">
        <f t="shared" si="14"/>
        <v>0</v>
      </c>
      <c r="BF174" s="185">
        <f t="shared" si="15"/>
        <v>0</v>
      </c>
      <c r="BG174" s="185">
        <f t="shared" si="16"/>
        <v>0</v>
      </c>
      <c r="BH174" s="185">
        <f t="shared" si="17"/>
        <v>0</v>
      </c>
      <c r="BI174" s="185">
        <f t="shared" si="18"/>
        <v>0</v>
      </c>
      <c r="BJ174" s="17" t="s">
        <v>81</v>
      </c>
      <c r="BK174" s="185">
        <f t="shared" si="19"/>
        <v>0</v>
      </c>
      <c r="BL174" s="17" t="s">
        <v>264</v>
      </c>
      <c r="BM174" s="184" t="s">
        <v>712</v>
      </c>
    </row>
    <row r="175" spans="1:65" s="2" customFormat="1" ht="16.5" customHeight="1">
      <c r="A175" s="34"/>
      <c r="B175" s="35"/>
      <c r="C175" s="214" t="s">
        <v>545</v>
      </c>
      <c r="D175" s="214" t="s">
        <v>241</v>
      </c>
      <c r="E175" s="215" t="s">
        <v>1423</v>
      </c>
      <c r="F175" s="216" t="s">
        <v>1424</v>
      </c>
      <c r="G175" s="217" t="s">
        <v>528</v>
      </c>
      <c r="H175" s="218">
        <v>1</v>
      </c>
      <c r="I175" s="219"/>
      <c r="J175" s="220">
        <f t="shared" si="10"/>
        <v>0</v>
      </c>
      <c r="K175" s="216" t="s">
        <v>19</v>
      </c>
      <c r="L175" s="221"/>
      <c r="M175" s="222" t="s">
        <v>19</v>
      </c>
      <c r="N175" s="223" t="s">
        <v>44</v>
      </c>
      <c r="O175" s="64"/>
      <c r="P175" s="182">
        <f t="shared" si="11"/>
        <v>0</v>
      </c>
      <c r="Q175" s="182">
        <v>0.00152</v>
      </c>
      <c r="R175" s="182">
        <f t="shared" si="12"/>
        <v>0.00152</v>
      </c>
      <c r="S175" s="182">
        <v>0</v>
      </c>
      <c r="T175" s="183">
        <f t="shared" si="13"/>
        <v>0</v>
      </c>
      <c r="U175" s="34"/>
      <c r="V175" s="34"/>
      <c r="W175" s="34"/>
      <c r="X175" s="34"/>
      <c r="Y175" s="34"/>
      <c r="Z175" s="34"/>
      <c r="AA175" s="34"/>
      <c r="AB175" s="34"/>
      <c r="AC175" s="34"/>
      <c r="AD175" s="34"/>
      <c r="AE175" s="34"/>
      <c r="AR175" s="184" t="s">
        <v>412</v>
      </c>
      <c r="AT175" s="184" t="s">
        <v>241</v>
      </c>
      <c r="AU175" s="184" t="s">
        <v>83</v>
      </c>
      <c r="AY175" s="17" t="s">
        <v>146</v>
      </c>
      <c r="BE175" s="185">
        <f t="shared" si="14"/>
        <v>0</v>
      </c>
      <c r="BF175" s="185">
        <f t="shared" si="15"/>
        <v>0</v>
      </c>
      <c r="BG175" s="185">
        <f t="shared" si="16"/>
        <v>0</v>
      </c>
      <c r="BH175" s="185">
        <f t="shared" si="17"/>
        <v>0</v>
      </c>
      <c r="BI175" s="185">
        <f t="shared" si="18"/>
        <v>0</v>
      </c>
      <c r="BJ175" s="17" t="s">
        <v>81</v>
      </c>
      <c r="BK175" s="185">
        <f t="shared" si="19"/>
        <v>0</v>
      </c>
      <c r="BL175" s="17" t="s">
        <v>264</v>
      </c>
      <c r="BM175" s="184" t="s">
        <v>871</v>
      </c>
    </row>
    <row r="176" spans="1:65" s="2" customFormat="1" ht="16.5" customHeight="1">
      <c r="A176" s="34"/>
      <c r="B176" s="35"/>
      <c r="C176" s="214" t="s">
        <v>555</v>
      </c>
      <c r="D176" s="214" t="s">
        <v>241</v>
      </c>
      <c r="E176" s="215" t="s">
        <v>1425</v>
      </c>
      <c r="F176" s="216" t="s">
        <v>1426</v>
      </c>
      <c r="G176" s="217" t="s">
        <v>528</v>
      </c>
      <c r="H176" s="218">
        <v>1</v>
      </c>
      <c r="I176" s="219"/>
      <c r="J176" s="220">
        <f t="shared" si="10"/>
        <v>0</v>
      </c>
      <c r="K176" s="216" t="s">
        <v>19</v>
      </c>
      <c r="L176" s="221"/>
      <c r="M176" s="222" t="s">
        <v>19</v>
      </c>
      <c r="N176" s="223" t="s">
        <v>44</v>
      </c>
      <c r="O176" s="64"/>
      <c r="P176" s="182">
        <f t="shared" si="11"/>
        <v>0</v>
      </c>
      <c r="Q176" s="182">
        <v>0.0023</v>
      </c>
      <c r="R176" s="182">
        <f t="shared" si="12"/>
        <v>0.0023</v>
      </c>
      <c r="S176" s="182">
        <v>0</v>
      </c>
      <c r="T176" s="183">
        <f t="shared" si="13"/>
        <v>0</v>
      </c>
      <c r="U176" s="34"/>
      <c r="V176" s="34"/>
      <c r="W176" s="34"/>
      <c r="X176" s="34"/>
      <c r="Y176" s="34"/>
      <c r="Z176" s="34"/>
      <c r="AA176" s="34"/>
      <c r="AB176" s="34"/>
      <c r="AC176" s="34"/>
      <c r="AD176" s="34"/>
      <c r="AE176" s="34"/>
      <c r="AR176" s="184" t="s">
        <v>412</v>
      </c>
      <c r="AT176" s="184" t="s">
        <v>241</v>
      </c>
      <c r="AU176" s="184" t="s">
        <v>83</v>
      </c>
      <c r="AY176" s="17" t="s">
        <v>146</v>
      </c>
      <c r="BE176" s="185">
        <f t="shared" si="14"/>
        <v>0</v>
      </c>
      <c r="BF176" s="185">
        <f t="shared" si="15"/>
        <v>0</v>
      </c>
      <c r="BG176" s="185">
        <f t="shared" si="16"/>
        <v>0</v>
      </c>
      <c r="BH176" s="185">
        <f t="shared" si="17"/>
        <v>0</v>
      </c>
      <c r="BI176" s="185">
        <f t="shared" si="18"/>
        <v>0</v>
      </c>
      <c r="BJ176" s="17" t="s">
        <v>81</v>
      </c>
      <c r="BK176" s="185">
        <f t="shared" si="19"/>
        <v>0</v>
      </c>
      <c r="BL176" s="17" t="s">
        <v>264</v>
      </c>
      <c r="BM176" s="184" t="s">
        <v>883</v>
      </c>
    </row>
    <row r="177" spans="1:65" s="2" customFormat="1" ht="16.5" customHeight="1">
      <c r="A177" s="34"/>
      <c r="B177" s="35"/>
      <c r="C177" s="214" t="s">
        <v>562</v>
      </c>
      <c r="D177" s="214" t="s">
        <v>241</v>
      </c>
      <c r="E177" s="215" t="s">
        <v>1427</v>
      </c>
      <c r="F177" s="216" t="s">
        <v>1428</v>
      </c>
      <c r="G177" s="217" t="s">
        <v>528</v>
      </c>
      <c r="H177" s="218">
        <v>2</v>
      </c>
      <c r="I177" s="219"/>
      <c r="J177" s="220">
        <f t="shared" si="10"/>
        <v>0</v>
      </c>
      <c r="K177" s="216" t="s">
        <v>19</v>
      </c>
      <c r="L177" s="221"/>
      <c r="M177" s="222" t="s">
        <v>19</v>
      </c>
      <c r="N177" s="223" t="s">
        <v>44</v>
      </c>
      <c r="O177" s="64"/>
      <c r="P177" s="182">
        <f t="shared" si="11"/>
        <v>0</v>
      </c>
      <c r="Q177" s="182">
        <v>0.0023</v>
      </c>
      <c r="R177" s="182">
        <f t="shared" si="12"/>
        <v>0.0046</v>
      </c>
      <c r="S177" s="182">
        <v>0</v>
      </c>
      <c r="T177" s="183">
        <f t="shared" si="13"/>
        <v>0</v>
      </c>
      <c r="U177" s="34"/>
      <c r="V177" s="34"/>
      <c r="W177" s="34"/>
      <c r="X177" s="34"/>
      <c r="Y177" s="34"/>
      <c r="Z177" s="34"/>
      <c r="AA177" s="34"/>
      <c r="AB177" s="34"/>
      <c r="AC177" s="34"/>
      <c r="AD177" s="34"/>
      <c r="AE177" s="34"/>
      <c r="AR177" s="184" t="s">
        <v>412</v>
      </c>
      <c r="AT177" s="184" t="s">
        <v>241</v>
      </c>
      <c r="AU177" s="184" t="s">
        <v>83</v>
      </c>
      <c r="AY177" s="17" t="s">
        <v>146</v>
      </c>
      <c r="BE177" s="185">
        <f t="shared" si="14"/>
        <v>0</v>
      </c>
      <c r="BF177" s="185">
        <f t="shared" si="15"/>
        <v>0</v>
      </c>
      <c r="BG177" s="185">
        <f t="shared" si="16"/>
        <v>0</v>
      </c>
      <c r="BH177" s="185">
        <f t="shared" si="17"/>
        <v>0</v>
      </c>
      <c r="BI177" s="185">
        <f t="shared" si="18"/>
        <v>0</v>
      </c>
      <c r="BJ177" s="17" t="s">
        <v>81</v>
      </c>
      <c r="BK177" s="185">
        <f t="shared" si="19"/>
        <v>0</v>
      </c>
      <c r="BL177" s="17" t="s">
        <v>264</v>
      </c>
      <c r="BM177" s="184" t="s">
        <v>903</v>
      </c>
    </row>
    <row r="178" spans="1:65" s="2" customFormat="1" ht="16.5" customHeight="1">
      <c r="A178" s="34"/>
      <c r="B178" s="35"/>
      <c r="C178" s="214" t="s">
        <v>568</v>
      </c>
      <c r="D178" s="214" t="s">
        <v>241</v>
      </c>
      <c r="E178" s="215" t="s">
        <v>1429</v>
      </c>
      <c r="F178" s="216" t="s">
        <v>1430</v>
      </c>
      <c r="G178" s="217" t="s">
        <v>528</v>
      </c>
      <c r="H178" s="218">
        <v>1</v>
      </c>
      <c r="I178" s="219"/>
      <c r="J178" s="220">
        <f t="shared" si="10"/>
        <v>0</v>
      </c>
      <c r="K178" s="216" t="s">
        <v>19</v>
      </c>
      <c r="L178" s="221"/>
      <c r="M178" s="222" t="s">
        <v>19</v>
      </c>
      <c r="N178" s="223" t="s">
        <v>44</v>
      </c>
      <c r="O178" s="64"/>
      <c r="P178" s="182">
        <f t="shared" si="11"/>
        <v>0</v>
      </c>
      <c r="Q178" s="182">
        <v>0.0023</v>
      </c>
      <c r="R178" s="182">
        <f t="shared" si="12"/>
        <v>0.0023</v>
      </c>
      <c r="S178" s="182">
        <v>0</v>
      </c>
      <c r="T178" s="183">
        <f t="shared" si="13"/>
        <v>0</v>
      </c>
      <c r="U178" s="34"/>
      <c r="V178" s="34"/>
      <c r="W178" s="34"/>
      <c r="X178" s="34"/>
      <c r="Y178" s="34"/>
      <c r="Z178" s="34"/>
      <c r="AA178" s="34"/>
      <c r="AB178" s="34"/>
      <c r="AC178" s="34"/>
      <c r="AD178" s="34"/>
      <c r="AE178" s="34"/>
      <c r="AR178" s="184" t="s">
        <v>412</v>
      </c>
      <c r="AT178" s="184" t="s">
        <v>241</v>
      </c>
      <c r="AU178" s="184" t="s">
        <v>83</v>
      </c>
      <c r="AY178" s="17" t="s">
        <v>146</v>
      </c>
      <c r="BE178" s="185">
        <f t="shared" si="14"/>
        <v>0</v>
      </c>
      <c r="BF178" s="185">
        <f t="shared" si="15"/>
        <v>0</v>
      </c>
      <c r="BG178" s="185">
        <f t="shared" si="16"/>
        <v>0</v>
      </c>
      <c r="BH178" s="185">
        <f t="shared" si="17"/>
        <v>0</v>
      </c>
      <c r="BI178" s="185">
        <f t="shared" si="18"/>
        <v>0</v>
      </c>
      <c r="BJ178" s="17" t="s">
        <v>81</v>
      </c>
      <c r="BK178" s="185">
        <f t="shared" si="19"/>
        <v>0</v>
      </c>
      <c r="BL178" s="17" t="s">
        <v>264</v>
      </c>
      <c r="BM178" s="184" t="s">
        <v>916</v>
      </c>
    </row>
    <row r="179" spans="1:65" s="2" customFormat="1" ht="24.2" customHeight="1">
      <c r="A179" s="34"/>
      <c r="B179" s="35"/>
      <c r="C179" s="173" t="s">
        <v>574</v>
      </c>
      <c r="D179" s="173" t="s">
        <v>148</v>
      </c>
      <c r="E179" s="174" t="s">
        <v>1431</v>
      </c>
      <c r="F179" s="175" t="s">
        <v>1432</v>
      </c>
      <c r="G179" s="176" t="s">
        <v>589</v>
      </c>
      <c r="H179" s="177">
        <v>41</v>
      </c>
      <c r="I179" s="178"/>
      <c r="J179" s="179">
        <f t="shared" si="10"/>
        <v>0</v>
      </c>
      <c r="K179" s="175" t="s">
        <v>152</v>
      </c>
      <c r="L179" s="39"/>
      <c r="M179" s="180" t="s">
        <v>19</v>
      </c>
      <c r="N179" s="181" t="s">
        <v>44</v>
      </c>
      <c r="O179" s="64"/>
      <c r="P179" s="182">
        <f t="shared" si="11"/>
        <v>0</v>
      </c>
      <c r="Q179" s="182">
        <v>0.00027</v>
      </c>
      <c r="R179" s="182">
        <f t="shared" si="12"/>
        <v>0.01107</v>
      </c>
      <c r="S179" s="182">
        <v>0</v>
      </c>
      <c r="T179" s="183">
        <f t="shared" si="13"/>
        <v>0</v>
      </c>
      <c r="U179" s="34"/>
      <c r="V179" s="34"/>
      <c r="W179" s="34"/>
      <c r="X179" s="34"/>
      <c r="Y179" s="34"/>
      <c r="Z179" s="34"/>
      <c r="AA179" s="34"/>
      <c r="AB179" s="34"/>
      <c r="AC179" s="34"/>
      <c r="AD179" s="34"/>
      <c r="AE179" s="34"/>
      <c r="AR179" s="184" t="s">
        <v>264</v>
      </c>
      <c r="AT179" s="184" t="s">
        <v>148</v>
      </c>
      <c r="AU179" s="184" t="s">
        <v>83</v>
      </c>
      <c r="AY179" s="17" t="s">
        <v>146</v>
      </c>
      <c r="BE179" s="185">
        <f t="shared" si="14"/>
        <v>0</v>
      </c>
      <c r="BF179" s="185">
        <f t="shared" si="15"/>
        <v>0</v>
      </c>
      <c r="BG179" s="185">
        <f t="shared" si="16"/>
        <v>0</v>
      </c>
      <c r="BH179" s="185">
        <f t="shared" si="17"/>
        <v>0</v>
      </c>
      <c r="BI179" s="185">
        <f t="shared" si="18"/>
        <v>0</v>
      </c>
      <c r="BJ179" s="17" t="s">
        <v>81</v>
      </c>
      <c r="BK179" s="185">
        <f t="shared" si="19"/>
        <v>0</v>
      </c>
      <c r="BL179" s="17" t="s">
        <v>264</v>
      </c>
      <c r="BM179" s="184" t="s">
        <v>930</v>
      </c>
    </row>
    <row r="180" spans="1:47" s="2" customFormat="1" ht="12">
      <c r="A180" s="34"/>
      <c r="B180" s="35"/>
      <c r="C180" s="36"/>
      <c r="D180" s="186" t="s">
        <v>155</v>
      </c>
      <c r="E180" s="36"/>
      <c r="F180" s="187" t="s">
        <v>1433</v>
      </c>
      <c r="G180" s="36"/>
      <c r="H180" s="36"/>
      <c r="I180" s="188"/>
      <c r="J180" s="36"/>
      <c r="K180" s="36"/>
      <c r="L180" s="39"/>
      <c r="M180" s="189"/>
      <c r="N180" s="190"/>
      <c r="O180" s="64"/>
      <c r="P180" s="64"/>
      <c r="Q180" s="64"/>
      <c r="R180" s="64"/>
      <c r="S180" s="64"/>
      <c r="T180" s="65"/>
      <c r="U180" s="34"/>
      <c r="V180" s="34"/>
      <c r="W180" s="34"/>
      <c r="X180" s="34"/>
      <c r="Y180" s="34"/>
      <c r="Z180" s="34"/>
      <c r="AA180" s="34"/>
      <c r="AB180" s="34"/>
      <c r="AC180" s="34"/>
      <c r="AD180" s="34"/>
      <c r="AE180" s="34"/>
      <c r="AT180" s="17" t="s">
        <v>155</v>
      </c>
      <c r="AU180" s="17" t="s">
        <v>83</v>
      </c>
    </row>
    <row r="181" spans="1:65" s="2" customFormat="1" ht="16.5" customHeight="1">
      <c r="A181" s="34"/>
      <c r="B181" s="35"/>
      <c r="C181" s="173" t="s">
        <v>579</v>
      </c>
      <c r="D181" s="173" t="s">
        <v>148</v>
      </c>
      <c r="E181" s="174" t="s">
        <v>1434</v>
      </c>
      <c r="F181" s="175" t="s">
        <v>1435</v>
      </c>
      <c r="G181" s="176" t="s">
        <v>589</v>
      </c>
      <c r="H181" s="177">
        <v>41</v>
      </c>
      <c r="I181" s="178"/>
      <c r="J181" s="179">
        <f>ROUND(I181*H181,2)</f>
        <v>0</v>
      </c>
      <c r="K181" s="175" t="s">
        <v>19</v>
      </c>
      <c r="L181" s="39"/>
      <c r="M181" s="180" t="s">
        <v>19</v>
      </c>
      <c r="N181" s="181" t="s">
        <v>44</v>
      </c>
      <c r="O181" s="64"/>
      <c r="P181" s="182">
        <f>O181*H181</f>
        <v>0</v>
      </c>
      <c r="Q181" s="182">
        <v>0.00027</v>
      </c>
      <c r="R181" s="182">
        <f>Q181*H181</f>
        <v>0.01107</v>
      </c>
      <c r="S181" s="182">
        <v>0</v>
      </c>
      <c r="T181" s="183">
        <f>S181*H181</f>
        <v>0</v>
      </c>
      <c r="U181" s="34"/>
      <c r="V181" s="34"/>
      <c r="W181" s="34"/>
      <c r="X181" s="34"/>
      <c r="Y181" s="34"/>
      <c r="Z181" s="34"/>
      <c r="AA181" s="34"/>
      <c r="AB181" s="34"/>
      <c r="AC181" s="34"/>
      <c r="AD181" s="34"/>
      <c r="AE181" s="34"/>
      <c r="AR181" s="184" t="s">
        <v>264</v>
      </c>
      <c r="AT181" s="184" t="s">
        <v>148</v>
      </c>
      <c r="AU181" s="184" t="s">
        <v>83</v>
      </c>
      <c r="AY181" s="17" t="s">
        <v>146</v>
      </c>
      <c r="BE181" s="185">
        <f>IF(N181="základní",J181,0)</f>
        <v>0</v>
      </c>
      <c r="BF181" s="185">
        <f>IF(N181="snížená",J181,0)</f>
        <v>0</v>
      </c>
      <c r="BG181" s="185">
        <f>IF(N181="zákl. přenesená",J181,0)</f>
        <v>0</v>
      </c>
      <c r="BH181" s="185">
        <f>IF(N181="sníž. přenesená",J181,0)</f>
        <v>0</v>
      </c>
      <c r="BI181" s="185">
        <f>IF(N181="nulová",J181,0)</f>
        <v>0</v>
      </c>
      <c r="BJ181" s="17" t="s">
        <v>81</v>
      </c>
      <c r="BK181" s="185">
        <f>ROUND(I181*H181,2)</f>
        <v>0</v>
      </c>
      <c r="BL181" s="17" t="s">
        <v>264</v>
      </c>
      <c r="BM181" s="184" t="s">
        <v>945</v>
      </c>
    </row>
    <row r="182" spans="1:65" s="2" customFormat="1" ht="16.5" customHeight="1">
      <c r="A182" s="34"/>
      <c r="B182" s="35"/>
      <c r="C182" s="173" t="s">
        <v>586</v>
      </c>
      <c r="D182" s="173" t="s">
        <v>148</v>
      </c>
      <c r="E182" s="174" t="s">
        <v>1436</v>
      </c>
      <c r="F182" s="175" t="s">
        <v>1437</v>
      </c>
      <c r="G182" s="176" t="s">
        <v>528</v>
      </c>
      <c r="H182" s="177">
        <v>135</v>
      </c>
      <c r="I182" s="178"/>
      <c r="J182" s="179">
        <f>ROUND(I182*H182,2)</f>
        <v>0</v>
      </c>
      <c r="K182" s="175" t="s">
        <v>19</v>
      </c>
      <c r="L182" s="39"/>
      <c r="M182" s="180" t="s">
        <v>19</v>
      </c>
      <c r="N182" s="181" t="s">
        <v>44</v>
      </c>
      <c r="O182" s="64"/>
      <c r="P182" s="182">
        <f>O182*H182</f>
        <v>0</v>
      </c>
      <c r="Q182" s="182">
        <v>0.00015</v>
      </c>
      <c r="R182" s="182">
        <f>Q182*H182</f>
        <v>0.020249999999999997</v>
      </c>
      <c r="S182" s="182">
        <v>0</v>
      </c>
      <c r="T182" s="183">
        <f>S182*H182</f>
        <v>0</v>
      </c>
      <c r="U182" s="34"/>
      <c r="V182" s="34"/>
      <c r="W182" s="34"/>
      <c r="X182" s="34"/>
      <c r="Y182" s="34"/>
      <c r="Z182" s="34"/>
      <c r="AA182" s="34"/>
      <c r="AB182" s="34"/>
      <c r="AC182" s="34"/>
      <c r="AD182" s="34"/>
      <c r="AE182" s="34"/>
      <c r="AR182" s="184" t="s">
        <v>264</v>
      </c>
      <c r="AT182" s="184" t="s">
        <v>148</v>
      </c>
      <c r="AU182" s="184" t="s">
        <v>83</v>
      </c>
      <c r="AY182" s="17" t="s">
        <v>146</v>
      </c>
      <c r="BE182" s="185">
        <f>IF(N182="základní",J182,0)</f>
        <v>0</v>
      </c>
      <c r="BF182" s="185">
        <f>IF(N182="snížená",J182,0)</f>
        <v>0</v>
      </c>
      <c r="BG182" s="185">
        <f>IF(N182="zákl. přenesená",J182,0)</f>
        <v>0</v>
      </c>
      <c r="BH182" s="185">
        <f>IF(N182="sníž. přenesená",J182,0)</f>
        <v>0</v>
      </c>
      <c r="BI182" s="185">
        <f>IF(N182="nulová",J182,0)</f>
        <v>0</v>
      </c>
      <c r="BJ182" s="17" t="s">
        <v>81</v>
      </c>
      <c r="BK182" s="185">
        <f>ROUND(I182*H182,2)</f>
        <v>0</v>
      </c>
      <c r="BL182" s="17" t="s">
        <v>264</v>
      </c>
      <c r="BM182" s="184" t="s">
        <v>959</v>
      </c>
    </row>
    <row r="183" spans="1:65" s="2" customFormat="1" ht="16.5" customHeight="1">
      <c r="A183" s="34"/>
      <c r="B183" s="35"/>
      <c r="C183" s="173" t="s">
        <v>591</v>
      </c>
      <c r="D183" s="173" t="s">
        <v>148</v>
      </c>
      <c r="E183" s="174" t="s">
        <v>1438</v>
      </c>
      <c r="F183" s="175" t="s">
        <v>1439</v>
      </c>
      <c r="G183" s="176" t="s">
        <v>528</v>
      </c>
      <c r="H183" s="177">
        <v>1</v>
      </c>
      <c r="I183" s="178"/>
      <c r="J183" s="179">
        <f>ROUND(I183*H183,2)</f>
        <v>0</v>
      </c>
      <c r="K183" s="175" t="s">
        <v>152</v>
      </c>
      <c r="L183" s="39"/>
      <c r="M183" s="180" t="s">
        <v>19</v>
      </c>
      <c r="N183" s="181" t="s">
        <v>44</v>
      </c>
      <c r="O183" s="64"/>
      <c r="P183" s="182">
        <f>O183*H183</f>
        <v>0</v>
      </c>
      <c r="Q183" s="182">
        <v>0.00018</v>
      </c>
      <c r="R183" s="182">
        <f>Q183*H183</f>
        <v>0.00018</v>
      </c>
      <c r="S183" s="182">
        <v>0</v>
      </c>
      <c r="T183" s="183">
        <f>S183*H183</f>
        <v>0</v>
      </c>
      <c r="U183" s="34"/>
      <c r="V183" s="34"/>
      <c r="W183" s="34"/>
      <c r="X183" s="34"/>
      <c r="Y183" s="34"/>
      <c r="Z183" s="34"/>
      <c r="AA183" s="34"/>
      <c r="AB183" s="34"/>
      <c r="AC183" s="34"/>
      <c r="AD183" s="34"/>
      <c r="AE183" s="34"/>
      <c r="AR183" s="184" t="s">
        <v>264</v>
      </c>
      <c r="AT183" s="184" t="s">
        <v>148</v>
      </c>
      <c r="AU183" s="184" t="s">
        <v>83</v>
      </c>
      <c r="AY183" s="17" t="s">
        <v>146</v>
      </c>
      <c r="BE183" s="185">
        <f>IF(N183="základní",J183,0)</f>
        <v>0</v>
      </c>
      <c r="BF183" s="185">
        <f>IF(N183="snížená",J183,0)</f>
        <v>0</v>
      </c>
      <c r="BG183" s="185">
        <f>IF(N183="zákl. přenesená",J183,0)</f>
        <v>0</v>
      </c>
      <c r="BH183" s="185">
        <f>IF(N183="sníž. přenesená",J183,0)</f>
        <v>0</v>
      </c>
      <c r="BI183" s="185">
        <f>IF(N183="nulová",J183,0)</f>
        <v>0</v>
      </c>
      <c r="BJ183" s="17" t="s">
        <v>81</v>
      </c>
      <c r="BK183" s="185">
        <f>ROUND(I183*H183,2)</f>
        <v>0</v>
      </c>
      <c r="BL183" s="17" t="s">
        <v>264</v>
      </c>
      <c r="BM183" s="184" t="s">
        <v>971</v>
      </c>
    </row>
    <row r="184" spans="1:47" s="2" customFormat="1" ht="12">
      <c r="A184" s="34"/>
      <c r="B184" s="35"/>
      <c r="C184" s="36"/>
      <c r="D184" s="186" t="s">
        <v>155</v>
      </c>
      <c r="E184" s="36"/>
      <c r="F184" s="187" t="s">
        <v>1440</v>
      </c>
      <c r="G184" s="36"/>
      <c r="H184" s="36"/>
      <c r="I184" s="188"/>
      <c r="J184" s="36"/>
      <c r="K184" s="36"/>
      <c r="L184" s="39"/>
      <c r="M184" s="189"/>
      <c r="N184" s="190"/>
      <c r="O184" s="64"/>
      <c r="P184" s="64"/>
      <c r="Q184" s="64"/>
      <c r="R184" s="64"/>
      <c r="S184" s="64"/>
      <c r="T184" s="65"/>
      <c r="U184" s="34"/>
      <c r="V184" s="34"/>
      <c r="W184" s="34"/>
      <c r="X184" s="34"/>
      <c r="Y184" s="34"/>
      <c r="Z184" s="34"/>
      <c r="AA184" s="34"/>
      <c r="AB184" s="34"/>
      <c r="AC184" s="34"/>
      <c r="AD184" s="34"/>
      <c r="AE184" s="34"/>
      <c r="AT184" s="17" t="s">
        <v>155</v>
      </c>
      <c r="AU184" s="17" t="s">
        <v>83</v>
      </c>
    </row>
    <row r="185" spans="1:65" s="2" customFormat="1" ht="16.5" customHeight="1">
      <c r="A185" s="34"/>
      <c r="B185" s="35"/>
      <c r="C185" s="173" t="s">
        <v>604</v>
      </c>
      <c r="D185" s="173" t="s">
        <v>148</v>
      </c>
      <c r="E185" s="174" t="s">
        <v>1441</v>
      </c>
      <c r="F185" s="175" t="s">
        <v>1442</v>
      </c>
      <c r="G185" s="176" t="s">
        <v>528</v>
      </c>
      <c r="H185" s="177">
        <v>2</v>
      </c>
      <c r="I185" s="178"/>
      <c r="J185" s="179">
        <f>ROUND(I185*H185,2)</f>
        <v>0</v>
      </c>
      <c r="K185" s="175" t="s">
        <v>152</v>
      </c>
      <c r="L185" s="39"/>
      <c r="M185" s="180" t="s">
        <v>19</v>
      </c>
      <c r="N185" s="181" t="s">
        <v>44</v>
      </c>
      <c r="O185" s="64"/>
      <c r="P185" s="182">
        <f>O185*H185</f>
        <v>0</v>
      </c>
      <c r="Q185" s="182">
        <v>0.00078</v>
      </c>
      <c r="R185" s="182">
        <f>Q185*H185</f>
        <v>0.00156</v>
      </c>
      <c r="S185" s="182">
        <v>0</v>
      </c>
      <c r="T185" s="183">
        <f>S185*H185</f>
        <v>0</v>
      </c>
      <c r="U185" s="34"/>
      <c r="V185" s="34"/>
      <c r="W185" s="34"/>
      <c r="X185" s="34"/>
      <c r="Y185" s="34"/>
      <c r="Z185" s="34"/>
      <c r="AA185" s="34"/>
      <c r="AB185" s="34"/>
      <c r="AC185" s="34"/>
      <c r="AD185" s="34"/>
      <c r="AE185" s="34"/>
      <c r="AR185" s="184" t="s">
        <v>264</v>
      </c>
      <c r="AT185" s="184" t="s">
        <v>148</v>
      </c>
      <c r="AU185" s="184" t="s">
        <v>83</v>
      </c>
      <c r="AY185" s="17" t="s">
        <v>146</v>
      </c>
      <c r="BE185" s="185">
        <f>IF(N185="základní",J185,0)</f>
        <v>0</v>
      </c>
      <c r="BF185" s="185">
        <f>IF(N185="snížená",J185,0)</f>
        <v>0</v>
      </c>
      <c r="BG185" s="185">
        <f>IF(N185="zákl. přenesená",J185,0)</f>
        <v>0</v>
      </c>
      <c r="BH185" s="185">
        <f>IF(N185="sníž. přenesená",J185,0)</f>
        <v>0</v>
      </c>
      <c r="BI185" s="185">
        <f>IF(N185="nulová",J185,0)</f>
        <v>0</v>
      </c>
      <c r="BJ185" s="17" t="s">
        <v>81</v>
      </c>
      <c r="BK185" s="185">
        <f>ROUND(I185*H185,2)</f>
        <v>0</v>
      </c>
      <c r="BL185" s="17" t="s">
        <v>264</v>
      </c>
      <c r="BM185" s="184" t="s">
        <v>980</v>
      </c>
    </row>
    <row r="186" spans="1:47" s="2" customFormat="1" ht="12">
      <c r="A186" s="34"/>
      <c r="B186" s="35"/>
      <c r="C186" s="36"/>
      <c r="D186" s="186" t="s">
        <v>155</v>
      </c>
      <c r="E186" s="36"/>
      <c r="F186" s="187" t="s">
        <v>1443</v>
      </c>
      <c r="G186" s="36"/>
      <c r="H186" s="36"/>
      <c r="I186" s="188"/>
      <c r="J186" s="36"/>
      <c r="K186" s="36"/>
      <c r="L186" s="39"/>
      <c r="M186" s="189"/>
      <c r="N186" s="190"/>
      <c r="O186" s="64"/>
      <c r="P186" s="64"/>
      <c r="Q186" s="64"/>
      <c r="R186" s="64"/>
      <c r="S186" s="64"/>
      <c r="T186" s="65"/>
      <c r="U186" s="34"/>
      <c r="V186" s="34"/>
      <c r="W186" s="34"/>
      <c r="X186" s="34"/>
      <c r="Y186" s="34"/>
      <c r="Z186" s="34"/>
      <c r="AA186" s="34"/>
      <c r="AB186" s="34"/>
      <c r="AC186" s="34"/>
      <c r="AD186" s="34"/>
      <c r="AE186" s="34"/>
      <c r="AT186" s="17" t="s">
        <v>155</v>
      </c>
      <c r="AU186" s="17" t="s">
        <v>83</v>
      </c>
    </row>
    <row r="187" spans="1:65" s="2" customFormat="1" ht="16.5" customHeight="1">
      <c r="A187" s="34"/>
      <c r="B187" s="35"/>
      <c r="C187" s="173" t="s">
        <v>608</v>
      </c>
      <c r="D187" s="173" t="s">
        <v>148</v>
      </c>
      <c r="E187" s="174" t="s">
        <v>1444</v>
      </c>
      <c r="F187" s="175" t="s">
        <v>1445</v>
      </c>
      <c r="G187" s="176" t="s">
        <v>528</v>
      </c>
      <c r="H187" s="177">
        <v>1</v>
      </c>
      <c r="I187" s="178"/>
      <c r="J187" s="179">
        <f>ROUND(I187*H187,2)</f>
        <v>0</v>
      </c>
      <c r="K187" s="175" t="s">
        <v>152</v>
      </c>
      <c r="L187" s="39"/>
      <c r="M187" s="180" t="s">
        <v>19</v>
      </c>
      <c r="N187" s="181" t="s">
        <v>44</v>
      </c>
      <c r="O187" s="64"/>
      <c r="P187" s="182">
        <f>O187*H187</f>
        <v>0</v>
      </c>
      <c r="Q187" s="182">
        <v>0.00019</v>
      </c>
      <c r="R187" s="182">
        <f>Q187*H187</f>
        <v>0.00019</v>
      </c>
      <c r="S187" s="182">
        <v>0</v>
      </c>
      <c r="T187" s="183">
        <f>S187*H187</f>
        <v>0</v>
      </c>
      <c r="U187" s="34"/>
      <c r="V187" s="34"/>
      <c r="W187" s="34"/>
      <c r="X187" s="34"/>
      <c r="Y187" s="34"/>
      <c r="Z187" s="34"/>
      <c r="AA187" s="34"/>
      <c r="AB187" s="34"/>
      <c r="AC187" s="34"/>
      <c r="AD187" s="34"/>
      <c r="AE187" s="34"/>
      <c r="AR187" s="184" t="s">
        <v>264</v>
      </c>
      <c r="AT187" s="184" t="s">
        <v>148</v>
      </c>
      <c r="AU187" s="184" t="s">
        <v>83</v>
      </c>
      <c r="AY187" s="17" t="s">
        <v>146</v>
      </c>
      <c r="BE187" s="185">
        <f>IF(N187="základní",J187,0)</f>
        <v>0</v>
      </c>
      <c r="BF187" s="185">
        <f>IF(N187="snížená",J187,0)</f>
        <v>0</v>
      </c>
      <c r="BG187" s="185">
        <f>IF(N187="zákl. přenesená",J187,0)</f>
        <v>0</v>
      </c>
      <c r="BH187" s="185">
        <f>IF(N187="sníž. přenesená",J187,0)</f>
        <v>0</v>
      </c>
      <c r="BI187" s="185">
        <f>IF(N187="nulová",J187,0)</f>
        <v>0</v>
      </c>
      <c r="BJ187" s="17" t="s">
        <v>81</v>
      </c>
      <c r="BK187" s="185">
        <f>ROUND(I187*H187,2)</f>
        <v>0</v>
      </c>
      <c r="BL187" s="17" t="s">
        <v>264</v>
      </c>
      <c r="BM187" s="184" t="s">
        <v>989</v>
      </c>
    </row>
    <row r="188" spans="1:47" s="2" customFormat="1" ht="12">
      <c r="A188" s="34"/>
      <c r="B188" s="35"/>
      <c r="C188" s="36"/>
      <c r="D188" s="186" t="s">
        <v>155</v>
      </c>
      <c r="E188" s="36"/>
      <c r="F188" s="187" t="s">
        <v>1446</v>
      </c>
      <c r="G188" s="36"/>
      <c r="H188" s="36"/>
      <c r="I188" s="188"/>
      <c r="J188" s="36"/>
      <c r="K188" s="36"/>
      <c r="L188" s="39"/>
      <c r="M188" s="189"/>
      <c r="N188" s="190"/>
      <c r="O188" s="64"/>
      <c r="P188" s="64"/>
      <c r="Q188" s="64"/>
      <c r="R188" s="64"/>
      <c r="S188" s="64"/>
      <c r="T188" s="65"/>
      <c r="U188" s="34"/>
      <c r="V188" s="34"/>
      <c r="W188" s="34"/>
      <c r="X188" s="34"/>
      <c r="Y188" s="34"/>
      <c r="Z188" s="34"/>
      <c r="AA188" s="34"/>
      <c r="AB188" s="34"/>
      <c r="AC188" s="34"/>
      <c r="AD188" s="34"/>
      <c r="AE188" s="34"/>
      <c r="AT188" s="17" t="s">
        <v>155</v>
      </c>
      <c r="AU188" s="17" t="s">
        <v>83</v>
      </c>
    </row>
    <row r="189" spans="1:65" s="2" customFormat="1" ht="16.5" customHeight="1">
      <c r="A189" s="34"/>
      <c r="B189" s="35"/>
      <c r="C189" s="173" t="s">
        <v>612</v>
      </c>
      <c r="D189" s="173" t="s">
        <v>148</v>
      </c>
      <c r="E189" s="174" t="s">
        <v>1447</v>
      </c>
      <c r="F189" s="175" t="s">
        <v>1448</v>
      </c>
      <c r="G189" s="176" t="s">
        <v>528</v>
      </c>
      <c r="H189" s="177">
        <v>2</v>
      </c>
      <c r="I189" s="178"/>
      <c r="J189" s="179">
        <f>ROUND(I189*H189,2)</f>
        <v>0</v>
      </c>
      <c r="K189" s="175" t="s">
        <v>152</v>
      </c>
      <c r="L189" s="39"/>
      <c r="M189" s="180" t="s">
        <v>19</v>
      </c>
      <c r="N189" s="181" t="s">
        <v>44</v>
      </c>
      <c r="O189" s="64"/>
      <c r="P189" s="182">
        <f>O189*H189</f>
        <v>0</v>
      </c>
      <c r="Q189" s="182">
        <v>0.00173</v>
      </c>
      <c r="R189" s="182">
        <f>Q189*H189</f>
        <v>0.00346</v>
      </c>
      <c r="S189" s="182">
        <v>0</v>
      </c>
      <c r="T189" s="183">
        <f>S189*H189</f>
        <v>0</v>
      </c>
      <c r="U189" s="34"/>
      <c r="V189" s="34"/>
      <c r="W189" s="34"/>
      <c r="X189" s="34"/>
      <c r="Y189" s="34"/>
      <c r="Z189" s="34"/>
      <c r="AA189" s="34"/>
      <c r="AB189" s="34"/>
      <c r="AC189" s="34"/>
      <c r="AD189" s="34"/>
      <c r="AE189" s="34"/>
      <c r="AR189" s="184" t="s">
        <v>264</v>
      </c>
      <c r="AT189" s="184" t="s">
        <v>148</v>
      </c>
      <c r="AU189" s="184" t="s">
        <v>83</v>
      </c>
      <c r="AY189" s="17" t="s">
        <v>146</v>
      </c>
      <c r="BE189" s="185">
        <f>IF(N189="základní",J189,0)</f>
        <v>0</v>
      </c>
      <c r="BF189" s="185">
        <f>IF(N189="snížená",J189,0)</f>
        <v>0</v>
      </c>
      <c r="BG189" s="185">
        <f>IF(N189="zákl. přenesená",J189,0)</f>
        <v>0</v>
      </c>
      <c r="BH189" s="185">
        <f>IF(N189="sníž. přenesená",J189,0)</f>
        <v>0</v>
      </c>
      <c r="BI189" s="185">
        <f>IF(N189="nulová",J189,0)</f>
        <v>0</v>
      </c>
      <c r="BJ189" s="17" t="s">
        <v>81</v>
      </c>
      <c r="BK189" s="185">
        <f>ROUND(I189*H189,2)</f>
        <v>0</v>
      </c>
      <c r="BL189" s="17" t="s">
        <v>264</v>
      </c>
      <c r="BM189" s="184" t="s">
        <v>1000</v>
      </c>
    </row>
    <row r="190" spans="1:47" s="2" customFormat="1" ht="12">
      <c r="A190" s="34"/>
      <c r="B190" s="35"/>
      <c r="C190" s="36"/>
      <c r="D190" s="186" t="s">
        <v>155</v>
      </c>
      <c r="E190" s="36"/>
      <c r="F190" s="187" t="s">
        <v>1449</v>
      </c>
      <c r="G190" s="36"/>
      <c r="H190" s="36"/>
      <c r="I190" s="188"/>
      <c r="J190" s="36"/>
      <c r="K190" s="36"/>
      <c r="L190" s="39"/>
      <c r="M190" s="189"/>
      <c r="N190" s="190"/>
      <c r="O190" s="64"/>
      <c r="P190" s="64"/>
      <c r="Q190" s="64"/>
      <c r="R190" s="64"/>
      <c r="S190" s="64"/>
      <c r="T190" s="65"/>
      <c r="U190" s="34"/>
      <c r="V190" s="34"/>
      <c r="W190" s="34"/>
      <c r="X190" s="34"/>
      <c r="Y190" s="34"/>
      <c r="Z190" s="34"/>
      <c r="AA190" s="34"/>
      <c r="AB190" s="34"/>
      <c r="AC190" s="34"/>
      <c r="AD190" s="34"/>
      <c r="AE190" s="34"/>
      <c r="AT190" s="17" t="s">
        <v>155</v>
      </c>
      <c r="AU190" s="17" t="s">
        <v>83</v>
      </c>
    </row>
    <row r="191" spans="1:65" s="2" customFormat="1" ht="16.5" customHeight="1">
      <c r="A191" s="34"/>
      <c r="B191" s="35"/>
      <c r="C191" s="173" t="s">
        <v>212</v>
      </c>
      <c r="D191" s="173" t="s">
        <v>148</v>
      </c>
      <c r="E191" s="174" t="s">
        <v>1450</v>
      </c>
      <c r="F191" s="175" t="s">
        <v>1451</v>
      </c>
      <c r="G191" s="176" t="s">
        <v>528</v>
      </c>
      <c r="H191" s="177">
        <v>135</v>
      </c>
      <c r="I191" s="178"/>
      <c r="J191" s="179">
        <f>ROUND(I191*H191,2)</f>
        <v>0</v>
      </c>
      <c r="K191" s="175" t="s">
        <v>152</v>
      </c>
      <c r="L191" s="39"/>
      <c r="M191" s="180" t="s">
        <v>19</v>
      </c>
      <c r="N191" s="181" t="s">
        <v>44</v>
      </c>
      <c r="O191" s="64"/>
      <c r="P191" s="182">
        <f>O191*H191</f>
        <v>0</v>
      </c>
      <c r="Q191" s="182">
        <v>0</v>
      </c>
      <c r="R191" s="182">
        <f>Q191*H191</f>
        <v>0</v>
      </c>
      <c r="S191" s="182">
        <v>0</v>
      </c>
      <c r="T191" s="183">
        <f>S191*H191</f>
        <v>0</v>
      </c>
      <c r="U191" s="34"/>
      <c r="V191" s="34"/>
      <c r="W191" s="34"/>
      <c r="X191" s="34"/>
      <c r="Y191" s="34"/>
      <c r="Z191" s="34"/>
      <c r="AA191" s="34"/>
      <c r="AB191" s="34"/>
      <c r="AC191" s="34"/>
      <c r="AD191" s="34"/>
      <c r="AE191" s="34"/>
      <c r="AR191" s="184" t="s">
        <v>264</v>
      </c>
      <c r="AT191" s="184" t="s">
        <v>148</v>
      </c>
      <c r="AU191" s="184" t="s">
        <v>83</v>
      </c>
      <c r="AY191" s="17" t="s">
        <v>146</v>
      </c>
      <c r="BE191" s="185">
        <f>IF(N191="základní",J191,0)</f>
        <v>0</v>
      </c>
      <c r="BF191" s="185">
        <f>IF(N191="snížená",J191,0)</f>
        <v>0</v>
      </c>
      <c r="BG191" s="185">
        <f>IF(N191="zákl. přenesená",J191,0)</f>
        <v>0</v>
      </c>
      <c r="BH191" s="185">
        <f>IF(N191="sníž. přenesená",J191,0)</f>
        <v>0</v>
      </c>
      <c r="BI191" s="185">
        <f>IF(N191="nulová",J191,0)</f>
        <v>0</v>
      </c>
      <c r="BJ191" s="17" t="s">
        <v>81</v>
      </c>
      <c r="BK191" s="185">
        <f>ROUND(I191*H191,2)</f>
        <v>0</v>
      </c>
      <c r="BL191" s="17" t="s">
        <v>264</v>
      </c>
      <c r="BM191" s="184" t="s">
        <v>1012</v>
      </c>
    </row>
    <row r="192" spans="1:47" s="2" customFormat="1" ht="12">
      <c r="A192" s="34"/>
      <c r="B192" s="35"/>
      <c r="C192" s="36"/>
      <c r="D192" s="186" t="s">
        <v>155</v>
      </c>
      <c r="E192" s="36"/>
      <c r="F192" s="187" t="s">
        <v>1452</v>
      </c>
      <c r="G192" s="36"/>
      <c r="H192" s="36"/>
      <c r="I192" s="188"/>
      <c r="J192" s="36"/>
      <c r="K192" s="36"/>
      <c r="L192" s="39"/>
      <c r="M192" s="189"/>
      <c r="N192" s="190"/>
      <c r="O192" s="64"/>
      <c r="P192" s="64"/>
      <c r="Q192" s="64"/>
      <c r="R192" s="64"/>
      <c r="S192" s="64"/>
      <c r="T192" s="65"/>
      <c r="U192" s="34"/>
      <c r="V192" s="34"/>
      <c r="W192" s="34"/>
      <c r="X192" s="34"/>
      <c r="Y192" s="34"/>
      <c r="Z192" s="34"/>
      <c r="AA192" s="34"/>
      <c r="AB192" s="34"/>
      <c r="AC192" s="34"/>
      <c r="AD192" s="34"/>
      <c r="AE192" s="34"/>
      <c r="AT192" s="17" t="s">
        <v>155</v>
      </c>
      <c r="AU192" s="17" t="s">
        <v>83</v>
      </c>
    </row>
    <row r="193" spans="1:65" s="2" customFormat="1" ht="16.5" customHeight="1">
      <c r="A193" s="34"/>
      <c r="B193" s="35"/>
      <c r="C193" s="173" t="s">
        <v>221</v>
      </c>
      <c r="D193" s="173" t="s">
        <v>148</v>
      </c>
      <c r="E193" s="174" t="s">
        <v>1453</v>
      </c>
      <c r="F193" s="175" t="s">
        <v>1454</v>
      </c>
      <c r="G193" s="176" t="s">
        <v>528</v>
      </c>
      <c r="H193" s="177">
        <v>12</v>
      </c>
      <c r="I193" s="178"/>
      <c r="J193" s="179">
        <f>ROUND(I193*H193,2)</f>
        <v>0</v>
      </c>
      <c r="K193" s="175" t="s">
        <v>152</v>
      </c>
      <c r="L193" s="39"/>
      <c r="M193" s="180" t="s">
        <v>19</v>
      </c>
      <c r="N193" s="181" t="s">
        <v>44</v>
      </c>
      <c r="O193" s="64"/>
      <c r="P193" s="182">
        <f>O193*H193</f>
        <v>0</v>
      </c>
      <c r="Q193" s="182">
        <v>0.00021</v>
      </c>
      <c r="R193" s="182">
        <f>Q193*H193</f>
        <v>0.00252</v>
      </c>
      <c r="S193" s="182">
        <v>0</v>
      </c>
      <c r="T193" s="183">
        <f>S193*H193</f>
        <v>0</v>
      </c>
      <c r="U193" s="34"/>
      <c r="V193" s="34"/>
      <c r="W193" s="34"/>
      <c r="X193" s="34"/>
      <c r="Y193" s="34"/>
      <c r="Z193" s="34"/>
      <c r="AA193" s="34"/>
      <c r="AB193" s="34"/>
      <c r="AC193" s="34"/>
      <c r="AD193" s="34"/>
      <c r="AE193" s="34"/>
      <c r="AR193" s="184" t="s">
        <v>264</v>
      </c>
      <c r="AT193" s="184" t="s">
        <v>148</v>
      </c>
      <c r="AU193" s="184" t="s">
        <v>83</v>
      </c>
      <c r="AY193" s="17" t="s">
        <v>146</v>
      </c>
      <c r="BE193" s="185">
        <f>IF(N193="základní",J193,0)</f>
        <v>0</v>
      </c>
      <c r="BF193" s="185">
        <f>IF(N193="snížená",J193,0)</f>
        <v>0</v>
      </c>
      <c r="BG193" s="185">
        <f>IF(N193="zákl. přenesená",J193,0)</f>
        <v>0</v>
      </c>
      <c r="BH193" s="185">
        <f>IF(N193="sníž. přenesená",J193,0)</f>
        <v>0</v>
      </c>
      <c r="BI193" s="185">
        <f>IF(N193="nulová",J193,0)</f>
        <v>0</v>
      </c>
      <c r="BJ193" s="17" t="s">
        <v>81</v>
      </c>
      <c r="BK193" s="185">
        <f>ROUND(I193*H193,2)</f>
        <v>0</v>
      </c>
      <c r="BL193" s="17" t="s">
        <v>264</v>
      </c>
      <c r="BM193" s="184" t="s">
        <v>1032</v>
      </c>
    </row>
    <row r="194" spans="1:47" s="2" customFormat="1" ht="12">
      <c r="A194" s="34"/>
      <c r="B194" s="35"/>
      <c r="C194" s="36"/>
      <c r="D194" s="186" t="s">
        <v>155</v>
      </c>
      <c r="E194" s="36"/>
      <c r="F194" s="187" t="s">
        <v>1455</v>
      </c>
      <c r="G194" s="36"/>
      <c r="H194" s="36"/>
      <c r="I194" s="188"/>
      <c r="J194" s="36"/>
      <c r="K194" s="36"/>
      <c r="L194" s="39"/>
      <c r="M194" s="189"/>
      <c r="N194" s="190"/>
      <c r="O194" s="64"/>
      <c r="P194" s="64"/>
      <c r="Q194" s="64"/>
      <c r="R194" s="64"/>
      <c r="S194" s="64"/>
      <c r="T194" s="65"/>
      <c r="U194" s="34"/>
      <c r="V194" s="34"/>
      <c r="W194" s="34"/>
      <c r="X194" s="34"/>
      <c r="Y194" s="34"/>
      <c r="Z194" s="34"/>
      <c r="AA194" s="34"/>
      <c r="AB194" s="34"/>
      <c r="AC194" s="34"/>
      <c r="AD194" s="34"/>
      <c r="AE194" s="34"/>
      <c r="AT194" s="17" t="s">
        <v>155</v>
      </c>
      <c r="AU194" s="17" t="s">
        <v>83</v>
      </c>
    </row>
    <row r="195" spans="1:65" s="2" customFormat="1" ht="16.5" customHeight="1">
      <c r="A195" s="34"/>
      <c r="B195" s="35"/>
      <c r="C195" s="173" t="s">
        <v>514</v>
      </c>
      <c r="D195" s="173" t="s">
        <v>148</v>
      </c>
      <c r="E195" s="174" t="s">
        <v>1456</v>
      </c>
      <c r="F195" s="175" t="s">
        <v>1457</v>
      </c>
      <c r="G195" s="176" t="s">
        <v>528</v>
      </c>
      <c r="H195" s="177">
        <v>1</v>
      </c>
      <c r="I195" s="178"/>
      <c r="J195" s="179">
        <f>ROUND(I195*H195,2)</f>
        <v>0</v>
      </c>
      <c r="K195" s="175" t="s">
        <v>19</v>
      </c>
      <c r="L195" s="39"/>
      <c r="M195" s="180" t="s">
        <v>19</v>
      </c>
      <c r="N195" s="181" t="s">
        <v>44</v>
      </c>
      <c r="O195" s="64"/>
      <c r="P195" s="182">
        <f>O195*H195</f>
        <v>0</v>
      </c>
      <c r="Q195" s="182">
        <v>0.00021</v>
      </c>
      <c r="R195" s="182">
        <f>Q195*H195</f>
        <v>0.00021</v>
      </c>
      <c r="S195" s="182">
        <v>0</v>
      </c>
      <c r="T195" s="183">
        <f>S195*H195</f>
        <v>0</v>
      </c>
      <c r="U195" s="34"/>
      <c r="V195" s="34"/>
      <c r="W195" s="34"/>
      <c r="X195" s="34"/>
      <c r="Y195" s="34"/>
      <c r="Z195" s="34"/>
      <c r="AA195" s="34"/>
      <c r="AB195" s="34"/>
      <c r="AC195" s="34"/>
      <c r="AD195" s="34"/>
      <c r="AE195" s="34"/>
      <c r="AR195" s="184" t="s">
        <v>264</v>
      </c>
      <c r="AT195" s="184" t="s">
        <v>148</v>
      </c>
      <c r="AU195" s="184" t="s">
        <v>83</v>
      </c>
      <c r="AY195" s="17" t="s">
        <v>146</v>
      </c>
      <c r="BE195" s="185">
        <f>IF(N195="základní",J195,0)</f>
        <v>0</v>
      </c>
      <c r="BF195" s="185">
        <f>IF(N195="snížená",J195,0)</f>
        <v>0</v>
      </c>
      <c r="BG195" s="185">
        <f>IF(N195="zákl. přenesená",J195,0)</f>
        <v>0</v>
      </c>
      <c r="BH195" s="185">
        <f>IF(N195="sníž. přenesená",J195,0)</f>
        <v>0</v>
      </c>
      <c r="BI195" s="185">
        <f>IF(N195="nulová",J195,0)</f>
        <v>0</v>
      </c>
      <c r="BJ195" s="17" t="s">
        <v>81</v>
      </c>
      <c r="BK195" s="185">
        <f>ROUND(I195*H195,2)</f>
        <v>0</v>
      </c>
      <c r="BL195" s="17" t="s">
        <v>264</v>
      </c>
      <c r="BM195" s="184" t="s">
        <v>1050</v>
      </c>
    </row>
    <row r="196" spans="1:65" s="2" customFormat="1" ht="16.5" customHeight="1">
      <c r="A196" s="34"/>
      <c r="B196" s="35"/>
      <c r="C196" s="173" t="s">
        <v>523</v>
      </c>
      <c r="D196" s="173" t="s">
        <v>148</v>
      </c>
      <c r="E196" s="174" t="s">
        <v>1458</v>
      </c>
      <c r="F196" s="175" t="s">
        <v>1459</v>
      </c>
      <c r="G196" s="176" t="s">
        <v>528</v>
      </c>
      <c r="H196" s="177">
        <v>17</v>
      </c>
      <c r="I196" s="178"/>
      <c r="J196" s="179">
        <f>ROUND(I196*H196,2)</f>
        <v>0</v>
      </c>
      <c r="K196" s="175" t="s">
        <v>152</v>
      </c>
      <c r="L196" s="39"/>
      <c r="M196" s="180" t="s">
        <v>19</v>
      </c>
      <c r="N196" s="181" t="s">
        <v>44</v>
      </c>
      <c r="O196" s="64"/>
      <c r="P196" s="182">
        <f>O196*H196</f>
        <v>0</v>
      </c>
      <c r="Q196" s="182">
        <v>0.00034</v>
      </c>
      <c r="R196" s="182">
        <f>Q196*H196</f>
        <v>0.00578</v>
      </c>
      <c r="S196" s="182">
        <v>0</v>
      </c>
      <c r="T196" s="183">
        <f>S196*H196</f>
        <v>0</v>
      </c>
      <c r="U196" s="34"/>
      <c r="V196" s="34"/>
      <c r="W196" s="34"/>
      <c r="X196" s="34"/>
      <c r="Y196" s="34"/>
      <c r="Z196" s="34"/>
      <c r="AA196" s="34"/>
      <c r="AB196" s="34"/>
      <c r="AC196" s="34"/>
      <c r="AD196" s="34"/>
      <c r="AE196" s="34"/>
      <c r="AR196" s="184" t="s">
        <v>264</v>
      </c>
      <c r="AT196" s="184" t="s">
        <v>148</v>
      </c>
      <c r="AU196" s="184" t="s">
        <v>83</v>
      </c>
      <c r="AY196" s="17" t="s">
        <v>146</v>
      </c>
      <c r="BE196" s="185">
        <f>IF(N196="základní",J196,0)</f>
        <v>0</v>
      </c>
      <c r="BF196" s="185">
        <f>IF(N196="snížená",J196,0)</f>
        <v>0</v>
      </c>
      <c r="BG196" s="185">
        <f>IF(N196="zákl. přenesená",J196,0)</f>
        <v>0</v>
      </c>
      <c r="BH196" s="185">
        <f>IF(N196="sníž. přenesená",J196,0)</f>
        <v>0</v>
      </c>
      <c r="BI196" s="185">
        <f>IF(N196="nulová",J196,0)</f>
        <v>0</v>
      </c>
      <c r="BJ196" s="17" t="s">
        <v>81</v>
      </c>
      <c r="BK196" s="185">
        <f>ROUND(I196*H196,2)</f>
        <v>0</v>
      </c>
      <c r="BL196" s="17" t="s">
        <v>264</v>
      </c>
      <c r="BM196" s="184" t="s">
        <v>1083</v>
      </c>
    </row>
    <row r="197" spans="1:47" s="2" customFormat="1" ht="12">
      <c r="A197" s="34"/>
      <c r="B197" s="35"/>
      <c r="C197" s="36"/>
      <c r="D197" s="186" t="s">
        <v>155</v>
      </c>
      <c r="E197" s="36"/>
      <c r="F197" s="187" t="s">
        <v>1460</v>
      </c>
      <c r="G197" s="36"/>
      <c r="H197" s="36"/>
      <c r="I197" s="188"/>
      <c r="J197" s="36"/>
      <c r="K197" s="36"/>
      <c r="L197" s="39"/>
      <c r="M197" s="189"/>
      <c r="N197" s="190"/>
      <c r="O197" s="64"/>
      <c r="P197" s="64"/>
      <c r="Q197" s="64"/>
      <c r="R197" s="64"/>
      <c r="S197" s="64"/>
      <c r="T197" s="65"/>
      <c r="U197" s="34"/>
      <c r="V197" s="34"/>
      <c r="W197" s="34"/>
      <c r="X197" s="34"/>
      <c r="Y197" s="34"/>
      <c r="Z197" s="34"/>
      <c r="AA197" s="34"/>
      <c r="AB197" s="34"/>
      <c r="AC197" s="34"/>
      <c r="AD197" s="34"/>
      <c r="AE197" s="34"/>
      <c r="AT197" s="17" t="s">
        <v>155</v>
      </c>
      <c r="AU197" s="17" t="s">
        <v>83</v>
      </c>
    </row>
    <row r="198" spans="1:65" s="2" customFormat="1" ht="16.5" customHeight="1">
      <c r="A198" s="34"/>
      <c r="B198" s="35"/>
      <c r="C198" s="173" t="s">
        <v>637</v>
      </c>
      <c r="D198" s="173" t="s">
        <v>148</v>
      </c>
      <c r="E198" s="174" t="s">
        <v>1461</v>
      </c>
      <c r="F198" s="175" t="s">
        <v>1462</v>
      </c>
      <c r="G198" s="176" t="s">
        <v>528</v>
      </c>
      <c r="H198" s="177">
        <v>7</v>
      </c>
      <c r="I198" s="178"/>
      <c r="J198" s="179">
        <f>ROUND(I198*H198,2)</f>
        <v>0</v>
      </c>
      <c r="K198" s="175" t="s">
        <v>152</v>
      </c>
      <c r="L198" s="39"/>
      <c r="M198" s="180" t="s">
        <v>19</v>
      </c>
      <c r="N198" s="181" t="s">
        <v>44</v>
      </c>
      <c r="O198" s="64"/>
      <c r="P198" s="182">
        <f>O198*H198</f>
        <v>0</v>
      </c>
      <c r="Q198" s="182">
        <v>0.0005</v>
      </c>
      <c r="R198" s="182">
        <f>Q198*H198</f>
        <v>0.0035</v>
      </c>
      <c r="S198" s="182">
        <v>0</v>
      </c>
      <c r="T198" s="183">
        <f>S198*H198</f>
        <v>0</v>
      </c>
      <c r="U198" s="34"/>
      <c r="V198" s="34"/>
      <c r="W198" s="34"/>
      <c r="X198" s="34"/>
      <c r="Y198" s="34"/>
      <c r="Z198" s="34"/>
      <c r="AA198" s="34"/>
      <c r="AB198" s="34"/>
      <c r="AC198" s="34"/>
      <c r="AD198" s="34"/>
      <c r="AE198" s="34"/>
      <c r="AR198" s="184" t="s">
        <v>264</v>
      </c>
      <c r="AT198" s="184" t="s">
        <v>148</v>
      </c>
      <c r="AU198" s="184" t="s">
        <v>83</v>
      </c>
      <c r="AY198" s="17" t="s">
        <v>146</v>
      </c>
      <c r="BE198" s="185">
        <f>IF(N198="základní",J198,0)</f>
        <v>0</v>
      </c>
      <c r="BF198" s="185">
        <f>IF(N198="snížená",J198,0)</f>
        <v>0</v>
      </c>
      <c r="BG198" s="185">
        <f>IF(N198="zákl. přenesená",J198,0)</f>
        <v>0</v>
      </c>
      <c r="BH198" s="185">
        <f>IF(N198="sníž. přenesená",J198,0)</f>
        <v>0</v>
      </c>
      <c r="BI198" s="185">
        <f>IF(N198="nulová",J198,0)</f>
        <v>0</v>
      </c>
      <c r="BJ198" s="17" t="s">
        <v>81</v>
      </c>
      <c r="BK198" s="185">
        <f>ROUND(I198*H198,2)</f>
        <v>0</v>
      </c>
      <c r="BL198" s="17" t="s">
        <v>264</v>
      </c>
      <c r="BM198" s="184" t="s">
        <v>1094</v>
      </c>
    </row>
    <row r="199" spans="1:47" s="2" customFormat="1" ht="12">
      <c r="A199" s="34"/>
      <c r="B199" s="35"/>
      <c r="C199" s="36"/>
      <c r="D199" s="186" t="s">
        <v>155</v>
      </c>
      <c r="E199" s="36"/>
      <c r="F199" s="187" t="s">
        <v>1463</v>
      </c>
      <c r="G199" s="36"/>
      <c r="H199" s="36"/>
      <c r="I199" s="188"/>
      <c r="J199" s="36"/>
      <c r="K199" s="36"/>
      <c r="L199" s="39"/>
      <c r="M199" s="189"/>
      <c r="N199" s="190"/>
      <c r="O199" s="64"/>
      <c r="P199" s="64"/>
      <c r="Q199" s="64"/>
      <c r="R199" s="64"/>
      <c r="S199" s="64"/>
      <c r="T199" s="65"/>
      <c r="U199" s="34"/>
      <c r="V199" s="34"/>
      <c r="W199" s="34"/>
      <c r="X199" s="34"/>
      <c r="Y199" s="34"/>
      <c r="Z199" s="34"/>
      <c r="AA199" s="34"/>
      <c r="AB199" s="34"/>
      <c r="AC199" s="34"/>
      <c r="AD199" s="34"/>
      <c r="AE199" s="34"/>
      <c r="AT199" s="17" t="s">
        <v>155</v>
      </c>
      <c r="AU199" s="17" t="s">
        <v>83</v>
      </c>
    </row>
    <row r="200" spans="1:65" s="2" customFormat="1" ht="16.5" customHeight="1">
      <c r="A200" s="34"/>
      <c r="B200" s="35"/>
      <c r="C200" s="173" t="s">
        <v>642</v>
      </c>
      <c r="D200" s="173" t="s">
        <v>148</v>
      </c>
      <c r="E200" s="174" t="s">
        <v>1464</v>
      </c>
      <c r="F200" s="175" t="s">
        <v>1465</v>
      </c>
      <c r="G200" s="176" t="s">
        <v>528</v>
      </c>
      <c r="H200" s="177">
        <v>1</v>
      </c>
      <c r="I200" s="178"/>
      <c r="J200" s="179">
        <f>ROUND(I200*H200,2)</f>
        <v>0</v>
      </c>
      <c r="K200" s="175" t="s">
        <v>152</v>
      </c>
      <c r="L200" s="39"/>
      <c r="M200" s="180" t="s">
        <v>19</v>
      </c>
      <c r="N200" s="181" t="s">
        <v>44</v>
      </c>
      <c r="O200" s="64"/>
      <c r="P200" s="182">
        <f>O200*H200</f>
        <v>0</v>
      </c>
      <c r="Q200" s="182">
        <v>0.00315</v>
      </c>
      <c r="R200" s="182">
        <f>Q200*H200</f>
        <v>0.00315</v>
      </c>
      <c r="S200" s="182">
        <v>0</v>
      </c>
      <c r="T200" s="183">
        <f>S200*H200</f>
        <v>0</v>
      </c>
      <c r="U200" s="34"/>
      <c r="V200" s="34"/>
      <c r="W200" s="34"/>
      <c r="X200" s="34"/>
      <c r="Y200" s="34"/>
      <c r="Z200" s="34"/>
      <c r="AA200" s="34"/>
      <c r="AB200" s="34"/>
      <c r="AC200" s="34"/>
      <c r="AD200" s="34"/>
      <c r="AE200" s="34"/>
      <c r="AR200" s="184" t="s">
        <v>264</v>
      </c>
      <c r="AT200" s="184" t="s">
        <v>148</v>
      </c>
      <c r="AU200" s="184" t="s">
        <v>83</v>
      </c>
      <c r="AY200" s="17" t="s">
        <v>146</v>
      </c>
      <c r="BE200" s="185">
        <f>IF(N200="základní",J200,0)</f>
        <v>0</v>
      </c>
      <c r="BF200" s="185">
        <f>IF(N200="snížená",J200,0)</f>
        <v>0</v>
      </c>
      <c r="BG200" s="185">
        <f>IF(N200="zákl. přenesená",J200,0)</f>
        <v>0</v>
      </c>
      <c r="BH200" s="185">
        <f>IF(N200="sníž. přenesená",J200,0)</f>
        <v>0</v>
      </c>
      <c r="BI200" s="185">
        <f>IF(N200="nulová",J200,0)</f>
        <v>0</v>
      </c>
      <c r="BJ200" s="17" t="s">
        <v>81</v>
      </c>
      <c r="BK200" s="185">
        <f>ROUND(I200*H200,2)</f>
        <v>0</v>
      </c>
      <c r="BL200" s="17" t="s">
        <v>264</v>
      </c>
      <c r="BM200" s="184" t="s">
        <v>1106</v>
      </c>
    </row>
    <row r="201" spans="1:47" s="2" customFormat="1" ht="12">
      <c r="A201" s="34"/>
      <c r="B201" s="35"/>
      <c r="C201" s="36"/>
      <c r="D201" s="186" t="s">
        <v>155</v>
      </c>
      <c r="E201" s="36"/>
      <c r="F201" s="187" t="s">
        <v>1466</v>
      </c>
      <c r="G201" s="36"/>
      <c r="H201" s="36"/>
      <c r="I201" s="188"/>
      <c r="J201" s="36"/>
      <c r="K201" s="36"/>
      <c r="L201" s="39"/>
      <c r="M201" s="189"/>
      <c r="N201" s="190"/>
      <c r="O201" s="64"/>
      <c r="P201" s="64"/>
      <c r="Q201" s="64"/>
      <c r="R201" s="64"/>
      <c r="S201" s="64"/>
      <c r="T201" s="65"/>
      <c r="U201" s="34"/>
      <c r="V201" s="34"/>
      <c r="W201" s="34"/>
      <c r="X201" s="34"/>
      <c r="Y201" s="34"/>
      <c r="Z201" s="34"/>
      <c r="AA201" s="34"/>
      <c r="AB201" s="34"/>
      <c r="AC201" s="34"/>
      <c r="AD201" s="34"/>
      <c r="AE201" s="34"/>
      <c r="AT201" s="17" t="s">
        <v>155</v>
      </c>
      <c r="AU201" s="17" t="s">
        <v>83</v>
      </c>
    </row>
    <row r="202" spans="1:65" s="2" customFormat="1" ht="16.5" customHeight="1">
      <c r="A202" s="34"/>
      <c r="B202" s="35"/>
      <c r="C202" s="173" t="s">
        <v>647</v>
      </c>
      <c r="D202" s="173" t="s">
        <v>148</v>
      </c>
      <c r="E202" s="174" t="s">
        <v>1467</v>
      </c>
      <c r="F202" s="175" t="s">
        <v>1468</v>
      </c>
      <c r="G202" s="176" t="s">
        <v>528</v>
      </c>
      <c r="H202" s="177">
        <v>2</v>
      </c>
      <c r="I202" s="178"/>
      <c r="J202" s="179">
        <f>ROUND(I202*H202,2)</f>
        <v>0</v>
      </c>
      <c r="K202" s="175" t="s">
        <v>152</v>
      </c>
      <c r="L202" s="39"/>
      <c r="M202" s="180" t="s">
        <v>19</v>
      </c>
      <c r="N202" s="181" t="s">
        <v>44</v>
      </c>
      <c r="O202" s="64"/>
      <c r="P202" s="182">
        <f>O202*H202</f>
        <v>0</v>
      </c>
      <c r="Q202" s="182">
        <v>0.0007</v>
      </c>
      <c r="R202" s="182">
        <f>Q202*H202</f>
        <v>0.0014</v>
      </c>
      <c r="S202" s="182">
        <v>0</v>
      </c>
      <c r="T202" s="183">
        <f>S202*H202</f>
        <v>0</v>
      </c>
      <c r="U202" s="34"/>
      <c r="V202" s="34"/>
      <c r="W202" s="34"/>
      <c r="X202" s="34"/>
      <c r="Y202" s="34"/>
      <c r="Z202" s="34"/>
      <c r="AA202" s="34"/>
      <c r="AB202" s="34"/>
      <c r="AC202" s="34"/>
      <c r="AD202" s="34"/>
      <c r="AE202" s="34"/>
      <c r="AR202" s="184" t="s">
        <v>264</v>
      </c>
      <c r="AT202" s="184" t="s">
        <v>148</v>
      </c>
      <c r="AU202" s="184" t="s">
        <v>83</v>
      </c>
      <c r="AY202" s="17" t="s">
        <v>146</v>
      </c>
      <c r="BE202" s="185">
        <f>IF(N202="základní",J202,0)</f>
        <v>0</v>
      </c>
      <c r="BF202" s="185">
        <f>IF(N202="snížená",J202,0)</f>
        <v>0</v>
      </c>
      <c r="BG202" s="185">
        <f>IF(N202="zákl. přenesená",J202,0)</f>
        <v>0</v>
      </c>
      <c r="BH202" s="185">
        <f>IF(N202="sníž. přenesená",J202,0)</f>
        <v>0</v>
      </c>
      <c r="BI202" s="185">
        <f>IF(N202="nulová",J202,0)</f>
        <v>0</v>
      </c>
      <c r="BJ202" s="17" t="s">
        <v>81</v>
      </c>
      <c r="BK202" s="185">
        <f>ROUND(I202*H202,2)</f>
        <v>0</v>
      </c>
      <c r="BL202" s="17" t="s">
        <v>264</v>
      </c>
      <c r="BM202" s="184" t="s">
        <v>1117</v>
      </c>
    </row>
    <row r="203" spans="1:47" s="2" customFormat="1" ht="12">
      <c r="A203" s="34"/>
      <c r="B203" s="35"/>
      <c r="C203" s="36"/>
      <c r="D203" s="186" t="s">
        <v>155</v>
      </c>
      <c r="E203" s="36"/>
      <c r="F203" s="187" t="s">
        <v>1469</v>
      </c>
      <c r="G203" s="36"/>
      <c r="H203" s="36"/>
      <c r="I203" s="188"/>
      <c r="J203" s="36"/>
      <c r="K203" s="36"/>
      <c r="L203" s="39"/>
      <c r="M203" s="189"/>
      <c r="N203" s="190"/>
      <c r="O203" s="64"/>
      <c r="P203" s="64"/>
      <c r="Q203" s="64"/>
      <c r="R203" s="64"/>
      <c r="S203" s="64"/>
      <c r="T203" s="65"/>
      <c r="U203" s="34"/>
      <c r="V203" s="34"/>
      <c r="W203" s="34"/>
      <c r="X203" s="34"/>
      <c r="Y203" s="34"/>
      <c r="Z203" s="34"/>
      <c r="AA203" s="34"/>
      <c r="AB203" s="34"/>
      <c r="AC203" s="34"/>
      <c r="AD203" s="34"/>
      <c r="AE203" s="34"/>
      <c r="AT203" s="17" t="s">
        <v>155</v>
      </c>
      <c r="AU203" s="17" t="s">
        <v>83</v>
      </c>
    </row>
    <row r="204" spans="1:65" s="2" customFormat="1" ht="16.5" customHeight="1">
      <c r="A204" s="34"/>
      <c r="B204" s="35"/>
      <c r="C204" s="173" t="s">
        <v>655</v>
      </c>
      <c r="D204" s="173" t="s">
        <v>148</v>
      </c>
      <c r="E204" s="174" t="s">
        <v>1470</v>
      </c>
      <c r="F204" s="175" t="s">
        <v>1471</v>
      </c>
      <c r="G204" s="176" t="s">
        <v>528</v>
      </c>
      <c r="H204" s="177">
        <v>2</v>
      </c>
      <c r="I204" s="178"/>
      <c r="J204" s="179">
        <f>ROUND(I204*H204,2)</f>
        <v>0</v>
      </c>
      <c r="K204" s="175" t="s">
        <v>152</v>
      </c>
      <c r="L204" s="39"/>
      <c r="M204" s="180" t="s">
        <v>19</v>
      </c>
      <c r="N204" s="181" t="s">
        <v>44</v>
      </c>
      <c r="O204" s="64"/>
      <c r="P204" s="182">
        <f>O204*H204</f>
        <v>0</v>
      </c>
      <c r="Q204" s="182">
        <v>0.00168</v>
      </c>
      <c r="R204" s="182">
        <f>Q204*H204</f>
        <v>0.00336</v>
      </c>
      <c r="S204" s="182">
        <v>0</v>
      </c>
      <c r="T204" s="183">
        <f>S204*H204</f>
        <v>0</v>
      </c>
      <c r="U204" s="34"/>
      <c r="V204" s="34"/>
      <c r="W204" s="34"/>
      <c r="X204" s="34"/>
      <c r="Y204" s="34"/>
      <c r="Z204" s="34"/>
      <c r="AA204" s="34"/>
      <c r="AB204" s="34"/>
      <c r="AC204" s="34"/>
      <c r="AD204" s="34"/>
      <c r="AE204" s="34"/>
      <c r="AR204" s="184" t="s">
        <v>264</v>
      </c>
      <c r="AT204" s="184" t="s">
        <v>148</v>
      </c>
      <c r="AU204" s="184" t="s">
        <v>83</v>
      </c>
      <c r="AY204" s="17" t="s">
        <v>146</v>
      </c>
      <c r="BE204" s="185">
        <f>IF(N204="základní",J204,0)</f>
        <v>0</v>
      </c>
      <c r="BF204" s="185">
        <f>IF(N204="snížená",J204,0)</f>
        <v>0</v>
      </c>
      <c r="BG204" s="185">
        <f>IF(N204="zákl. přenesená",J204,0)</f>
        <v>0</v>
      </c>
      <c r="BH204" s="185">
        <f>IF(N204="sníž. přenesená",J204,0)</f>
        <v>0</v>
      </c>
      <c r="BI204" s="185">
        <f>IF(N204="nulová",J204,0)</f>
        <v>0</v>
      </c>
      <c r="BJ204" s="17" t="s">
        <v>81</v>
      </c>
      <c r="BK204" s="185">
        <f>ROUND(I204*H204,2)</f>
        <v>0</v>
      </c>
      <c r="BL204" s="17" t="s">
        <v>264</v>
      </c>
      <c r="BM204" s="184" t="s">
        <v>1130</v>
      </c>
    </row>
    <row r="205" spans="1:47" s="2" customFormat="1" ht="12">
      <c r="A205" s="34"/>
      <c r="B205" s="35"/>
      <c r="C205" s="36"/>
      <c r="D205" s="186" t="s">
        <v>155</v>
      </c>
      <c r="E205" s="36"/>
      <c r="F205" s="187" t="s">
        <v>1472</v>
      </c>
      <c r="G205" s="36"/>
      <c r="H205" s="36"/>
      <c r="I205" s="188"/>
      <c r="J205" s="36"/>
      <c r="K205" s="36"/>
      <c r="L205" s="39"/>
      <c r="M205" s="189"/>
      <c r="N205" s="190"/>
      <c r="O205" s="64"/>
      <c r="P205" s="64"/>
      <c r="Q205" s="64"/>
      <c r="R205" s="64"/>
      <c r="S205" s="64"/>
      <c r="T205" s="65"/>
      <c r="U205" s="34"/>
      <c r="V205" s="34"/>
      <c r="W205" s="34"/>
      <c r="X205" s="34"/>
      <c r="Y205" s="34"/>
      <c r="Z205" s="34"/>
      <c r="AA205" s="34"/>
      <c r="AB205" s="34"/>
      <c r="AC205" s="34"/>
      <c r="AD205" s="34"/>
      <c r="AE205" s="34"/>
      <c r="AT205" s="17" t="s">
        <v>155</v>
      </c>
      <c r="AU205" s="17" t="s">
        <v>83</v>
      </c>
    </row>
    <row r="206" spans="1:65" s="2" customFormat="1" ht="24.2" customHeight="1">
      <c r="A206" s="34"/>
      <c r="B206" s="35"/>
      <c r="C206" s="173" t="s">
        <v>662</v>
      </c>
      <c r="D206" s="173" t="s">
        <v>148</v>
      </c>
      <c r="E206" s="174" t="s">
        <v>1473</v>
      </c>
      <c r="F206" s="175" t="s">
        <v>1474</v>
      </c>
      <c r="G206" s="176" t="s">
        <v>528</v>
      </c>
      <c r="H206" s="177">
        <v>1</v>
      </c>
      <c r="I206" s="178"/>
      <c r="J206" s="179">
        <f>ROUND(I206*H206,2)</f>
        <v>0</v>
      </c>
      <c r="K206" s="175" t="s">
        <v>152</v>
      </c>
      <c r="L206" s="39"/>
      <c r="M206" s="180" t="s">
        <v>19</v>
      </c>
      <c r="N206" s="181" t="s">
        <v>44</v>
      </c>
      <c r="O206" s="64"/>
      <c r="P206" s="182">
        <f>O206*H206</f>
        <v>0</v>
      </c>
      <c r="Q206" s="182">
        <v>0.00145</v>
      </c>
      <c r="R206" s="182">
        <f>Q206*H206</f>
        <v>0.00145</v>
      </c>
      <c r="S206" s="182">
        <v>0</v>
      </c>
      <c r="T206" s="183">
        <f>S206*H206</f>
        <v>0</v>
      </c>
      <c r="U206" s="34"/>
      <c r="V206" s="34"/>
      <c r="W206" s="34"/>
      <c r="X206" s="34"/>
      <c r="Y206" s="34"/>
      <c r="Z206" s="34"/>
      <c r="AA206" s="34"/>
      <c r="AB206" s="34"/>
      <c r="AC206" s="34"/>
      <c r="AD206" s="34"/>
      <c r="AE206" s="34"/>
      <c r="AR206" s="184" t="s">
        <v>264</v>
      </c>
      <c r="AT206" s="184" t="s">
        <v>148</v>
      </c>
      <c r="AU206" s="184" t="s">
        <v>83</v>
      </c>
      <c r="AY206" s="17" t="s">
        <v>146</v>
      </c>
      <c r="BE206" s="185">
        <f>IF(N206="základní",J206,0)</f>
        <v>0</v>
      </c>
      <c r="BF206" s="185">
        <f>IF(N206="snížená",J206,0)</f>
        <v>0</v>
      </c>
      <c r="BG206" s="185">
        <f>IF(N206="zákl. přenesená",J206,0)</f>
        <v>0</v>
      </c>
      <c r="BH206" s="185">
        <f>IF(N206="sníž. přenesená",J206,0)</f>
        <v>0</v>
      </c>
      <c r="BI206" s="185">
        <f>IF(N206="nulová",J206,0)</f>
        <v>0</v>
      </c>
      <c r="BJ206" s="17" t="s">
        <v>81</v>
      </c>
      <c r="BK206" s="185">
        <f>ROUND(I206*H206,2)</f>
        <v>0</v>
      </c>
      <c r="BL206" s="17" t="s">
        <v>264</v>
      </c>
      <c r="BM206" s="184" t="s">
        <v>1141</v>
      </c>
    </row>
    <row r="207" spans="1:47" s="2" customFormat="1" ht="12">
      <c r="A207" s="34"/>
      <c r="B207" s="35"/>
      <c r="C207" s="36"/>
      <c r="D207" s="186" t="s">
        <v>155</v>
      </c>
      <c r="E207" s="36"/>
      <c r="F207" s="187" t="s">
        <v>1475</v>
      </c>
      <c r="G207" s="36"/>
      <c r="H207" s="36"/>
      <c r="I207" s="188"/>
      <c r="J207" s="36"/>
      <c r="K207" s="36"/>
      <c r="L207" s="39"/>
      <c r="M207" s="189"/>
      <c r="N207" s="190"/>
      <c r="O207" s="64"/>
      <c r="P207" s="64"/>
      <c r="Q207" s="64"/>
      <c r="R207" s="64"/>
      <c r="S207" s="64"/>
      <c r="T207" s="65"/>
      <c r="U207" s="34"/>
      <c r="V207" s="34"/>
      <c r="W207" s="34"/>
      <c r="X207" s="34"/>
      <c r="Y207" s="34"/>
      <c r="Z207" s="34"/>
      <c r="AA207" s="34"/>
      <c r="AB207" s="34"/>
      <c r="AC207" s="34"/>
      <c r="AD207" s="34"/>
      <c r="AE207" s="34"/>
      <c r="AT207" s="17" t="s">
        <v>155</v>
      </c>
      <c r="AU207" s="17" t="s">
        <v>83</v>
      </c>
    </row>
    <row r="208" spans="1:65" s="2" customFormat="1" ht="24.2" customHeight="1">
      <c r="A208" s="34"/>
      <c r="B208" s="35"/>
      <c r="C208" s="173" t="s">
        <v>666</v>
      </c>
      <c r="D208" s="173" t="s">
        <v>148</v>
      </c>
      <c r="E208" s="174" t="s">
        <v>1476</v>
      </c>
      <c r="F208" s="175" t="s">
        <v>1477</v>
      </c>
      <c r="G208" s="176" t="s">
        <v>528</v>
      </c>
      <c r="H208" s="177">
        <v>2</v>
      </c>
      <c r="I208" s="178"/>
      <c r="J208" s="179">
        <f>ROUND(I208*H208,2)</f>
        <v>0</v>
      </c>
      <c r="K208" s="175" t="s">
        <v>152</v>
      </c>
      <c r="L208" s="39"/>
      <c r="M208" s="180" t="s">
        <v>19</v>
      </c>
      <c r="N208" s="181" t="s">
        <v>44</v>
      </c>
      <c r="O208" s="64"/>
      <c r="P208" s="182">
        <f>O208*H208</f>
        <v>0</v>
      </c>
      <c r="Q208" s="182">
        <v>0.00146</v>
      </c>
      <c r="R208" s="182">
        <f>Q208*H208</f>
        <v>0.00292</v>
      </c>
      <c r="S208" s="182">
        <v>0</v>
      </c>
      <c r="T208" s="183">
        <f>S208*H208</f>
        <v>0</v>
      </c>
      <c r="U208" s="34"/>
      <c r="V208" s="34"/>
      <c r="W208" s="34"/>
      <c r="X208" s="34"/>
      <c r="Y208" s="34"/>
      <c r="Z208" s="34"/>
      <c r="AA208" s="34"/>
      <c r="AB208" s="34"/>
      <c r="AC208" s="34"/>
      <c r="AD208" s="34"/>
      <c r="AE208" s="34"/>
      <c r="AR208" s="184" t="s">
        <v>264</v>
      </c>
      <c r="AT208" s="184" t="s">
        <v>148</v>
      </c>
      <c r="AU208" s="184" t="s">
        <v>83</v>
      </c>
      <c r="AY208" s="17" t="s">
        <v>146</v>
      </c>
      <c r="BE208" s="185">
        <f>IF(N208="základní",J208,0)</f>
        <v>0</v>
      </c>
      <c r="BF208" s="185">
        <f>IF(N208="snížená",J208,0)</f>
        <v>0</v>
      </c>
      <c r="BG208" s="185">
        <f>IF(N208="zákl. přenesená",J208,0)</f>
        <v>0</v>
      </c>
      <c r="BH208" s="185">
        <f>IF(N208="sníž. přenesená",J208,0)</f>
        <v>0</v>
      </c>
      <c r="BI208" s="185">
        <f>IF(N208="nulová",J208,0)</f>
        <v>0</v>
      </c>
      <c r="BJ208" s="17" t="s">
        <v>81</v>
      </c>
      <c r="BK208" s="185">
        <f>ROUND(I208*H208,2)</f>
        <v>0</v>
      </c>
      <c r="BL208" s="17" t="s">
        <v>264</v>
      </c>
      <c r="BM208" s="184" t="s">
        <v>1158</v>
      </c>
    </row>
    <row r="209" spans="1:47" s="2" customFormat="1" ht="12">
      <c r="A209" s="34"/>
      <c r="B209" s="35"/>
      <c r="C209" s="36"/>
      <c r="D209" s="186" t="s">
        <v>155</v>
      </c>
      <c r="E209" s="36"/>
      <c r="F209" s="187" t="s">
        <v>1478</v>
      </c>
      <c r="G209" s="36"/>
      <c r="H209" s="36"/>
      <c r="I209" s="188"/>
      <c r="J209" s="36"/>
      <c r="K209" s="36"/>
      <c r="L209" s="39"/>
      <c r="M209" s="189"/>
      <c r="N209" s="190"/>
      <c r="O209" s="64"/>
      <c r="P209" s="64"/>
      <c r="Q209" s="64"/>
      <c r="R209" s="64"/>
      <c r="S209" s="64"/>
      <c r="T209" s="65"/>
      <c r="U209" s="34"/>
      <c r="V209" s="34"/>
      <c r="W209" s="34"/>
      <c r="X209" s="34"/>
      <c r="Y209" s="34"/>
      <c r="Z209" s="34"/>
      <c r="AA209" s="34"/>
      <c r="AB209" s="34"/>
      <c r="AC209" s="34"/>
      <c r="AD209" s="34"/>
      <c r="AE209" s="34"/>
      <c r="AT209" s="17" t="s">
        <v>155</v>
      </c>
      <c r="AU209" s="17" t="s">
        <v>83</v>
      </c>
    </row>
    <row r="210" spans="1:65" s="2" customFormat="1" ht="16.5" customHeight="1">
      <c r="A210" s="34"/>
      <c r="B210" s="35"/>
      <c r="C210" s="173" t="s">
        <v>672</v>
      </c>
      <c r="D210" s="173" t="s">
        <v>148</v>
      </c>
      <c r="E210" s="174" t="s">
        <v>1479</v>
      </c>
      <c r="F210" s="175" t="s">
        <v>1480</v>
      </c>
      <c r="G210" s="176" t="s">
        <v>528</v>
      </c>
      <c r="H210" s="177">
        <v>1</v>
      </c>
      <c r="I210" s="178"/>
      <c r="J210" s="179">
        <f>ROUND(I210*H210,2)</f>
        <v>0</v>
      </c>
      <c r="K210" s="175" t="s">
        <v>152</v>
      </c>
      <c r="L210" s="39"/>
      <c r="M210" s="180" t="s">
        <v>19</v>
      </c>
      <c r="N210" s="181" t="s">
        <v>44</v>
      </c>
      <c r="O210" s="64"/>
      <c r="P210" s="182">
        <f>O210*H210</f>
        <v>0</v>
      </c>
      <c r="Q210" s="182">
        <v>0.002</v>
      </c>
      <c r="R210" s="182">
        <f>Q210*H210</f>
        <v>0.002</v>
      </c>
      <c r="S210" s="182">
        <v>0</v>
      </c>
      <c r="T210" s="183">
        <f>S210*H210</f>
        <v>0</v>
      </c>
      <c r="U210" s="34"/>
      <c r="V210" s="34"/>
      <c r="W210" s="34"/>
      <c r="X210" s="34"/>
      <c r="Y210" s="34"/>
      <c r="Z210" s="34"/>
      <c r="AA210" s="34"/>
      <c r="AB210" s="34"/>
      <c r="AC210" s="34"/>
      <c r="AD210" s="34"/>
      <c r="AE210" s="34"/>
      <c r="AR210" s="184" t="s">
        <v>264</v>
      </c>
      <c r="AT210" s="184" t="s">
        <v>148</v>
      </c>
      <c r="AU210" s="184" t="s">
        <v>83</v>
      </c>
      <c r="AY210" s="17" t="s">
        <v>146</v>
      </c>
      <c r="BE210" s="185">
        <f>IF(N210="základní",J210,0)</f>
        <v>0</v>
      </c>
      <c r="BF210" s="185">
        <f>IF(N210="snížená",J210,0)</f>
        <v>0</v>
      </c>
      <c r="BG210" s="185">
        <f>IF(N210="zákl. přenesená",J210,0)</f>
        <v>0</v>
      </c>
      <c r="BH210" s="185">
        <f>IF(N210="sníž. přenesená",J210,0)</f>
        <v>0</v>
      </c>
      <c r="BI210" s="185">
        <f>IF(N210="nulová",J210,0)</f>
        <v>0</v>
      </c>
      <c r="BJ210" s="17" t="s">
        <v>81</v>
      </c>
      <c r="BK210" s="185">
        <f>ROUND(I210*H210,2)</f>
        <v>0</v>
      </c>
      <c r="BL210" s="17" t="s">
        <v>264</v>
      </c>
      <c r="BM210" s="184" t="s">
        <v>1170</v>
      </c>
    </row>
    <row r="211" spans="1:47" s="2" customFormat="1" ht="12">
      <c r="A211" s="34"/>
      <c r="B211" s="35"/>
      <c r="C211" s="36"/>
      <c r="D211" s="186" t="s">
        <v>155</v>
      </c>
      <c r="E211" s="36"/>
      <c r="F211" s="187" t="s">
        <v>1481</v>
      </c>
      <c r="G211" s="36"/>
      <c r="H211" s="36"/>
      <c r="I211" s="188"/>
      <c r="J211" s="36"/>
      <c r="K211" s="36"/>
      <c r="L211" s="39"/>
      <c r="M211" s="189"/>
      <c r="N211" s="190"/>
      <c r="O211" s="64"/>
      <c r="P211" s="64"/>
      <c r="Q211" s="64"/>
      <c r="R211" s="64"/>
      <c r="S211" s="64"/>
      <c r="T211" s="65"/>
      <c r="U211" s="34"/>
      <c r="V211" s="34"/>
      <c r="W211" s="34"/>
      <c r="X211" s="34"/>
      <c r="Y211" s="34"/>
      <c r="Z211" s="34"/>
      <c r="AA211" s="34"/>
      <c r="AB211" s="34"/>
      <c r="AC211" s="34"/>
      <c r="AD211" s="34"/>
      <c r="AE211" s="34"/>
      <c r="AT211" s="17" t="s">
        <v>155</v>
      </c>
      <c r="AU211" s="17" t="s">
        <v>83</v>
      </c>
    </row>
    <row r="212" spans="1:65" s="2" customFormat="1" ht="16.5" customHeight="1">
      <c r="A212" s="34"/>
      <c r="B212" s="35"/>
      <c r="C212" s="173" t="s">
        <v>678</v>
      </c>
      <c r="D212" s="173" t="s">
        <v>148</v>
      </c>
      <c r="E212" s="174" t="s">
        <v>1482</v>
      </c>
      <c r="F212" s="175" t="s">
        <v>1483</v>
      </c>
      <c r="G212" s="176" t="s">
        <v>528</v>
      </c>
      <c r="H212" s="177">
        <v>2</v>
      </c>
      <c r="I212" s="178"/>
      <c r="J212" s="179">
        <f>ROUND(I212*H212,2)</f>
        <v>0</v>
      </c>
      <c r="K212" s="175" t="s">
        <v>152</v>
      </c>
      <c r="L212" s="39"/>
      <c r="M212" s="180" t="s">
        <v>19</v>
      </c>
      <c r="N212" s="181" t="s">
        <v>44</v>
      </c>
      <c r="O212" s="64"/>
      <c r="P212" s="182">
        <f>O212*H212</f>
        <v>0</v>
      </c>
      <c r="Q212" s="182">
        <v>0.002</v>
      </c>
      <c r="R212" s="182">
        <f>Q212*H212</f>
        <v>0.004</v>
      </c>
      <c r="S212" s="182">
        <v>0</v>
      </c>
      <c r="T212" s="183">
        <f>S212*H212</f>
        <v>0</v>
      </c>
      <c r="U212" s="34"/>
      <c r="V212" s="34"/>
      <c r="W212" s="34"/>
      <c r="X212" s="34"/>
      <c r="Y212" s="34"/>
      <c r="Z212" s="34"/>
      <c r="AA212" s="34"/>
      <c r="AB212" s="34"/>
      <c r="AC212" s="34"/>
      <c r="AD212" s="34"/>
      <c r="AE212" s="34"/>
      <c r="AR212" s="184" t="s">
        <v>264</v>
      </c>
      <c r="AT212" s="184" t="s">
        <v>148</v>
      </c>
      <c r="AU212" s="184" t="s">
        <v>83</v>
      </c>
      <c r="AY212" s="17" t="s">
        <v>146</v>
      </c>
      <c r="BE212" s="185">
        <f>IF(N212="základní",J212,0)</f>
        <v>0</v>
      </c>
      <c r="BF212" s="185">
        <f>IF(N212="snížená",J212,0)</f>
        <v>0</v>
      </c>
      <c r="BG212" s="185">
        <f>IF(N212="zákl. přenesená",J212,0)</f>
        <v>0</v>
      </c>
      <c r="BH212" s="185">
        <f>IF(N212="sníž. přenesená",J212,0)</f>
        <v>0</v>
      </c>
      <c r="BI212" s="185">
        <f>IF(N212="nulová",J212,0)</f>
        <v>0</v>
      </c>
      <c r="BJ212" s="17" t="s">
        <v>81</v>
      </c>
      <c r="BK212" s="185">
        <f>ROUND(I212*H212,2)</f>
        <v>0</v>
      </c>
      <c r="BL212" s="17" t="s">
        <v>264</v>
      </c>
      <c r="BM212" s="184" t="s">
        <v>1180</v>
      </c>
    </row>
    <row r="213" spans="1:47" s="2" customFormat="1" ht="12">
      <c r="A213" s="34"/>
      <c r="B213" s="35"/>
      <c r="C213" s="36"/>
      <c r="D213" s="186" t="s">
        <v>155</v>
      </c>
      <c r="E213" s="36"/>
      <c r="F213" s="187" t="s">
        <v>1484</v>
      </c>
      <c r="G213" s="36"/>
      <c r="H213" s="36"/>
      <c r="I213" s="188"/>
      <c r="J213" s="36"/>
      <c r="K213" s="36"/>
      <c r="L213" s="39"/>
      <c r="M213" s="189"/>
      <c r="N213" s="190"/>
      <c r="O213" s="64"/>
      <c r="P213" s="64"/>
      <c r="Q213" s="64"/>
      <c r="R213" s="64"/>
      <c r="S213" s="64"/>
      <c r="T213" s="65"/>
      <c r="U213" s="34"/>
      <c r="V213" s="34"/>
      <c r="W213" s="34"/>
      <c r="X213" s="34"/>
      <c r="Y213" s="34"/>
      <c r="Z213" s="34"/>
      <c r="AA213" s="34"/>
      <c r="AB213" s="34"/>
      <c r="AC213" s="34"/>
      <c r="AD213" s="34"/>
      <c r="AE213" s="34"/>
      <c r="AT213" s="17" t="s">
        <v>155</v>
      </c>
      <c r="AU213" s="17" t="s">
        <v>83</v>
      </c>
    </row>
    <row r="214" spans="1:65" s="2" customFormat="1" ht="21.75" customHeight="1">
      <c r="A214" s="34"/>
      <c r="B214" s="35"/>
      <c r="C214" s="173" t="s">
        <v>683</v>
      </c>
      <c r="D214" s="173" t="s">
        <v>148</v>
      </c>
      <c r="E214" s="174" t="s">
        <v>1485</v>
      </c>
      <c r="F214" s="175" t="s">
        <v>1486</v>
      </c>
      <c r="G214" s="176" t="s">
        <v>528</v>
      </c>
      <c r="H214" s="177">
        <v>6</v>
      </c>
      <c r="I214" s="178"/>
      <c r="J214" s="179">
        <f>ROUND(I214*H214,2)</f>
        <v>0</v>
      </c>
      <c r="K214" s="175" t="s">
        <v>152</v>
      </c>
      <c r="L214" s="39"/>
      <c r="M214" s="180" t="s">
        <v>19</v>
      </c>
      <c r="N214" s="181" t="s">
        <v>44</v>
      </c>
      <c r="O214" s="64"/>
      <c r="P214" s="182">
        <f>O214*H214</f>
        <v>0</v>
      </c>
      <c r="Q214" s="182">
        <v>0.00053</v>
      </c>
      <c r="R214" s="182">
        <f>Q214*H214</f>
        <v>0.0031799999999999997</v>
      </c>
      <c r="S214" s="182">
        <v>0</v>
      </c>
      <c r="T214" s="183">
        <f>S214*H214</f>
        <v>0</v>
      </c>
      <c r="U214" s="34"/>
      <c r="V214" s="34"/>
      <c r="W214" s="34"/>
      <c r="X214" s="34"/>
      <c r="Y214" s="34"/>
      <c r="Z214" s="34"/>
      <c r="AA214" s="34"/>
      <c r="AB214" s="34"/>
      <c r="AC214" s="34"/>
      <c r="AD214" s="34"/>
      <c r="AE214" s="34"/>
      <c r="AR214" s="184" t="s">
        <v>264</v>
      </c>
      <c r="AT214" s="184" t="s">
        <v>148</v>
      </c>
      <c r="AU214" s="184" t="s">
        <v>83</v>
      </c>
      <c r="AY214" s="17" t="s">
        <v>146</v>
      </c>
      <c r="BE214" s="185">
        <f>IF(N214="základní",J214,0)</f>
        <v>0</v>
      </c>
      <c r="BF214" s="185">
        <f>IF(N214="snížená",J214,0)</f>
        <v>0</v>
      </c>
      <c r="BG214" s="185">
        <f>IF(N214="zákl. přenesená",J214,0)</f>
        <v>0</v>
      </c>
      <c r="BH214" s="185">
        <f>IF(N214="sníž. přenesená",J214,0)</f>
        <v>0</v>
      </c>
      <c r="BI214" s="185">
        <f>IF(N214="nulová",J214,0)</f>
        <v>0</v>
      </c>
      <c r="BJ214" s="17" t="s">
        <v>81</v>
      </c>
      <c r="BK214" s="185">
        <f>ROUND(I214*H214,2)</f>
        <v>0</v>
      </c>
      <c r="BL214" s="17" t="s">
        <v>264</v>
      </c>
      <c r="BM214" s="184" t="s">
        <v>1191</v>
      </c>
    </row>
    <row r="215" spans="1:47" s="2" customFormat="1" ht="12">
      <c r="A215" s="34"/>
      <c r="B215" s="35"/>
      <c r="C215" s="36"/>
      <c r="D215" s="186" t="s">
        <v>155</v>
      </c>
      <c r="E215" s="36"/>
      <c r="F215" s="187" t="s">
        <v>1487</v>
      </c>
      <c r="G215" s="36"/>
      <c r="H215" s="36"/>
      <c r="I215" s="188"/>
      <c r="J215" s="36"/>
      <c r="K215" s="36"/>
      <c r="L215" s="39"/>
      <c r="M215" s="189"/>
      <c r="N215" s="190"/>
      <c r="O215" s="64"/>
      <c r="P215" s="64"/>
      <c r="Q215" s="64"/>
      <c r="R215" s="64"/>
      <c r="S215" s="64"/>
      <c r="T215" s="65"/>
      <c r="U215" s="34"/>
      <c r="V215" s="34"/>
      <c r="W215" s="34"/>
      <c r="X215" s="34"/>
      <c r="Y215" s="34"/>
      <c r="Z215" s="34"/>
      <c r="AA215" s="34"/>
      <c r="AB215" s="34"/>
      <c r="AC215" s="34"/>
      <c r="AD215" s="34"/>
      <c r="AE215" s="34"/>
      <c r="AT215" s="17" t="s">
        <v>155</v>
      </c>
      <c r="AU215" s="17" t="s">
        <v>83</v>
      </c>
    </row>
    <row r="216" spans="1:65" s="2" customFormat="1" ht="16.5" customHeight="1">
      <c r="A216" s="34"/>
      <c r="B216" s="35"/>
      <c r="C216" s="173" t="s">
        <v>689</v>
      </c>
      <c r="D216" s="173" t="s">
        <v>148</v>
      </c>
      <c r="E216" s="174" t="s">
        <v>1488</v>
      </c>
      <c r="F216" s="175" t="s">
        <v>1489</v>
      </c>
      <c r="G216" s="176" t="s">
        <v>528</v>
      </c>
      <c r="H216" s="177">
        <v>60</v>
      </c>
      <c r="I216" s="178"/>
      <c r="J216" s="179">
        <f>ROUND(I216*H216,2)</f>
        <v>0</v>
      </c>
      <c r="K216" s="175" t="s">
        <v>152</v>
      </c>
      <c r="L216" s="39"/>
      <c r="M216" s="180" t="s">
        <v>19</v>
      </c>
      <c r="N216" s="181" t="s">
        <v>44</v>
      </c>
      <c r="O216" s="64"/>
      <c r="P216" s="182">
        <f>O216*H216</f>
        <v>0</v>
      </c>
      <c r="Q216" s="182">
        <v>3E-05</v>
      </c>
      <c r="R216" s="182">
        <f>Q216*H216</f>
        <v>0.0018</v>
      </c>
      <c r="S216" s="182">
        <v>0</v>
      </c>
      <c r="T216" s="183">
        <f>S216*H216</f>
        <v>0</v>
      </c>
      <c r="U216" s="34"/>
      <c r="V216" s="34"/>
      <c r="W216" s="34"/>
      <c r="X216" s="34"/>
      <c r="Y216" s="34"/>
      <c r="Z216" s="34"/>
      <c r="AA216" s="34"/>
      <c r="AB216" s="34"/>
      <c r="AC216" s="34"/>
      <c r="AD216" s="34"/>
      <c r="AE216" s="34"/>
      <c r="AR216" s="184" t="s">
        <v>264</v>
      </c>
      <c r="AT216" s="184" t="s">
        <v>148</v>
      </c>
      <c r="AU216" s="184" t="s">
        <v>83</v>
      </c>
      <c r="AY216" s="17" t="s">
        <v>146</v>
      </c>
      <c r="BE216" s="185">
        <f>IF(N216="základní",J216,0)</f>
        <v>0</v>
      </c>
      <c r="BF216" s="185">
        <f>IF(N216="snížená",J216,0)</f>
        <v>0</v>
      </c>
      <c r="BG216" s="185">
        <f>IF(N216="zákl. přenesená",J216,0)</f>
        <v>0</v>
      </c>
      <c r="BH216" s="185">
        <f>IF(N216="sníž. přenesená",J216,0)</f>
        <v>0</v>
      </c>
      <c r="BI216" s="185">
        <f>IF(N216="nulová",J216,0)</f>
        <v>0</v>
      </c>
      <c r="BJ216" s="17" t="s">
        <v>81</v>
      </c>
      <c r="BK216" s="185">
        <f>ROUND(I216*H216,2)</f>
        <v>0</v>
      </c>
      <c r="BL216" s="17" t="s">
        <v>264</v>
      </c>
      <c r="BM216" s="184" t="s">
        <v>1202</v>
      </c>
    </row>
    <row r="217" spans="1:47" s="2" customFormat="1" ht="12">
      <c r="A217" s="34"/>
      <c r="B217" s="35"/>
      <c r="C217" s="36"/>
      <c r="D217" s="186" t="s">
        <v>155</v>
      </c>
      <c r="E217" s="36"/>
      <c r="F217" s="187" t="s">
        <v>1490</v>
      </c>
      <c r="G217" s="36"/>
      <c r="H217" s="36"/>
      <c r="I217" s="188"/>
      <c r="J217" s="36"/>
      <c r="K217" s="36"/>
      <c r="L217" s="39"/>
      <c r="M217" s="189"/>
      <c r="N217" s="190"/>
      <c r="O217" s="64"/>
      <c r="P217" s="64"/>
      <c r="Q217" s="64"/>
      <c r="R217" s="64"/>
      <c r="S217" s="64"/>
      <c r="T217" s="65"/>
      <c r="U217" s="34"/>
      <c r="V217" s="34"/>
      <c r="W217" s="34"/>
      <c r="X217" s="34"/>
      <c r="Y217" s="34"/>
      <c r="Z217" s="34"/>
      <c r="AA217" s="34"/>
      <c r="AB217" s="34"/>
      <c r="AC217" s="34"/>
      <c r="AD217" s="34"/>
      <c r="AE217" s="34"/>
      <c r="AT217" s="17" t="s">
        <v>155</v>
      </c>
      <c r="AU217" s="17" t="s">
        <v>83</v>
      </c>
    </row>
    <row r="218" spans="1:65" s="2" customFormat="1" ht="16.5" customHeight="1">
      <c r="A218" s="34"/>
      <c r="B218" s="35"/>
      <c r="C218" s="173" t="s">
        <v>695</v>
      </c>
      <c r="D218" s="173" t="s">
        <v>148</v>
      </c>
      <c r="E218" s="174" t="s">
        <v>1491</v>
      </c>
      <c r="F218" s="175" t="s">
        <v>1492</v>
      </c>
      <c r="G218" s="176" t="s">
        <v>528</v>
      </c>
      <c r="H218" s="177">
        <v>13</v>
      </c>
      <c r="I218" s="178"/>
      <c r="J218" s="179">
        <f>ROUND(I218*H218,2)</f>
        <v>0</v>
      </c>
      <c r="K218" s="175" t="s">
        <v>152</v>
      </c>
      <c r="L218" s="39"/>
      <c r="M218" s="180" t="s">
        <v>19</v>
      </c>
      <c r="N218" s="181" t="s">
        <v>44</v>
      </c>
      <c r="O218" s="64"/>
      <c r="P218" s="182">
        <f>O218*H218</f>
        <v>0</v>
      </c>
      <c r="Q218" s="182">
        <v>6E-05</v>
      </c>
      <c r="R218" s="182">
        <f>Q218*H218</f>
        <v>0.00078</v>
      </c>
      <c r="S218" s="182">
        <v>0</v>
      </c>
      <c r="T218" s="183">
        <f>S218*H218</f>
        <v>0</v>
      </c>
      <c r="U218" s="34"/>
      <c r="V218" s="34"/>
      <c r="W218" s="34"/>
      <c r="X218" s="34"/>
      <c r="Y218" s="34"/>
      <c r="Z218" s="34"/>
      <c r="AA218" s="34"/>
      <c r="AB218" s="34"/>
      <c r="AC218" s="34"/>
      <c r="AD218" s="34"/>
      <c r="AE218" s="34"/>
      <c r="AR218" s="184" t="s">
        <v>264</v>
      </c>
      <c r="AT218" s="184" t="s">
        <v>148</v>
      </c>
      <c r="AU218" s="184" t="s">
        <v>83</v>
      </c>
      <c r="AY218" s="17" t="s">
        <v>146</v>
      </c>
      <c r="BE218" s="185">
        <f>IF(N218="základní",J218,0)</f>
        <v>0</v>
      </c>
      <c r="BF218" s="185">
        <f>IF(N218="snížená",J218,0)</f>
        <v>0</v>
      </c>
      <c r="BG218" s="185">
        <f>IF(N218="zákl. přenesená",J218,0)</f>
        <v>0</v>
      </c>
      <c r="BH218" s="185">
        <f>IF(N218="sníž. přenesená",J218,0)</f>
        <v>0</v>
      </c>
      <c r="BI218" s="185">
        <f>IF(N218="nulová",J218,0)</f>
        <v>0</v>
      </c>
      <c r="BJ218" s="17" t="s">
        <v>81</v>
      </c>
      <c r="BK218" s="185">
        <f>ROUND(I218*H218,2)</f>
        <v>0</v>
      </c>
      <c r="BL218" s="17" t="s">
        <v>264</v>
      </c>
      <c r="BM218" s="184" t="s">
        <v>1218</v>
      </c>
    </row>
    <row r="219" spans="1:47" s="2" customFormat="1" ht="12">
      <c r="A219" s="34"/>
      <c r="B219" s="35"/>
      <c r="C219" s="36"/>
      <c r="D219" s="186" t="s">
        <v>155</v>
      </c>
      <c r="E219" s="36"/>
      <c r="F219" s="187" t="s">
        <v>1493</v>
      </c>
      <c r="G219" s="36"/>
      <c r="H219" s="36"/>
      <c r="I219" s="188"/>
      <c r="J219" s="36"/>
      <c r="K219" s="36"/>
      <c r="L219" s="39"/>
      <c r="M219" s="189"/>
      <c r="N219" s="190"/>
      <c r="O219" s="64"/>
      <c r="P219" s="64"/>
      <c r="Q219" s="64"/>
      <c r="R219" s="64"/>
      <c r="S219" s="64"/>
      <c r="T219" s="65"/>
      <c r="U219" s="34"/>
      <c r="V219" s="34"/>
      <c r="W219" s="34"/>
      <c r="X219" s="34"/>
      <c r="Y219" s="34"/>
      <c r="Z219" s="34"/>
      <c r="AA219" s="34"/>
      <c r="AB219" s="34"/>
      <c r="AC219" s="34"/>
      <c r="AD219" s="34"/>
      <c r="AE219" s="34"/>
      <c r="AT219" s="17" t="s">
        <v>155</v>
      </c>
      <c r="AU219" s="17" t="s">
        <v>83</v>
      </c>
    </row>
    <row r="220" spans="1:65" s="2" customFormat="1" ht="16.5" customHeight="1">
      <c r="A220" s="34"/>
      <c r="B220" s="35"/>
      <c r="C220" s="173" t="s">
        <v>703</v>
      </c>
      <c r="D220" s="173" t="s">
        <v>148</v>
      </c>
      <c r="E220" s="174" t="s">
        <v>1494</v>
      </c>
      <c r="F220" s="175" t="s">
        <v>1495</v>
      </c>
      <c r="G220" s="176" t="s">
        <v>528</v>
      </c>
      <c r="H220" s="177">
        <v>37</v>
      </c>
      <c r="I220" s="178"/>
      <c r="J220" s="179">
        <f>ROUND(I220*H220,2)</f>
        <v>0</v>
      </c>
      <c r="K220" s="175" t="s">
        <v>152</v>
      </c>
      <c r="L220" s="39"/>
      <c r="M220" s="180" t="s">
        <v>19</v>
      </c>
      <c r="N220" s="181" t="s">
        <v>44</v>
      </c>
      <c r="O220" s="64"/>
      <c r="P220" s="182">
        <f>O220*H220</f>
        <v>0</v>
      </c>
      <c r="Q220" s="182">
        <v>8E-05</v>
      </c>
      <c r="R220" s="182">
        <f>Q220*H220</f>
        <v>0.0029600000000000004</v>
      </c>
      <c r="S220" s="182">
        <v>0</v>
      </c>
      <c r="T220" s="183">
        <f>S220*H220</f>
        <v>0</v>
      </c>
      <c r="U220" s="34"/>
      <c r="V220" s="34"/>
      <c r="W220" s="34"/>
      <c r="X220" s="34"/>
      <c r="Y220" s="34"/>
      <c r="Z220" s="34"/>
      <c r="AA220" s="34"/>
      <c r="AB220" s="34"/>
      <c r="AC220" s="34"/>
      <c r="AD220" s="34"/>
      <c r="AE220" s="34"/>
      <c r="AR220" s="184" t="s">
        <v>264</v>
      </c>
      <c r="AT220" s="184" t="s">
        <v>148</v>
      </c>
      <c r="AU220" s="184" t="s">
        <v>83</v>
      </c>
      <c r="AY220" s="17" t="s">
        <v>146</v>
      </c>
      <c r="BE220" s="185">
        <f>IF(N220="základní",J220,0)</f>
        <v>0</v>
      </c>
      <c r="BF220" s="185">
        <f>IF(N220="snížená",J220,0)</f>
        <v>0</v>
      </c>
      <c r="BG220" s="185">
        <f>IF(N220="zákl. přenesená",J220,0)</f>
        <v>0</v>
      </c>
      <c r="BH220" s="185">
        <f>IF(N220="sníž. přenesená",J220,0)</f>
        <v>0</v>
      </c>
      <c r="BI220" s="185">
        <f>IF(N220="nulová",J220,0)</f>
        <v>0</v>
      </c>
      <c r="BJ220" s="17" t="s">
        <v>81</v>
      </c>
      <c r="BK220" s="185">
        <f>ROUND(I220*H220,2)</f>
        <v>0</v>
      </c>
      <c r="BL220" s="17" t="s">
        <v>264</v>
      </c>
      <c r="BM220" s="184" t="s">
        <v>1231</v>
      </c>
    </row>
    <row r="221" spans="1:47" s="2" customFormat="1" ht="12">
      <c r="A221" s="34"/>
      <c r="B221" s="35"/>
      <c r="C221" s="36"/>
      <c r="D221" s="186" t="s">
        <v>155</v>
      </c>
      <c r="E221" s="36"/>
      <c r="F221" s="187" t="s">
        <v>1496</v>
      </c>
      <c r="G221" s="36"/>
      <c r="H221" s="36"/>
      <c r="I221" s="188"/>
      <c r="J221" s="36"/>
      <c r="K221" s="36"/>
      <c r="L221" s="39"/>
      <c r="M221" s="189"/>
      <c r="N221" s="190"/>
      <c r="O221" s="64"/>
      <c r="P221" s="64"/>
      <c r="Q221" s="64"/>
      <c r="R221" s="64"/>
      <c r="S221" s="64"/>
      <c r="T221" s="65"/>
      <c r="U221" s="34"/>
      <c r="V221" s="34"/>
      <c r="W221" s="34"/>
      <c r="X221" s="34"/>
      <c r="Y221" s="34"/>
      <c r="Z221" s="34"/>
      <c r="AA221" s="34"/>
      <c r="AB221" s="34"/>
      <c r="AC221" s="34"/>
      <c r="AD221" s="34"/>
      <c r="AE221" s="34"/>
      <c r="AT221" s="17" t="s">
        <v>155</v>
      </c>
      <c r="AU221" s="17" t="s">
        <v>83</v>
      </c>
    </row>
    <row r="222" spans="1:65" s="2" customFormat="1" ht="16.5" customHeight="1">
      <c r="A222" s="34"/>
      <c r="B222" s="35"/>
      <c r="C222" s="173" t="s">
        <v>714</v>
      </c>
      <c r="D222" s="173" t="s">
        <v>148</v>
      </c>
      <c r="E222" s="174" t="s">
        <v>1497</v>
      </c>
      <c r="F222" s="175" t="s">
        <v>1498</v>
      </c>
      <c r="G222" s="176" t="s">
        <v>528</v>
      </c>
      <c r="H222" s="177">
        <v>21</v>
      </c>
      <c r="I222" s="178"/>
      <c r="J222" s="179">
        <f>ROUND(I222*H222,2)</f>
        <v>0</v>
      </c>
      <c r="K222" s="175" t="s">
        <v>152</v>
      </c>
      <c r="L222" s="39"/>
      <c r="M222" s="180" t="s">
        <v>19</v>
      </c>
      <c r="N222" s="181" t="s">
        <v>44</v>
      </c>
      <c r="O222" s="64"/>
      <c r="P222" s="182">
        <f>O222*H222</f>
        <v>0</v>
      </c>
      <c r="Q222" s="182">
        <v>0.0001</v>
      </c>
      <c r="R222" s="182">
        <f>Q222*H222</f>
        <v>0.0021000000000000003</v>
      </c>
      <c r="S222" s="182">
        <v>0</v>
      </c>
      <c r="T222" s="183">
        <f>S222*H222</f>
        <v>0</v>
      </c>
      <c r="U222" s="34"/>
      <c r="V222" s="34"/>
      <c r="W222" s="34"/>
      <c r="X222" s="34"/>
      <c r="Y222" s="34"/>
      <c r="Z222" s="34"/>
      <c r="AA222" s="34"/>
      <c r="AB222" s="34"/>
      <c r="AC222" s="34"/>
      <c r="AD222" s="34"/>
      <c r="AE222" s="34"/>
      <c r="AR222" s="184" t="s">
        <v>264</v>
      </c>
      <c r="AT222" s="184" t="s">
        <v>148</v>
      </c>
      <c r="AU222" s="184" t="s">
        <v>83</v>
      </c>
      <c r="AY222" s="17" t="s">
        <v>146</v>
      </c>
      <c r="BE222" s="185">
        <f>IF(N222="základní",J222,0)</f>
        <v>0</v>
      </c>
      <c r="BF222" s="185">
        <f>IF(N222="snížená",J222,0)</f>
        <v>0</v>
      </c>
      <c r="BG222" s="185">
        <f>IF(N222="zákl. přenesená",J222,0)</f>
        <v>0</v>
      </c>
      <c r="BH222" s="185">
        <f>IF(N222="sníž. přenesená",J222,0)</f>
        <v>0</v>
      </c>
      <c r="BI222" s="185">
        <f>IF(N222="nulová",J222,0)</f>
        <v>0</v>
      </c>
      <c r="BJ222" s="17" t="s">
        <v>81</v>
      </c>
      <c r="BK222" s="185">
        <f>ROUND(I222*H222,2)</f>
        <v>0</v>
      </c>
      <c r="BL222" s="17" t="s">
        <v>264</v>
      </c>
      <c r="BM222" s="184" t="s">
        <v>1241</v>
      </c>
    </row>
    <row r="223" spans="1:47" s="2" customFormat="1" ht="12">
      <c r="A223" s="34"/>
      <c r="B223" s="35"/>
      <c r="C223" s="36"/>
      <c r="D223" s="186" t="s">
        <v>155</v>
      </c>
      <c r="E223" s="36"/>
      <c r="F223" s="187" t="s">
        <v>1499</v>
      </c>
      <c r="G223" s="36"/>
      <c r="H223" s="36"/>
      <c r="I223" s="188"/>
      <c r="J223" s="36"/>
      <c r="K223" s="36"/>
      <c r="L223" s="39"/>
      <c r="M223" s="189"/>
      <c r="N223" s="190"/>
      <c r="O223" s="64"/>
      <c r="P223" s="64"/>
      <c r="Q223" s="64"/>
      <c r="R223" s="64"/>
      <c r="S223" s="64"/>
      <c r="T223" s="65"/>
      <c r="U223" s="34"/>
      <c r="V223" s="34"/>
      <c r="W223" s="34"/>
      <c r="X223" s="34"/>
      <c r="Y223" s="34"/>
      <c r="Z223" s="34"/>
      <c r="AA223" s="34"/>
      <c r="AB223" s="34"/>
      <c r="AC223" s="34"/>
      <c r="AD223" s="34"/>
      <c r="AE223" s="34"/>
      <c r="AT223" s="17" t="s">
        <v>155</v>
      </c>
      <c r="AU223" s="17" t="s">
        <v>83</v>
      </c>
    </row>
    <row r="224" spans="1:65" s="2" customFormat="1" ht="16.5" customHeight="1">
      <c r="A224" s="34"/>
      <c r="B224" s="35"/>
      <c r="C224" s="173" t="s">
        <v>722</v>
      </c>
      <c r="D224" s="173" t="s">
        <v>148</v>
      </c>
      <c r="E224" s="174" t="s">
        <v>1500</v>
      </c>
      <c r="F224" s="175" t="s">
        <v>1501</v>
      </c>
      <c r="G224" s="176" t="s">
        <v>528</v>
      </c>
      <c r="H224" s="177">
        <v>8</v>
      </c>
      <c r="I224" s="178"/>
      <c r="J224" s="179">
        <f>ROUND(I224*H224,2)</f>
        <v>0</v>
      </c>
      <c r="K224" s="175" t="s">
        <v>152</v>
      </c>
      <c r="L224" s="39"/>
      <c r="M224" s="180" t="s">
        <v>19</v>
      </c>
      <c r="N224" s="181" t="s">
        <v>44</v>
      </c>
      <c r="O224" s="64"/>
      <c r="P224" s="182">
        <f>O224*H224</f>
        <v>0</v>
      </c>
      <c r="Q224" s="182">
        <v>0.00014</v>
      </c>
      <c r="R224" s="182">
        <f>Q224*H224</f>
        <v>0.00112</v>
      </c>
      <c r="S224" s="182">
        <v>0</v>
      </c>
      <c r="T224" s="183">
        <f>S224*H224</f>
        <v>0</v>
      </c>
      <c r="U224" s="34"/>
      <c r="V224" s="34"/>
      <c r="W224" s="34"/>
      <c r="X224" s="34"/>
      <c r="Y224" s="34"/>
      <c r="Z224" s="34"/>
      <c r="AA224" s="34"/>
      <c r="AB224" s="34"/>
      <c r="AC224" s="34"/>
      <c r="AD224" s="34"/>
      <c r="AE224" s="34"/>
      <c r="AR224" s="184" t="s">
        <v>264</v>
      </c>
      <c r="AT224" s="184" t="s">
        <v>148</v>
      </c>
      <c r="AU224" s="184" t="s">
        <v>83</v>
      </c>
      <c r="AY224" s="17" t="s">
        <v>146</v>
      </c>
      <c r="BE224" s="185">
        <f>IF(N224="základní",J224,0)</f>
        <v>0</v>
      </c>
      <c r="BF224" s="185">
        <f>IF(N224="snížená",J224,0)</f>
        <v>0</v>
      </c>
      <c r="BG224" s="185">
        <f>IF(N224="zákl. přenesená",J224,0)</f>
        <v>0</v>
      </c>
      <c r="BH224" s="185">
        <f>IF(N224="sníž. přenesená",J224,0)</f>
        <v>0</v>
      </c>
      <c r="BI224" s="185">
        <f>IF(N224="nulová",J224,0)</f>
        <v>0</v>
      </c>
      <c r="BJ224" s="17" t="s">
        <v>81</v>
      </c>
      <c r="BK224" s="185">
        <f>ROUND(I224*H224,2)</f>
        <v>0</v>
      </c>
      <c r="BL224" s="17" t="s">
        <v>264</v>
      </c>
      <c r="BM224" s="184" t="s">
        <v>1253</v>
      </c>
    </row>
    <row r="225" spans="1:47" s="2" customFormat="1" ht="12">
      <c r="A225" s="34"/>
      <c r="B225" s="35"/>
      <c r="C225" s="36"/>
      <c r="D225" s="186" t="s">
        <v>155</v>
      </c>
      <c r="E225" s="36"/>
      <c r="F225" s="187" t="s">
        <v>1502</v>
      </c>
      <c r="G225" s="36"/>
      <c r="H225" s="36"/>
      <c r="I225" s="188"/>
      <c r="J225" s="36"/>
      <c r="K225" s="36"/>
      <c r="L225" s="39"/>
      <c r="M225" s="189"/>
      <c r="N225" s="190"/>
      <c r="O225" s="64"/>
      <c r="P225" s="64"/>
      <c r="Q225" s="64"/>
      <c r="R225" s="64"/>
      <c r="S225" s="64"/>
      <c r="T225" s="65"/>
      <c r="U225" s="34"/>
      <c r="V225" s="34"/>
      <c r="W225" s="34"/>
      <c r="X225" s="34"/>
      <c r="Y225" s="34"/>
      <c r="Z225" s="34"/>
      <c r="AA225" s="34"/>
      <c r="AB225" s="34"/>
      <c r="AC225" s="34"/>
      <c r="AD225" s="34"/>
      <c r="AE225" s="34"/>
      <c r="AT225" s="17" t="s">
        <v>155</v>
      </c>
      <c r="AU225" s="17" t="s">
        <v>83</v>
      </c>
    </row>
    <row r="226" spans="1:65" s="2" customFormat="1" ht="16.5" customHeight="1">
      <c r="A226" s="34"/>
      <c r="B226" s="35"/>
      <c r="C226" s="173" t="s">
        <v>727</v>
      </c>
      <c r="D226" s="173" t="s">
        <v>148</v>
      </c>
      <c r="E226" s="174" t="s">
        <v>1503</v>
      </c>
      <c r="F226" s="175" t="s">
        <v>1504</v>
      </c>
      <c r="G226" s="176" t="s">
        <v>528</v>
      </c>
      <c r="H226" s="177">
        <v>1</v>
      </c>
      <c r="I226" s="178"/>
      <c r="J226" s="179">
        <f>ROUND(I226*H226,2)</f>
        <v>0</v>
      </c>
      <c r="K226" s="175" t="s">
        <v>152</v>
      </c>
      <c r="L226" s="39"/>
      <c r="M226" s="180" t="s">
        <v>19</v>
      </c>
      <c r="N226" s="181" t="s">
        <v>44</v>
      </c>
      <c r="O226" s="64"/>
      <c r="P226" s="182">
        <f>O226*H226</f>
        <v>0</v>
      </c>
      <c r="Q226" s="182">
        <v>0.00021</v>
      </c>
      <c r="R226" s="182">
        <f>Q226*H226</f>
        <v>0.00021</v>
      </c>
      <c r="S226" s="182">
        <v>0</v>
      </c>
      <c r="T226" s="183">
        <f>S226*H226</f>
        <v>0</v>
      </c>
      <c r="U226" s="34"/>
      <c r="V226" s="34"/>
      <c r="W226" s="34"/>
      <c r="X226" s="34"/>
      <c r="Y226" s="34"/>
      <c r="Z226" s="34"/>
      <c r="AA226" s="34"/>
      <c r="AB226" s="34"/>
      <c r="AC226" s="34"/>
      <c r="AD226" s="34"/>
      <c r="AE226" s="34"/>
      <c r="AR226" s="184" t="s">
        <v>264</v>
      </c>
      <c r="AT226" s="184" t="s">
        <v>148</v>
      </c>
      <c r="AU226" s="184" t="s">
        <v>83</v>
      </c>
      <c r="AY226" s="17" t="s">
        <v>146</v>
      </c>
      <c r="BE226" s="185">
        <f>IF(N226="základní",J226,0)</f>
        <v>0</v>
      </c>
      <c r="BF226" s="185">
        <f>IF(N226="snížená",J226,0)</f>
        <v>0</v>
      </c>
      <c r="BG226" s="185">
        <f>IF(N226="zákl. přenesená",J226,0)</f>
        <v>0</v>
      </c>
      <c r="BH226" s="185">
        <f>IF(N226="sníž. přenesená",J226,0)</f>
        <v>0</v>
      </c>
      <c r="BI226" s="185">
        <f>IF(N226="nulová",J226,0)</f>
        <v>0</v>
      </c>
      <c r="BJ226" s="17" t="s">
        <v>81</v>
      </c>
      <c r="BK226" s="185">
        <f>ROUND(I226*H226,2)</f>
        <v>0</v>
      </c>
      <c r="BL226" s="17" t="s">
        <v>264</v>
      </c>
      <c r="BM226" s="184" t="s">
        <v>1505</v>
      </c>
    </row>
    <row r="227" spans="1:47" s="2" customFormat="1" ht="12">
      <c r="A227" s="34"/>
      <c r="B227" s="35"/>
      <c r="C227" s="36"/>
      <c r="D227" s="186" t="s">
        <v>155</v>
      </c>
      <c r="E227" s="36"/>
      <c r="F227" s="187" t="s">
        <v>1506</v>
      </c>
      <c r="G227" s="36"/>
      <c r="H227" s="36"/>
      <c r="I227" s="188"/>
      <c r="J227" s="36"/>
      <c r="K227" s="36"/>
      <c r="L227" s="39"/>
      <c r="M227" s="189"/>
      <c r="N227" s="190"/>
      <c r="O227" s="64"/>
      <c r="P227" s="64"/>
      <c r="Q227" s="64"/>
      <c r="R227" s="64"/>
      <c r="S227" s="64"/>
      <c r="T227" s="65"/>
      <c r="U227" s="34"/>
      <c r="V227" s="34"/>
      <c r="W227" s="34"/>
      <c r="X227" s="34"/>
      <c r="Y227" s="34"/>
      <c r="Z227" s="34"/>
      <c r="AA227" s="34"/>
      <c r="AB227" s="34"/>
      <c r="AC227" s="34"/>
      <c r="AD227" s="34"/>
      <c r="AE227" s="34"/>
      <c r="AT227" s="17" t="s">
        <v>155</v>
      </c>
      <c r="AU227" s="17" t="s">
        <v>83</v>
      </c>
    </row>
    <row r="228" spans="1:65" s="2" customFormat="1" ht="16.5" customHeight="1">
      <c r="A228" s="34"/>
      <c r="B228" s="35"/>
      <c r="C228" s="173" t="s">
        <v>732</v>
      </c>
      <c r="D228" s="173" t="s">
        <v>148</v>
      </c>
      <c r="E228" s="174" t="s">
        <v>1507</v>
      </c>
      <c r="F228" s="175" t="s">
        <v>1508</v>
      </c>
      <c r="G228" s="176" t="s">
        <v>528</v>
      </c>
      <c r="H228" s="177">
        <v>4</v>
      </c>
      <c r="I228" s="178"/>
      <c r="J228" s="179">
        <f>ROUND(I228*H228,2)</f>
        <v>0</v>
      </c>
      <c r="K228" s="175" t="s">
        <v>152</v>
      </c>
      <c r="L228" s="39"/>
      <c r="M228" s="180" t="s">
        <v>19</v>
      </c>
      <c r="N228" s="181" t="s">
        <v>44</v>
      </c>
      <c r="O228" s="64"/>
      <c r="P228" s="182">
        <f>O228*H228</f>
        <v>0</v>
      </c>
      <c r="Q228" s="182">
        <v>0.00024</v>
      </c>
      <c r="R228" s="182">
        <f>Q228*H228</f>
        <v>0.00096</v>
      </c>
      <c r="S228" s="182">
        <v>0</v>
      </c>
      <c r="T228" s="183">
        <f>S228*H228</f>
        <v>0</v>
      </c>
      <c r="U228" s="34"/>
      <c r="V228" s="34"/>
      <c r="W228" s="34"/>
      <c r="X228" s="34"/>
      <c r="Y228" s="34"/>
      <c r="Z228" s="34"/>
      <c r="AA228" s="34"/>
      <c r="AB228" s="34"/>
      <c r="AC228" s="34"/>
      <c r="AD228" s="34"/>
      <c r="AE228" s="34"/>
      <c r="AR228" s="184" t="s">
        <v>264</v>
      </c>
      <c r="AT228" s="184" t="s">
        <v>148</v>
      </c>
      <c r="AU228" s="184" t="s">
        <v>83</v>
      </c>
      <c r="AY228" s="17" t="s">
        <v>146</v>
      </c>
      <c r="BE228" s="185">
        <f>IF(N228="základní",J228,0)</f>
        <v>0</v>
      </c>
      <c r="BF228" s="185">
        <f>IF(N228="snížená",J228,0)</f>
        <v>0</v>
      </c>
      <c r="BG228" s="185">
        <f>IF(N228="zákl. přenesená",J228,0)</f>
        <v>0</v>
      </c>
      <c r="BH228" s="185">
        <f>IF(N228="sníž. přenesená",J228,0)</f>
        <v>0</v>
      </c>
      <c r="BI228" s="185">
        <f>IF(N228="nulová",J228,0)</f>
        <v>0</v>
      </c>
      <c r="BJ228" s="17" t="s">
        <v>81</v>
      </c>
      <c r="BK228" s="185">
        <f>ROUND(I228*H228,2)</f>
        <v>0</v>
      </c>
      <c r="BL228" s="17" t="s">
        <v>264</v>
      </c>
      <c r="BM228" s="184" t="s">
        <v>1509</v>
      </c>
    </row>
    <row r="229" spans="1:47" s="2" customFormat="1" ht="12">
      <c r="A229" s="34"/>
      <c r="B229" s="35"/>
      <c r="C229" s="36"/>
      <c r="D229" s="186" t="s">
        <v>155</v>
      </c>
      <c r="E229" s="36"/>
      <c r="F229" s="187" t="s">
        <v>1510</v>
      </c>
      <c r="G229" s="36"/>
      <c r="H229" s="36"/>
      <c r="I229" s="188"/>
      <c r="J229" s="36"/>
      <c r="K229" s="36"/>
      <c r="L229" s="39"/>
      <c r="M229" s="189"/>
      <c r="N229" s="190"/>
      <c r="O229" s="64"/>
      <c r="P229" s="64"/>
      <c r="Q229" s="64"/>
      <c r="R229" s="64"/>
      <c r="S229" s="64"/>
      <c r="T229" s="65"/>
      <c r="U229" s="34"/>
      <c r="V229" s="34"/>
      <c r="W229" s="34"/>
      <c r="X229" s="34"/>
      <c r="Y229" s="34"/>
      <c r="Z229" s="34"/>
      <c r="AA229" s="34"/>
      <c r="AB229" s="34"/>
      <c r="AC229" s="34"/>
      <c r="AD229" s="34"/>
      <c r="AE229" s="34"/>
      <c r="AT229" s="17" t="s">
        <v>155</v>
      </c>
      <c r="AU229" s="17" t="s">
        <v>83</v>
      </c>
    </row>
    <row r="230" spans="1:65" s="2" customFormat="1" ht="16.5" customHeight="1">
      <c r="A230" s="34"/>
      <c r="B230" s="35"/>
      <c r="C230" s="173" t="s">
        <v>739</v>
      </c>
      <c r="D230" s="173" t="s">
        <v>148</v>
      </c>
      <c r="E230" s="174" t="s">
        <v>1511</v>
      </c>
      <c r="F230" s="175" t="s">
        <v>1512</v>
      </c>
      <c r="G230" s="176" t="s">
        <v>528</v>
      </c>
      <c r="H230" s="177">
        <v>11</v>
      </c>
      <c r="I230" s="178"/>
      <c r="J230" s="179">
        <f>ROUND(I230*H230,2)</f>
        <v>0</v>
      </c>
      <c r="K230" s="175" t="s">
        <v>152</v>
      </c>
      <c r="L230" s="39"/>
      <c r="M230" s="180" t="s">
        <v>19</v>
      </c>
      <c r="N230" s="181" t="s">
        <v>44</v>
      </c>
      <c r="O230" s="64"/>
      <c r="P230" s="182">
        <f>O230*H230</f>
        <v>0</v>
      </c>
      <c r="Q230" s="182">
        <v>0.00033</v>
      </c>
      <c r="R230" s="182">
        <f>Q230*H230</f>
        <v>0.00363</v>
      </c>
      <c r="S230" s="182">
        <v>0</v>
      </c>
      <c r="T230" s="183">
        <f>S230*H230</f>
        <v>0</v>
      </c>
      <c r="U230" s="34"/>
      <c r="V230" s="34"/>
      <c r="W230" s="34"/>
      <c r="X230" s="34"/>
      <c r="Y230" s="34"/>
      <c r="Z230" s="34"/>
      <c r="AA230" s="34"/>
      <c r="AB230" s="34"/>
      <c r="AC230" s="34"/>
      <c r="AD230" s="34"/>
      <c r="AE230" s="34"/>
      <c r="AR230" s="184" t="s">
        <v>264</v>
      </c>
      <c r="AT230" s="184" t="s">
        <v>148</v>
      </c>
      <c r="AU230" s="184" t="s">
        <v>83</v>
      </c>
      <c r="AY230" s="17" t="s">
        <v>146</v>
      </c>
      <c r="BE230" s="185">
        <f>IF(N230="základní",J230,0)</f>
        <v>0</v>
      </c>
      <c r="BF230" s="185">
        <f>IF(N230="snížená",J230,0)</f>
        <v>0</v>
      </c>
      <c r="BG230" s="185">
        <f>IF(N230="zákl. přenesená",J230,0)</f>
        <v>0</v>
      </c>
      <c r="BH230" s="185">
        <f>IF(N230="sníž. přenesená",J230,0)</f>
        <v>0</v>
      </c>
      <c r="BI230" s="185">
        <f>IF(N230="nulová",J230,0)</f>
        <v>0</v>
      </c>
      <c r="BJ230" s="17" t="s">
        <v>81</v>
      </c>
      <c r="BK230" s="185">
        <f>ROUND(I230*H230,2)</f>
        <v>0</v>
      </c>
      <c r="BL230" s="17" t="s">
        <v>264</v>
      </c>
      <c r="BM230" s="184" t="s">
        <v>1513</v>
      </c>
    </row>
    <row r="231" spans="1:47" s="2" customFormat="1" ht="12">
      <c r="A231" s="34"/>
      <c r="B231" s="35"/>
      <c r="C231" s="36"/>
      <c r="D231" s="186" t="s">
        <v>155</v>
      </c>
      <c r="E231" s="36"/>
      <c r="F231" s="187" t="s">
        <v>1514</v>
      </c>
      <c r="G231" s="36"/>
      <c r="H231" s="36"/>
      <c r="I231" s="188"/>
      <c r="J231" s="36"/>
      <c r="K231" s="36"/>
      <c r="L231" s="39"/>
      <c r="M231" s="189"/>
      <c r="N231" s="190"/>
      <c r="O231" s="64"/>
      <c r="P231" s="64"/>
      <c r="Q231" s="64"/>
      <c r="R231" s="64"/>
      <c r="S231" s="64"/>
      <c r="T231" s="65"/>
      <c r="U231" s="34"/>
      <c r="V231" s="34"/>
      <c r="W231" s="34"/>
      <c r="X231" s="34"/>
      <c r="Y231" s="34"/>
      <c r="Z231" s="34"/>
      <c r="AA231" s="34"/>
      <c r="AB231" s="34"/>
      <c r="AC231" s="34"/>
      <c r="AD231" s="34"/>
      <c r="AE231" s="34"/>
      <c r="AT231" s="17" t="s">
        <v>155</v>
      </c>
      <c r="AU231" s="17" t="s">
        <v>83</v>
      </c>
    </row>
    <row r="232" spans="1:65" s="2" customFormat="1" ht="16.5" customHeight="1">
      <c r="A232" s="34"/>
      <c r="B232" s="35"/>
      <c r="C232" s="173" t="s">
        <v>745</v>
      </c>
      <c r="D232" s="173" t="s">
        <v>148</v>
      </c>
      <c r="E232" s="174" t="s">
        <v>1515</v>
      </c>
      <c r="F232" s="175" t="s">
        <v>1516</v>
      </c>
      <c r="G232" s="176" t="s">
        <v>528</v>
      </c>
      <c r="H232" s="177">
        <v>1</v>
      </c>
      <c r="I232" s="178"/>
      <c r="J232" s="179">
        <f>ROUND(I232*H232,2)</f>
        <v>0</v>
      </c>
      <c r="K232" s="175" t="s">
        <v>152</v>
      </c>
      <c r="L232" s="39"/>
      <c r="M232" s="180" t="s">
        <v>19</v>
      </c>
      <c r="N232" s="181" t="s">
        <v>44</v>
      </c>
      <c r="O232" s="64"/>
      <c r="P232" s="182">
        <f>O232*H232</f>
        <v>0</v>
      </c>
      <c r="Q232" s="182">
        <v>0.00047</v>
      </c>
      <c r="R232" s="182">
        <f>Q232*H232</f>
        <v>0.00047</v>
      </c>
      <c r="S232" s="182">
        <v>0</v>
      </c>
      <c r="T232" s="183">
        <f>S232*H232</f>
        <v>0</v>
      </c>
      <c r="U232" s="34"/>
      <c r="V232" s="34"/>
      <c r="W232" s="34"/>
      <c r="X232" s="34"/>
      <c r="Y232" s="34"/>
      <c r="Z232" s="34"/>
      <c r="AA232" s="34"/>
      <c r="AB232" s="34"/>
      <c r="AC232" s="34"/>
      <c r="AD232" s="34"/>
      <c r="AE232" s="34"/>
      <c r="AR232" s="184" t="s">
        <v>264</v>
      </c>
      <c r="AT232" s="184" t="s">
        <v>148</v>
      </c>
      <c r="AU232" s="184" t="s">
        <v>83</v>
      </c>
      <c r="AY232" s="17" t="s">
        <v>146</v>
      </c>
      <c r="BE232" s="185">
        <f>IF(N232="základní",J232,0)</f>
        <v>0</v>
      </c>
      <c r="BF232" s="185">
        <f>IF(N232="snížená",J232,0)</f>
        <v>0</v>
      </c>
      <c r="BG232" s="185">
        <f>IF(N232="zákl. přenesená",J232,0)</f>
        <v>0</v>
      </c>
      <c r="BH232" s="185">
        <f>IF(N232="sníž. přenesená",J232,0)</f>
        <v>0</v>
      </c>
      <c r="BI232" s="185">
        <f>IF(N232="nulová",J232,0)</f>
        <v>0</v>
      </c>
      <c r="BJ232" s="17" t="s">
        <v>81</v>
      </c>
      <c r="BK232" s="185">
        <f>ROUND(I232*H232,2)</f>
        <v>0</v>
      </c>
      <c r="BL232" s="17" t="s">
        <v>264</v>
      </c>
      <c r="BM232" s="184" t="s">
        <v>1517</v>
      </c>
    </row>
    <row r="233" spans="1:47" s="2" customFormat="1" ht="12">
      <c r="A233" s="34"/>
      <c r="B233" s="35"/>
      <c r="C233" s="36"/>
      <c r="D233" s="186" t="s">
        <v>155</v>
      </c>
      <c r="E233" s="36"/>
      <c r="F233" s="187" t="s">
        <v>1518</v>
      </c>
      <c r="G233" s="36"/>
      <c r="H233" s="36"/>
      <c r="I233" s="188"/>
      <c r="J233" s="36"/>
      <c r="K233" s="36"/>
      <c r="L233" s="39"/>
      <c r="M233" s="189"/>
      <c r="N233" s="190"/>
      <c r="O233" s="64"/>
      <c r="P233" s="64"/>
      <c r="Q233" s="64"/>
      <c r="R233" s="64"/>
      <c r="S233" s="64"/>
      <c r="T233" s="65"/>
      <c r="U233" s="34"/>
      <c r="V233" s="34"/>
      <c r="W233" s="34"/>
      <c r="X233" s="34"/>
      <c r="Y233" s="34"/>
      <c r="Z233" s="34"/>
      <c r="AA233" s="34"/>
      <c r="AB233" s="34"/>
      <c r="AC233" s="34"/>
      <c r="AD233" s="34"/>
      <c r="AE233" s="34"/>
      <c r="AT233" s="17" t="s">
        <v>155</v>
      </c>
      <c r="AU233" s="17" t="s">
        <v>83</v>
      </c>
    </row>
    <row r="234" spans="1:65" s="2" customFormat="1" ht="16.5" customHeight="1">
      <c r="A234" s="34"/>
      <c r="B234" s="35"/>
      <c r="C234" s="173" t="s">
        <v>751</v>
      </c>
      <c r="D234" s="173" t="s">
        <v>148</v>
      </c>
      <c r="E234" s="174" t="s">
        <v>1519</v>
      </c>
      <c r="F234" s="175" t="s">
        <v>1520</v>
      </c>
      <c r="G234" s="176" t="s">
        <v>528</v>
      </c>
      <c r="H234" s="177">
        <v>1</v>
      </c>
      <c r="I234" s="178"/>
      <c r="J234" s="179">
        <f>ROUND(I234*H234,2)</f>
        <v>0</v>
      </c>
      <c r="K234" s="175" t="s">
        <v>152</v>
      </c>
      <c r="L234" s="39"/>
      <c r="M234" s="180" t="s">
        <v>19</v>
      </c>
      <c r="N234" s="181" t="s">
        <v>44</v>
      </c>
      <c r="O234" s="64"/>
      <c r="P234" s="182">
        <f>O234*H234</f>
        <v>0</v>
      </c>
      <c r="Q234" s="182">
        <v>0.00012</v>
      </c>
      <c r="R234" s="182">
        <f>Q234*H234</f>
        <v>0.00012</v>
      </c>
      <c r="S234" s="182">
        <v>0</v>
      </c>
      <c r="T234" s="183">
        <f>S234*H234</f>
        <v>0</v>
      </c>
      <c r="U234" s="34"/>
      <c r="V234" s="34"/>
      <c r="W234" s="34"/>
      <c r="X234" s="34"/>
      <c r="Y234" s="34"/>
      <c r="Z234" s="34"/>
      <c r="AA234" s="34"/>
      <c r="AB234" s="34"/>
      <c r="AC234" s="34"/>
      <c r="AD234" s="34"/>
      <c r="AE234" s="34"/>
      <c r="AR234" s="184" t="s">
        <v>264</v>
      </c>
      <c r="AT234" s="184" t="s">
        <v>148</v>
      </c>
      <c r="AU234" s="184" t="s">
        <v>83</v>
      </c>
      <c r="AY234" s="17" t="s">
        <v>146</v>
      </c>
      <c r="BE234" s="185">
        <f>IF(N234="základní",J234,0)</f>
        <v>0</v>
      </c>
      <c r="BF234" s="185">
        <f>IF(N234="snížená",J234,0)</f>
        <v>0</v>
      </c>
      <c r="BG234" s="185">
        <f>IF(N234="zákl. přenesená",J234,0)</f>
        <v>0</v>
      </c>
      <c r="BH234" s="185">
        <f>IF(N234="sníž. přenesená",J234,0)</f>
        <v>0</v>
      </c>
      <c r="BI234" s="185">
        <f>IF(N234="nulová",J234,0)</f>
        <v>0</v>
      </c>
      <c r="BJ234" s="17" t="s">
        <v>81</v>
      </c>
      <c r="BK234" s="185">
        <f>ROUND(I234*H234,2)</f>
        <v>0</v>
      </c>
      <c r="BL234" s="17" t="s">
        <v>264</v>
      </c>
      <c r="BM234" s="184" t="s">
        <v>1521</v>
      </c>
    </row>
    <row r="235" spans="1:47" s="2" customFormat="1" ht="12">
      <c r="A235" s="34"/>
      <c r="B235" s="35"/>
      <c r="C235" s="36"/>
      <c r="D235" s="186" t="s">
        <v>155</v>
      </c>
      <c r="E235" s="36"/>
      <c r="F235" s="187" t="s">
        <v>1522</v>
      </c>
      <c r="G235" s="36"/>
      <c r="H235" s="36"/>
      <c r="I235" s="188"/>
      <c r="J235" s="36"/>
      <c r="K235" s="36"/>
      <c r="L235" s="39"/>
      <c r="M235" s="189"/>
      <c r="N235" s="190"/>
      <c r="O235" s="64"/>
      <c r="P235" s="64"/>
      <c r="Q235" s="64"/>
      <c r="R235" s="64"/>
      <c r="S235" s="64"/>
      <c r="T235" s="65"/>
      <c r="U235" s="34"/>
      <c r="V235" s="34"/>
      <c r="W235" s="34"/>
      <c r="X235" s="34"/>
      <c r="Y235" s="34"/>
      <c r="Z235" s="34"/>
      <c r="AA235" s="34"/>
      <c r="AB235" s="34"/>
      <c r="AC235" s="34"/>
      <c r="AD235" s="34"/>
      <c r="AE235" s="34"/>
      <c r="AT235" s="17" t="s">
        <v>155</v>
      </c>
      <c r="AU235" s="17" t="s">
        <v>83</v>
      </c>
    </row>
    <row r="236" spans="1:65" s="2" customFormat="1" ht="16.5" customHeight="1">
      <c r="A236" s="34"/>
      <c r="B236" s="35"/>
      <c r="C236" s="173" t="s">
        <v>758</v>
      </c>
      <c r="D236" s="173" t="s">
        <v>148</v>
      </c>
      <c r="E236" s="174" t="s">
        <v>1523</v>
      </c>
      <c r="F236" s="175" t="s">
        <v>1524</v>
      </c>
      <c r="G236" s="176" t="s">
        <v>528</v>
      </c>
      <c r="H236" s="177">
        <v>2</v>
      </c>
      <c r="I236" s="178"/>
      <c r="J236" s="179">
        <f>ROUND(I236*H236,2)</f>
        <v>0</v>
      </c>
      <c r="K236" s="175" t="s">
        <v>152</v>
      </c>
      <c r="L236" s="39"/>
      <c r="M236" s="180" t="s">
        <v>19</v>
      </c>
      <c r="N236" s="181" t="s">
        <v>44</v>
      </c>
      <c r="O236" s="64"/>
      <c r="P236" s="182">
        <f>O236*H236</f>
        <v>0</v>
      </c>
      <c r="Q236" s="182">
        <v>0.00031</v>
      </c>
      <c r="R236" s="182">
        <f>Q236*H236</f>
        <v>0.00062</v>
      </c>
      <c r="S236" s="182">
        <v>0</v>
      </c>
      <c r="T236" s="183">
        <f>S236*H236</f>
        <v>0</v>
      </c>
      <c r="U236" s="34"/>
      <c r="V236" s="34"/>
      <c r="W236" s="34"/>
      <c r="X236" s="34"/>
      <c r="Y236" s="34"/>
      <c r="Z236" s="34"/>
      <c r="AA236" s="34"/>
      <c r="AB236" s="34"/>
      <c r="AC236" s="34"/>
      <c r="AD236" s="34"/>
      <c r="AE236" s="34"/>
      <c r="AR236" s="184" t="s">
        <v>264</v>
      </c>
      <c r="AT236" s="184" t="s">
        <v>148</v>
      </c>
      <c r="AU236" s="184" t="s">
        <v>83</v>
      </c>
      <c r="AY236" s="17" t="s">
        <v>146</v>
      </c>
      <c r="BE236" s="185">
        <f>IF(N236="základní",J236,0)</f>
        <v>0</v>
      </c>
      <c r="BF236" s="185">
        <f>IF(N236="snížená",J236,0)</f>
        <v>0</v>
      </c>
      <c r="BG236" s="185">
        <f>IF(N236="zákl. přenesená",J236,0)</f>
        <v>0</v>
      </c>
      <c r="BH236" s="185">
        <f>IF(N236="sníž. přenesená",J236,0)</f>
        <v>0</v>
      </c>
      <c r="BI236" s="185">
        <f>IF(N236="nulová",J236,0)</f>
        <v>0</v>
      </c>
      <c r="BJ236" s="17" t="s">
        <v>81</v>
      </c>
      <c r="BK236" s="185">
        <f>ROUND(I236*H236,2)</f>
        <v>0</v>
      </c>
      <c r="BL236" s="17" t="s">
        <v>264</v>
      </c>
      <c r="BM236" s="184" t="s">
        <v>1525</v>
      </c>
    </row>
    <row r="237" spans="1:47" s="2" customFormat="1" ht="12">
      <c r="A237" s="34"/>
      <c r="B237" s="35"/>
      <c r="C237" s="36"/>
      <c r="D237" s="186" t="s">
        <v>155</v>
      </c>
      <c r="E237" s="36"/>
      <c r="F237" s="187" t="s">
        <v>1526</v>
      </c>
      <c r="G237" s="36"/>
      <c r="H237" s="36"/>
      <c r="I237" s="188"/>
      <c r="J237" s="36"/>
      <c r="K237" s="36"/>
      <c r="L237" s="39"/>
      <c r="M237" s="189"/>
      <c r="N237" s="190"/>
      <c r="O237" s="64"/>
      <c r="P237" s="64"/>
      <c r="Q237" s="64"/>
      <c r="R237" s="64"/>
      <c r="S237" s="64"/>
      <c r="T237" s="65"/>
      <c r="U237" s="34"/>
      <c r="V237" s="34"/>
      <c r="W237" s="34"/>
      <c r="X237" s="34"/>
      <c r="Y237" s="34"/>
      <c r="Z237" s="34"/>
      <c r="AA237" s="34"/>
      <c r="AB237" s="34"/>
      <c r="AC237" s="34"/>
      <c r="AD237" s="34"/>
      <c r="AE237" s="34"/>
      <c r="AT237" s="17" t="s">
        <v>155</v>
      </c>
      <c r="AU237" s="17" t="s">
        <v>83</v>
      </c>
    </row>
    <row r="238" spans="1:65" s="2" customFormat="1" ht="16.5" customHeight="1">
      <c r="A238" s="34"/>
      <c r="B238" s="35"/>
      <c r="C238" s="173" t="s">
        <v>764</v>
      </c>
      <c r="D238" s="173" t="s">
        <v>148</v>
      </c>
      <c r="E238" s="174" t="s">
        <v>1527</v>
      </c>
      <c r="F238" s="175" t="s">
        <v>1528</v>
      </c>
      <c r="G238" s="176" t="s">
        <v>589</v>
      </c>
      <c r="H238" s="177">
        <v>1</v>
      </c>
      <c r="I238" s="178"/>
      <c r="J238" s="179">
        <f>ROUND(I238*H238,2)</f>
        <v>0</v>
      </c>
      <c r="K238" s="175" t="s">
        <v>152</v>
      </c>
      <c r="L238" s="39"/>
      <c r="M238" s="180" t="s">
        <v>19</v>
      </c>
      <c r="N238" s="181" t="s">
        <v>44</v>
      </c>
      <c r="O238" s="64"/>
      <c r="P238" s="182">
        <f>O238*H238</f>
        <v>0</v>
      </c>
      <c r="Q238" s="182">
        <v>0.00939</v>
      </c>
      <c r="R238" s="182">
        <f>Q238*H238</f>
        <v>0.00939</v>
      </c>
      <c r="S238" s="182">
        <v>0</v>
      </c>
      <c r="T238" s="183">
        <f>S238*H238</f>
        <v>0</v>
      </c>
      <c r="U238" s="34"/>
      <c r="V238" s="34"/>
      <c r="W238" s="34"/>
      <c r="X238" s="34"/>
      <c r="Y238" s="34"/>
      <c r="Z238" s="34"/>
      <c r="AA238" s="34"/>
      <c r="AB238" s="34"/>
      <c r="AC238" s="34"/>
      <c r="AD238" s="34"/>
      <c r="AE238" s="34"/>
      <c r="AR238" s="184" t="s">
        <v>264</v>
      </c>
      <c r="AT238" s="184" t="s">
        <v>148</v>
      </c>
      <c r="AU238" s="184" t="s">
        <v>83</v>
      </c>
      <c r="AY238" s="17" t="s">
        <v>146</v>
      </c>
      <c r="BE238" s="185">
        <f>IF(N238="základní",J238,0)</f>
        <v>0</v>
      </c>
      <c r="BF238" s="185">
        <f>IF(N238="snížená",J238,0)</f>
        <v>0</v>
      </c>
      <c r="BG238" s="185">
        <f>IF(N238="zákl. přenesená",J238,0)</f>
        <v>0</v>
      </c>
      <c r="BH238" s="185">
        <f>IF(N238="sníž. přenesená",J238,0)</f>
        <v>0</v>
      </c>
      <c r="BI238" s="185">
        <f>IF(N238="nulová",J238,0)</f>
        <v>0</v>
      </c>
      <c r="BJ238" s="17" t="s">
        <v>81</v>
      </c>
      <c r="BK238" s="185">
        <f>ROUND(I238*H238,2)</f>
        <v>0</v>
      </c>
      <c r="BL238" s="17" t="s">
        <v>264</v>
      </c>
      <c r="BM238" s="184" t="s">
        <v>1529</v>
      </c>
    </row>
    <row r="239" spans="1:47" s="2" customFormat="1" ht="12">
      <c r="A239" s="34"/>
      <c r="B239" s="35"/>
      <c r="C239" s="36"/>
      <c r="D239" s="186" t="s">
        <v>155</v>
      </c>
      <c r="E239" s="36"/>
      <c r="F239" s="187" t="s">
        <v>1530</v>
      </c>
      <c r="G239" s="36"/>
      <c r="H239" s="36"/>
      <c r="I239" s="188"/>
      <c r="J239" s="36"/>
      <c r="K239" s="36"/>
      <c r="L239" s="39"/>
      <c r="M239" s="189"/>
      <c r="N239" s="190"/>
      <c r="O239" s="64"/>
      <c r="P239" s="64"/>
      <c r="Q239" s="64"/>
      <c r="R239" s="64"/>
      <c r="S239" s="64"/>
      <c r="T239" s="65"/>
      <c r="U239" s="34"/>
      <c r="V239" s="34"/>
      <c r="W239" s="34"/>
      <c r="X239" s="34"/>
      <c r="Y239" s="34"/>
      <c r="Z239" s="34"/>
      <c r="AA239" s="34"/>
      <c r="AB239" s="34"/>
      <c r="AC239" s="34"/>
      <c r="AD239" s="34"/>
      <c r="AE239" s="34"/>
      <c r="AT239" s="17" t="s">
        <v>155</v>
      </c>
      <c r="AU239" s="17" t="s">
        <v>83</v>
      </c>
    </row>
    <row r="240" spans="1:65" s="2" customFormat="1" ht="24.2" customHeight="1">
      <c r="A240" s="34"/>
      <c r="B240" s="35"/>
      <c r="C240" s="173" t="s">
        <v>771</v>
      </c>
      <c r="D240" s="173" t="s">
        <v>148</v>
      </c>
      <c r="E240" s="174" t="s">
        <v>1531</v>
      </c>
      <c r="F240" s="175" t="s">
        <v>1532</v>
      </c>
      <c r="G240" s="176" t="s">
        <v>183</v>
      </c>
      <c r="H240" s="177">
        <v>0.2</v>
      </c>
      <c r="I240" s="178"/>
      <c r="J240" s="179">
        <f>ROUND(I240*H240,2)</f>
        <v>0</v>
      </c>
      <c r="K240" s="175" t="s">
        <v>152</v>
      </c>
      <c r="L240" s="39"/>
      <c r="M240" s="180" t="s">
        <v>19</v>
      </c>
      <c r="N240" s="181" t="s">
        <v>44</v>
      </c>
      <c r="O240" s="64"/>
      <c r="P240" s="182">
        <f>O240*H240</f>
        <v>0</v>
      </c>
      <c r="Q240" s="182">
        <v>0</v>
      </c>
      <c r="R240" s="182">
        <f>Q240*H240</f>
        <v>0</v>
      </c>
      <c r="S240" s="182">
        <v>0</v>
      </c>
      <c r="T240" s="183">
        <f>S240*H240</f>
        <v>0</v>
      </c>
      <c r="U240" s="34"/>
      <c r="V240" s="34"/>
      <c r="W240" s="34"/>
      <c r="X240" s="34"/>
      <c r="Y240" s="34"/>
      <c r="Z240" s="34"/>
      <c r="AA240" s="34"/>
      <c r="AB240" s="34"/>
      <c r="AC240" s="34"/>
      <c r="AD240" s="34"/>
      <c r="AE240" s="34"/>
      <c r="AR240" s="184" t="s">
        <v>264</v>
      </c>
      <c r="AT240" s="184" t="s">
        <v>148</v>
      </c>
      <c r="AU240" s="184" t="s">
        <v>83</v>
      </c>
      <c r="AY240" s="17" t="s">
        <v>146</v>
      </c>
      <c r="BE240" s="185">
        <f>IF(N240="základní",J240,0)</f>
        <v>0</v>
      </c>
      <c r="BF240" s="185">
        <f>IF(N240="snížená",J240,0)</f>
        <v>0</v>
      </c>
      <c r="BG240" s="185">
        <f>IF(N240="zákl. přenesená",J240,0)</f>
        <v>0</v>
      </c>
      <c r="BH240" s="185">
        <f>IF(N240="sníž. přenesená",J240,0)</f>
        <v>0</v>
      </c>
      <c r="BI240" s="185">
        <f>IF(N240="nulová",J240,0)</f>
        <v>0</v>
      </c>
      <c r="BJ240" s="17" t="s">
        <v>81</v>
      </c>
      <c r="BK240" s="185">
        <f>ROUND(I240*H240,2)</f>
        <v>0</v>
      </c>
      <c r="BL240" s="17" t="s">
        <v>264</v>
      </c>
      <c r="BM240" s="184" t="s">
        <v>1533</v>
      </c>
    </row>
    <row r="241" spans="1:47" s="2" customFormat="1" ht="12">
      <c r="A241" s="34"/>
      <c r="B241" s="35"/>
      <c r="C241" s="36"/>
      <c r="D241" s="186" t="s">
        <v>155</v>
      </c>
      <c r="E241" s="36"/>
      <c r="F241" s="187" t="s">
        <v>1534</v>
      </c>
      <c r="G241" s="36"/>
      <c r="H241" s="36"/>
      <c r="I241" s="188"/>
      <c r="J241" s="36"/>
      <c r="K241" s="36"/>
      <c r="L241" s="39"/>
      <c r="M241" s="189"/>
      <c r="N241" s="190"/>
      <c r="O241" s="64"/>
      <c r="P241" s="64"/>
      <c r="Q241" s="64"/>
      <c r="R241" s="64"/>
      <c r="S241" s="64"/>
      <c r="T241" s="65"/>
      <c r="U241" s="34"/>
      <c r="V241" s="34"/>
      <c r="W241" s="34"/>
      <c r="X241" s="34"/>
      <c r="Y241" s="34"/>
      <c r="Z241" s="34"/>
      <c r="AA241" s="34"/>
      <c r="AB241" s="34"/>
      <c r="AC241" s="34"/>
      <c r="AD241" s="34"/>
      <c r="AE241" s="34"/>
      <c r="AT241" s="17" t="s">
        <v>155</v>
      </c>
      <c r="AU241" s="17" t="s">
        <v>83</v>
      </c>
    </row>
    <row r="242" spans="1:65" s="2" customFormat="1" ht="24.2" customHeight="1">
      <c r="A242" s="34"/>
      <c r="B242" s="35"/>
      <c r="C242" s="173" t="s">
        <v>781</v>
      </c>
      <c r="D242" s="173" t="s">
        <v>148</v>
      </c>
      <c r="E242" s="174" t="s">
        <v>1535</v>
      </c>
      <c r="F242" s="175" t="s">
        <v>1536</v>
      </c>
      <c r="G242" s="176" t="s">
        <v>1343</v>
      </c>
      <c r="H242" s="228"/>
      <c r="I242" s="178"/>
      <c r="J242" s="179">
        <f>ROUND(I242*H242,2)</f>
        <v>0</v>
      </c>
      <c r="K242" s="175" t="s">
        <v>152</v>
      </c>
      <c r="L242" s="39"/>
      <c r="M242" s="180" t="s">
        <v>19</v>
      </c>
      <c r="N242" s="181" t="s">
        <v>44</v>
      </c>
      <c r="O242" s="64"/>
      <c r="P242" s="182">
        <f>O242*H242</f>
        <v>0</v>
      </c>
      <c r="Q242" s="182">
        <v>0</v>
      </c>
      <c r="R242" s="182">
        <f>Q242*H242</f>
        <v>0</v>
      </c>
      <c r="S242" s="182">
        <v>0</v>
      </c>
      <c r="T242" s="183">
        <f>S242*H242</f>
        <v>0</v>
      </c>
      <c r="U242" s="34"/>
      <c r="V242" s="34"/>
      <c r="W242" s="34"/>
      <c r="X242" s="34"/>
      <c r="Y242" s="34"/>
      <c r="Z242" s="34"/>
      <c r="AA242" s="34"/>
      <c r="AB242" s="34"/>
      <c r="AC242" s="34"/>
      <c r="AD242" s="34"/>
      <c r="AE242" s="34"/>
      <c r="AR242" s="184" t="s">
        <v>264</v>
      </c>
      <c r="AT242" s="184" t="s">
        <v>148</v>
      </c>
      <c r="AU242" s="184" t="s">
        <v>83</v>
      </c>
      <c r="AY242" s="17" t="s">
        <v>146</v>
      </c>
      <c r="BE242" s="185">
        <f>IF(N242="základní",J242,0)</f>
        <v>0</v>
      </c>
      <c r="BF242" s="185">
        <f>IF(N242="snížená",J242,0)</f>
        <v>0</v>
      </c>
      <c r="BG242" s="185">
        <f>IF(N242="zákl. přenesená",J242,0)</f>
        <v>0</v>
      </c>
      <c r="BH242" s="185">
        <f>IF(N242="sníž. přenesená",J242,0)</f>
        <v>0</v>
      </c>
      <c r="BI242" s="185">
        <f>IF(N242="nulová",J242,0)</f>
        <v>0</v>
      </c>
      <c r="BJ242" s="17" t="s">
        <v>81</v>
      </c>
      <c r="BK242" s="185">
        <f>ROUND(I242*H242,2)</f>
        <v>0</v>
      </c>
      <c r="BL242" s="17" t="s">
        <v>264</v>
      </c>
      <c r="BM242" s="184" t="s">
        <v>1537</v>
      </c>
    </row>
    <row r="243" spans="1:47" s="2" customFormat="1" ht="12">
      <c r="A243" s="34"/>
      <c r="B243" s="35"/>
      <c r="C243" s="36"/>
      <c r="D243" s="186" t="s">
        <v>155</v>
      </c>
      <c r="E243" s="36"/>
      <c r="F243" s="187" t="s">
        <v>1538</v>
      </c>
      <c r="G243" s="36"/>
      <c r="H243" s="36"/>
      <c r="I243" s="188"/>
      <c r="J243" s="36"/>
      <c r="K243" s="36"/>
      <c r="L243" s="39"/>
      <c r="M243" s="189"/>
      <c r="N243" s="190"/>
      <c r="O243" s="64"/>
      <c r="P243" s="64"/>
      <c r="Q243" s="64"/>
      <c r="R243" s="64"/>
      <c r="S243" s="64"/>
      <c r="T243" s="65"/>
      <c r="U243" s="34"/>
      <c r="V243" s="34"/>
      <c r="W243" s="34"/>
      <c r="X243" s="34"/>
      <c r="Y243" s="34"/>
      <c r="Z243" s="34"/>
      <c r="AA243" s="34"/>
      <c r="AB243" s="34"/>
      <c r="AC243" s="34"/>
      <c r="AD243" s="34"/>
      <c r="AE243" s="34"/>
      <c r="AT243" s="17" t="s">
        <v>155</v>
      </c>
      <c r="AU243" s="17" t="s">
        <v>83</v>
      </c>
    </row>
    <row r="244" spans="2:63" s="12" customFormat="1" ht="22.9" customHeight="1">
      <c r="B244" s="157"/>
      <c r="C244" s="158"/>
      <c r="D244" s="159" t="s">
        <v>72</v>
      </c>
      <c r="E244" s="171" t="s">
        <v>1539</v>
      </c>
      <c r="F244" s="171" t="s">
        <v>1540</v>
      </c>
      <c r="G244" s="158"/>
      <c r="H244" s="158"/>
      <c r="I244" s="161"/>
      <c r="J244" s="172">
        <f>BK244</f>
        <v>0</v>
      </c>
      <c r="K244" s="158"/>
      <c r="L244" s="163"/>
      <c r="M244" s="164"/>
      <c r="N244" s="165"/>
      <c r="O244" s="165"/>
      <c r="P244" s="166">
        <f>SUM(P245:P256)</f>
        <v>0</v>
      </c>
      <c r="Q244" s="165"/>
      <c r="R244" s="166">
        <f>SUM(R245:R256)</f>
        <v>0.0561</v>
      </c>
      <c r="S244" s="165"/>
      <c r="T244" s="167">
        <f>SUM(T245:T256)</f>
        <v>0</v>
      </c>
      <c r="AR244" s="168" t="s">
        <v>83</v>
      </c>
      <c r="AT244" s="169" t="s">
        <v>72</v>
      </c>
      <c r="AU244" s="169" t="s">
        <v>81</v>
      </c>
      <c r="AY244" s="168" t="s">
        <v>146</v>
      </c>
      <c r="BK244" s="170">
        <f>SUM(BK245:BK256)</f>
        <v>0</v>
      </c>
    </row>
    <row r="245" spans="1:65" s="2" customFormat="1" ht="21.75" customHeight="1">
      <c r="A245" s="34"/>
      <c r="B245" s="35"/>
      <c r="C245" s="173" t="s">
        <v>789</v>
      </c>
      <c r="D245" s="173" t="s">
        <v>148</v>
      </c>
      <c r="E245" s="174" t="s">
        <v>1541</v>
      </c>
      <c r="F245" s="175" t="s">
        <v>1542</v>
      </c>
      <c r="G245" s="176" t="s">
        <v>528</v>
      </c>
      <c r="H245" s="177">
        <v>1</v>
      </c>
      <c r="I245" s="178"/>
      <c r="J245" s="179">
        <f>ROUND(I245*H245,2)</f>
        <v>0</v>
      </c>
      <c r="K245" s="175" t="s">
        <v>152</v>
      </c>
      <c r="L245" s="39"/>
      <c r="M245" s="180" t="s">
        <v>19</v>
      </c>
      <c r="N245" s="181" t="s">
        <v>44</v>
      </c>
      <c r="O245" s="64"/>
      <c r="P245" s="182">
        <f>O245*H245</f>
        <v>0</v>
      </c>
      <c r="Q245" s="182">
        <v>0</v>
      </c>
      <c r="R245" s="182">
        <f>Q245*H245</f>
        <v>0</v>
      </c>
      <c r="S245" s="182">
        <v>0</v>
      </c>
      <c r="T245" s="183">
        <f>S245*H245</f>
        <v>0</v>
      </c>
      <c r="U245" s="34"/>
      <c r="V245" s="34"/>
      <c r="W245" s="34"/>
      <c r="X245" s="34"/>
      <c r="Y245" s="34"/>
      <c r="Z245" s="34"/>
      <c r="AA245" s="34"/>
      <c r="AB245" s="34"/>
      <c r="AC245" s="34"/>
      <c r="AD245" s="34"/>
      <c r="AE245" s="34"/>
      <c r="AR245" s="184" t="s">
        <v>264</v>
      </c>
      <c r="AT245" s="184" t="s">
        <v>148</v>
      </c>
      <c r="AU245" s="184" t="s">
        <v>83</v>
      </c>
      <c r="AY245" s="17" t="s">
        <v>146</v>
      </c>
      <c r="BE245" s="185">
        <f>IF(N245="základní",J245,0)</f>
        <v>0</v>
      </c>
      <c r="BF245" s="185">
        <f>IF(N245="snížená",J245,0)</f>
        <v>0</v>
      </c>
      <c r="BG245" s="185">
        <f>IF(N245="zákl. přenesená",J245,0)</f>
        <v>0</v>
      </c>
      <c r="BH245" s="185">
        <f>IF(N245="sníž. přenesená",J245,0)</f>
        <v>0</v>
      </c>
      <c r="BI245" s="185">
        <f>IF(N245="nulová",J245,0)</f>
        <v>0</v>
      </c>
      <c r="BJ245" s="17" t="s">
        <v>81</v>
      </c>
      <c r="BK245" s="185">
        <f>ROUND(I245*H245,2)</f>
        <v>0</v>
      </c>
      <c r="BL245" s="17" t="s">
        <v>264</v>
      </c>
      <c r="BM245" s="184" t="s">
        <v>1543</v>
      </c>
    </row>
    <row r="246" spans="1:47" s="2" customFormat="1" ht="12">
      <c r="A246" s="34"/>
      <c r="B246" s="35"/>
      <c r="C246" s="36"/>
      <c r="D246" s="186" t="s">
        <v>155</v>
      </c>
      <c r="E246" s="36"/>
      <c r="F246" s="187" t="s">
        <v>1544</v>
      </c>
      <c r="G246" s="36"/>
      <c r="H246" s="36"/>
      <c r="I246" s="188"/>
      <c r="J246" s="36"/>
      <c r="K246" s="36"/>
      <c r="L246" s="39"/>
      <c r="M246" s="189"/>
      <c r="N246" s="190"/>
      <c r="O246" s="64"/>
      <c r="P246" s="64"/>
      <c r="Q246" s="64"/>
      <c r="R246" s="64"/>
      <c r="S246" s="64"/>
      <c r="T246" s="65"/>
      <c r="U246" s="34"/>
      <c r="V246" s="34"/>
      <c r="W246" s="34"/>
      <c r="X246" s="34"/>
      <c r="Y246" s="34"/>
      <c r="Z246" s="34"/>
      <c r="AA246" s="34"/>
      <c r="AB246" s="34"/>
      <c r="AC246" s="34"/>
      <c r="AD246" s="34"/>
      <c r="AE246" s="34"/>
      <c r="AT246" s="17" t="s">
        <v>155</v>
      </c>
      <c r="AU246" s="17" t="s">
        <v>83</v>
      </c>
    </row>
    <row r="247" spans="1:65" s="2" customFormat="1" ht="24.2" customHeight="1">
      <c r="A247" s="34"/>
      <c r="B247" s="35"/>
      <c r="C247" s="173" t="s">
        <v>794</v>
      </c>
      <c r="D247" s="173" t="s">
        <v>148</v>
      </c>
      <c r="E247" s="174" t="s">
        <v>1545</v>
      </c>
      <c r="F247" s="175" t="s">
        <v>1546</v>
      </c>
      <c r="G247" s="176" t="s">
        <v>528</v>
      </c>
      <c r="H247" s="177">
        <v>1</v>
      </c>
      <c r="I247" s="178"/>
      <c r="J247" s="179">
        <f>ROUND(I247*H247,2)</f>
        <v>0</v>
      </c>
      <c r="K247" s="175" t="s">
        <v>152</v>
      </c>
      <c r="L247" s="39"/>
      <c r="M247" s="180" t="s">
        <v>19</v>
      </c>
      <c r="N247" s="181" t="s">
        <v>44</v>
      </c>
      <c r="O247" s="64"/>
      <c r="P247" s="182">
        <f>O247*H247</f>
        <v>0</v>
      </c>
      <c r="Q247" s="182">
        <v>0</v>
      </c>
      <c r="R247" s="182">
        <f>Q247*H247</f>
        <v>0</v>
      </c>
      <c r="S247" s="182">
        <v>0</v>
      </c>
      <c r="T247" s="183">
        <f>S247*H247</f>
        <v>0</v>
      </c>
      <c r="U247" s="34"/>
      <c r="V247" s="34"/>
      <c r="W247" s="34"/>
      <c r="X247" s="34"/>
      <c r="Y247" s="34"/>
      <c r="Z247" s="34"/>
      <c r="AA247" s="34"/>
      <c r="AB247" s="34"/>
      <c r="AC247" s="34"/>
      <c r="AD247" s="34"/>
      <c r="AE247" s="34"/>
      <c r="AR247" s="184" t="s">
        <v>264</v>
      </c>
      <c r="AT247" s="184" t="s">
        <v>148</v>
      </c>
      <c r="AU247" s="184" t="s">
        <v>83</v>
      </c>
      <c r="AY247" s="17" t="s">
        <v>146</v>
      </c>
      <c r="BE247" s="185">
        <f>IF(N247="základní",J247,0)</f>
        <v>0</v>
      </c>
      <c r="BF247" s="185">
        <f>IF(N247="snížená",J247,0)</f>
        <v>0</v>
      </c>
      <c r="BG247" s="185">
        <f>IF(N247="zákl. přenesená",J247,0)</f>
        <v>0</v>
      </c>
      <c r="BH247" s="185">
        <f>IF(N247="sníž. přenesená",J247,0)</f>
        <v>0</v>
      </c>
      <c r="BI247" s="185">
        <f>IF(N247="nulová",J247,0)</f>
        <v>0</v>
      </c>
      <c r="BJ247" s="17" t="s">
        <v>81</v>
      </c>
      <c r="BK247" s="185">
        <f>ROUND(I247*H247,2)</f>
        <v>0</v>
      </c>
      <c r="BL247" s="17" t="s">
        <v>264</v>
      </c>
      <c r="BM247" s="184" t="s">
        <v>1547</v>
      </c>
    </row>
    <row r="248" spans="1:47" s="2" customFormat="1" ht="12">
      <c r="A248" s="34"/>
      <c r="B248" s="35"/>
      <c r="C248" s="36"/>
      <c r="D248" s="186" t="s">
        <v>155</v>
      </c>
      <c r="E248" s="36"/>
      <c r="F248" s="187" t="s">
        <v>1548</v>
      </c>
      <c r="G248" s="36"/>
      <c r="H248" s="36"/>
      <c r="I248" s="188"/>
      <c r="J248" s="36"/>
      <c r="K248" s="36"/>
      <c r="L248" s="39"/>
      <c r="M248" s="189"/>
      <c r="N248" s="190"/>
      <c r="O248" s="64"/>
      <c r="P248" s="64"/>
      <c r="Q248" s="64"/>
      <c r="R248" s="64"/>
      <c r="S248" s="64"/>
      <c r="T248" s="65"/>
      <c r="U248" s="34"/>
      <c r="V248" s="34"/>
      <c r="W248" s="34"/>
      <c r="X248" s="34"/>
      <c r="Y248" s="34"/>
      <c r="Z248" s="34"/>
      <c r="AA248" s="34"/>
      <c r="AB248" s="34"/>
      <c r="AC248" s="34"/>
      <c r="AD248" s="34"/>
      <c r="AE248" s="34"/>
      <c r="AT248" s="17" t="s">
        <v>155</v>
      </c>
      <c r="AU248" s="17" t="s">
        <v>83</v>
      </c>
    </row>
    <row r="249" spans="1:65" s="2" customFormat="1" ht="24.2" customHeight="1">
      <c r="A249" s="34"/>
      <c r="B249" s="35"/>
      <c r="C249" s="173" t="s">
        <v>799</v>
      </c>
      <c r="D249" s="173" t="s">
        <v>148</v>
      </c>
      <c r="E249" s="174" t="s">
        <v>1549</v>
      </c>
      <c r="F249" s="175" t="s">
        <v>1550</v>
      </c>
      <c r="G249" s="176" t="s">
        <v>528</v>
      </c>
      <c r="H249" s="177">
        <v>1</v>
      </c>
      <c r="I249" s="178"/>
      <c r="J249" s="179">
        <f>ROUND(I249*H249,2)</f>
        <v>0</v>
      </c>
      <c r="K249" s="175" t="s">
        <v>152</v>
      </c>
      <c r="L249" s="39"/>
      <c r="M249" s="180" t="s">
        <v>19</v>
      </c>
      <c r="N249" s="181" t="s">
        <v>44</v>
      </c>
      <c r="O249" s="64"/>
      <c r="P249" s="182">
        <f>O249*H249</f>
        <v>0</v>
      </c>
      <c r="Q249" s="182">
        <v>0.0561</v>
      </c>
      <c r="R249" s="182">
        <f>Q249*H249</f>
        <v>0.0561</v>
      </c>
      <c r="S249" s="182">
        <v>0</v>
      </c>
      <c r="T249" s="183">
        <f>S249*H249</f>
        <v>0</v>
      </c>
      <c r="U249" s="34"/>
      <c r="V249" s="34"/>
      <c r="W249" s="34"/>
      <c r="X249" s="34"/>
      <c r="Y249" s="34"/>
      <c r="Z249" s="34"/>
      <c r="AA249" s="34"/>
      <c r="AB249" s="34"/>
      <c r="AC249" s="34"/>
      <c r="AD249" s="34"/>
      <c r="AE249" s="34"/>
      <c r="AR249" s="184" t="s">
        <v>264</v>
      </c>
      <c r="AT249" s="184" t="s">
        <v>148</v>
      </c>
      <c r="AU249" s="184" t="s">
        <v>83</v>
      </c>
      <c r="AY249" s="17" t="s">
        <v>146</v>
      </c>
      <c r="BE249" s="185">
        <f>IF(N249="základní",J249,0)</f>
        <v>0</v>
      </c>
      <c r="BF249" s="185">
        <f>IF(N249="snížená",J249,0)</f>
        <v>0</v>
      </c>
      <c r="BG249" s="185">
        <f>IF(N249="zákl. přenesená",J249,0)</f>
        <v>0</v>
      </c>
      <c r="BH249" s="185">
        <f>IF(N249="sníž. přenesená",J249,0)</f>
        <v>0</v>
      </c>
      <c r="BI249" s="185">
        <f>IF(N249="nulová",J249,0)</f>
        <v>0</v>
      </c>
      <c r="BJ249" s="17" t="s">
        <v>81</v>
      </c>
      <c r="BK249" s="185">
        <f>ROUND(I249*H249,2)</f>
        <v>0</v>
      </c>
      <c r="BL249" s="17" t="s">
        <v>264</v>
      </c>
      <c r="BM249" s="184" t="s">
        <v>1551</v>
      </c>
    </row>
    <row r="250" spans="1:47" s="2" customFormat="1" ht="12">
      <c r="A250" s="34"/>
      <c r="B250" s="35"/>
      <c r="C250" s="36"/>
      <c r="D250" s="186" t="s">
        <v>155</v>
      </c>
      <c r="E250" s="36"/>
      <c r="F250" s="187" t="s">
        <v>1552</v>
      </c>
      <c r="G250" s="36"/>
      <c r="H250" s="36"/>
      <c r="I250" s="188"/>
      <c r="J250" s="36"/>
      <c r="K250" s="36"/>
      <c r="L250" s="39"/>
      <c r="M250" s="189"/>
      <c r="N250" s="190"/>
      <c r="O250" s="64"/>
      <c r="P250" s="64"/>
      <c r="Q250" s="64"/>
      <c r="R250" s="64"/>
      <c r="S250" s="64"/>
      <c r="T250" s="65"/>
      <c r="U250" s="34"/>
      <c r="V250" s="34"/>
      <c r="W250" s="34"/>
      <c r="X250" s="34"/>
      <c r="Y250" s="34"/>
      <c r="Z250" s="34"/>
      <c r="AA250" s="34"/>
      <c r="AB250" s="34"/>
      <c r="AC250" s="34"/>
      <c r="AD250" s="34"/>
      <c r="AE250" s="34"/>
      <c r="AT250" s="17" t="s">
        <v>155</v>
      </c>
      <c r="AU250" s="17" t="s">
        <v>83</v>
      </c>
    </row>
    <row r="251" spans="1:65" s="2" customFormat="1" ht="16.5" customHeight="1">
      <c r="A251" s="34"/>
      <c r="B251" s="35"/>
      <c r="C251" s="173" t="s">
        <v>807</v>
      </c>
      <c r="D251" s="173" t="s">
        <v>148</v>
      </c>
      <c r="E251" s="174" t="s">
        <v>1553</v>
      </c>
      <c r="F251" s="175" t="s">
        <v>1554</v>
      </c>
      <c r="G251" s="176" t="s">
        <v>528</v>
      </c>
      <c r="H251" s="177">
        <v>176</v>
      </c>
      <c r="I251" s="178"/>
      <c r="J251" s="179">
        <f>ROUND(I251*H251,2)</f>
        <v>0</v>
      </c>
      <c r="K251" s="175" t="s">
        <v>152</v>
      </c>
      <c r="L251" s="39"/>
      <c r="M251" s="180" t="s">
        <v>19</v>
      </c>
      <c r="N251" s="181" t="s">
        <v>44</v>
      </c>
      <c r="O251" s="64"/>
      <c r="P251" s="182">
        <f>O251*H251</f>
        <v>0</v>
      </c>
      <c r="Q251" s="182">
        <v>0</v>
      </c>
      <c r="R251" s="182">
        <f>Q251*H251</f>
        <v>0</v>
      </c>
      <c r="S251" s="182">
        <v>0</v>
      </c>
      <c r="T251" s="183">
        <f>S251*H251</f>
        <v>0</v>
      </c>
      <c r="U251" s="34"/>
      <c r="V251" s="34"/>
      <c r="W251" s="34"/>
      <c r="X251" s="34"/>
      <c r="Y251" s="34"/>
      <c r="Z251" s="34"/>
      <c r="AA251" s="34"/>
      <c r="AB251" s="34"/>
      <c r="AC251" s="34"/>
      <c r="AD251" s="34"/>
      <c r="AE251" s="34"/>
      <c r="AR251" s="184" t="s">
        <v>264</v>
      </c>
      <c r="AT251" s="184" t="s">
        <v>148</v>
      </c>
      <c r="AU251" s="184" t="s">
        <v>83</v>
      </c>
      <c r="AY251" s="17" t="s">
        <v>146</v>
      </c>
      <c r="BE251" s="185">
        <f>IF(N251="základní",J251,0)</f>
        <v>0</v>
      </c>
      <c r="BF251" s="185">
        <f>IF(N251="snížená",J251,0)</f>
        <v>0</v>
      </c>
      <c r="BG251" s="185">
        <f>IF(N251="zákl. přenesená",J251,0)</f>
        <v>0</v>
      </c>
      <c r="BH251" s="185">
        <f>IF(N251="sníž. přenesená",J251,0)</f>
        <v>0</v>
      </c>
      <c r="BI251" s="185">
        <f>IF(N251="nulová",J251,0)</f>
        <v>0</v>
      </c>
      <c r="BJ251" s="17" t="s">
        <v>81</v>
      </c>
      <c r="BK251" s="185">
        <f>ROUND(I251*H251,2)</f>
        <v>0</v>
      </c>
      <c r="BL251" s="17" t="s">
        <v>264</v>
      </c>
      <c r="BM251" s="184" t="s">
        <v>1555</v>
      </c>
    </row>
    <row r="252" spans="1:47" s="2" customFormat="1" ht="12">
      <c r="A252" s="34"/>
      <c r="B252" s="35"/>
      <c r="C252" s="36"/>
      <c r="D252" s="186" t="s">
        <v>155</v>
      </c>
      <c r="E252" s="36"/>
      <c r="F252" s="187" t="s">
        <v>1556</v>
      </c>
      <c r="G252" s="36"/>
      <c r="H252" s="36"/>
      <c r="I252" s="188"/>
      <c r="J252" s="36"/>
      <c r="K252" s="36"/>
      <c r="L252" s="39"/>
      <c r="M252" s="189"/>
      <c r="N252" s="190"/>
      <c r="O252" s="64"/>
      <c r="P252" s="64"/>
      <c r="Q252" s="64"/>
      <c r="R252" s="64"/>
      <c r="S252" s="64"/>
      <c r="T252" s="65"/>
      <c r="U252" s="34"/>
      <c r="V252" s="34"/>
      <c r="W252" s="34"/>
      <c r="X252" s="34"/>
      <c r="Y252" s="34"/>
      <c r="Z252" s="34"/>
      <c r="AA252" s="34"/>
      <c r="AB252" s="34"/>
      <c r="AC252" s="34"/>
      <c r="AD252" s="34"/>
      <c r="AE252" s="34"/>
      <c r="AT252" s="17" t="s">
        <v>155</v>
      </c>
      <c r="AU252" s="17" t="s">
        <v>83</v>
      </c>
    </row>
    <row r="253" spans="1:65" s="2" customFormat="1" ht="24.2" customHeight="1">
      <c r="A253" s="34"/>
      <c r="B253" s="35"/>
      <c r="C253" s="173" t="s">
        <v>815</v>
      </c>
      <c r="D253" s="173" t="s">
        <v>148</v>
      </c>
      <c r="E253" s="174" t="s">
        <v>1557</v>
      </c>
      <c r="F253" s="175" t="s">
        <v>1558</v>
      </c>
      <c r="G253" s="176" t="s">
        <v>201</v>
      </c>
      <c r="H253" s="177">
        <v>450</v>
      </c>
      <c r="I253" s="178"/>
      <c r="J253" s="179">
        <f>ROUND(I253*H253,2)</f>
        <v>0</v>
      </c>
      <c r="K253" s="175" t="s">
        <v>152</v>
      </c>
      <c r="L253" s="39"/>
      <c r="M253" s="180" t="s">
        <v>19</v>
      </c>
      <c r="N253" s="181" t="s">
        <v>44</v>
      </c>
      <c r="O253" s="64"/>
      <c r="P253" s="182">
        <f>O253*H253</f>
        <v>0</v>
      </c>
      <c r="Q253" s="182">
        <v>0</v>
      </c>
      <c r="R253" s="182">
        <f>Q253*H253</f>
        <v>0</v>
      </c>
      <c r="S253" s="182">
        <v>0</v>
      </c>
      <c r="T253" s="183">
        <f>S253*H253</f>
        <v>0</v>
      </c>
      <c r="U253" s="34"/>
      <c r="V253" s="34"/>
      <c r="W253" s="34"/>
      <c r="X253" s="34"/>
      <c r="Y253" s="34"/>
      <c r="Z253" s="34"/>
      <c r="AA253" s="34"/>
      <c r="AB253" s="34"/>
      <c r="AC253" s="34"/>
      <c r="AD253" s="34"/>
      <c r="AE253" s="34"/>
      <c r="AR253" s="184" t="s">
        <v>264</v>
      </c>
      <c r="AT253" s="184" t="s">
        <v>148</v>
      </c>
      <c r="AU253" s="184" t="s">
        <v>83</v>
      </c>
      <c r="AY253" s="17" t="s">
        <v>146</v>
      </c>
      <c r="BE253" s="185">
        <f>IF(N253="základní",J253,0)</f>
        <v>0</v>
      </c>
      <c r="BF253" s="185">
        <f>IF(N253="snížená",J253,0)</f>
        <v>0</v>
      </c>
      <c r="BG253" s="185">
        <f>IF(N253="zákl. přenesená",J253,0)</f>
        <v>0</v>
      </c>
      <c r="BH253" s="185">
        <f>IF(N253="sníž. přenesená",J253,0)</f>
        <v>0</v>
      </c>
      <c r="BI253" s="185">
        <f>IF(N253="nulová",J253,0)</f>
        <v>0</v>
      </c>
      <c r="BJ253" s="17" t="s">
        <v>81</v>
      </c>
      <c r="BK253" s="185">
        <f>ROUND(I253*H253,2)</f>
        <v>0</v>
      </c>
      <c r="BL253" s="17" t="s">
        <v>264</v>
      </c>
      <c r="BM253" s="184" t="s">
        <v>1559</v>
      </c>
    </row>
    <row r="254" spans="1:47" s="2" customFormat="1" ht="12">
      <c r="A254" s="34"/>
      <c r="B254" s="35"/>
      <c r="C254" s="36"/>
      <c r="D254" s="186" t="s">
        <v>155</v>
      </c>
      <c r="E254" s="36"/>
      <c r="F254" s="187" t="s">
        <v>1560</v>
      </c>
      <c r="G254" s="36"/>
      <c r="H254" s="36"/>
      <c r="I254" s="188"/>
      <c r="J254" s="36"/>
      <c r="K254" s="36"/>
      <c r="L254" s="39"/>
      <c r="M254" s="189"/>
      <c r="N254" s="190"/>
      <c r="O254" s="64"/>
      <c r="P254" s="64"/>
      <c r="Q254" s="64"/>
      <c r="R254" s="64"/>
      <c r="S254" s="64"/>
      <c r="T254" s="65"/>
      <c r="U254" s="34"/>
      <c r="V254" s="34"/>
      <c r="W254" s="34"/>
      <c r="X254" s="34"/>
      <c r="Y254" s="34"/>
      <c r="Z254" s="34"/>
      <c r="AA254" s="34"/>
      <c r="AB254" s="34"/>
      <c r="AC254" s="34"/>
      <c r="AD254" s="34"/>
      <c r="AE254" s="34"/>
      <c r="AT254" s="17" t="s">
        <v>155</v>
      </c>
      <c r="AU254" s="17" t="s">
        <v>83</v>
      </c>
    </row>
    <row r="255" spans="1:65" s="2" customFormat="1" ht="16.5" customHeight="1">
      <c r="A255" s="34"/>
      <c r="B255" s="35"/>
      <c r="C255" s="173" t="s">
        <v>822</v>
      </c>
      <c r="D255" s="173" t="s">
        <v>148</v>
      </c>
      <c r="E255" s="174" t="s">
        <v>1561</v>
      </c>
      <c r="F255" s="175" t="s">
        <v>1562</v>
      </c>
      <c r="G255" s="176" t="s">
        <v>201</v>
      </c>
      <c r="H255" s="177">
        <v>450</v>
      </c>
      <c r="I255" s="178"/>
      <c r="J255" s="179">
        <f>ROUND(I255*H255,2)</f>
        <v>0</v>
      </c>
      <c r="K255" s="175" t="s">
        <v>152</v>
      </c>
      <c r="L255" s="39"/>
      <c r="M255" s="180" t="s">
        <v>19</v>
      </c>
      <c r="N255" s="181" t="s">
        <v>44</v>
      </c>
      <c r="O255" s="64"/>
      <c r="P255" s="182">
        <f>O255*H255</f>
        <v>0</v>
      </c>
      <c r="Q255" s="182">
        <v>0</v>
      </c>
      <c r="R255" s="182">
        <f>Q255*H255</f>
        <v>0</v>
      </c>
      <c r="S255" s="182">
        <v>0</v>
      </c>
      <c r="T255" s="183">
        <f>S255*H255</f>
        <v>0</v>
      </c>
      <c r="U255" s="34"/>
      <c r="V255" s="34"/>
      <c r="W255" s="34"/>
      <c r="X255" s="34"/>
      <c r="Y255" s="34"/>
      <c r="Z255" s="34"/>
      <c r="AA255" s="34"/>
      <c r="AB255" s="34"/>
      <c r="AC255" s="34"/>
      <c r="AD255" s="34"/>
      <c r="AE255" s="34"/>
      <c r="AR255" s="184" t="s">
        <v>264</v>
      </c>
      <c r="AT255" s="184" t="s">
        <v>148</v>
      </c>
      <c r="AU255" s="184" t="s">
        <v>83</v>
      </c>
      <c r="AY255" s="17" t="s">
        <v>146</v>
      </c>
      <c r="BE255" s="185">
        <f>IF(N255="základní",J255,0)</f>
        <v>0</v>
      </c>
      <c r="BF255" s="185">
        <f>IF(N255="snížená",J255,0)</f>
        <v>0</v>
      </c>
      <c r="BG255" s="185">
        <f>IF(N255="zákl. přenesená",J255,0)</f>
        <v>0</v>
      </c>
      <c r="BH255" s="185">
        <f>IF(N255="sníž. přenesená",J255,0)</f>
        <v>0</v>
      </c>
      <c r="BI255" s="185">
        <f>IF(N255="nulová",J255,0)</f>
        <v>0</v>
      </c>
      <c r="BJ255" s="17" t="s">
        <v>81</v>
      </c>
      <c r="BK255" s="185">
        <f>ROUND(I255*H255,2)</f>
        <v>0</v>
      </c>
      <c r="BL255" s="17" t="s">
        <v>264</v>
      </c>
      <c r="BM255" s="184" t="s">
        <v>1563</v>
      </c>
    </row>
    <row r="256" spans="1:47" s="2" customFormat="1" ht="12">
      <c r="A256" s="34"/>
      <c r="B256" s="35"/>
      <c r="C256" s="36"/>
      <c r="D256" s="186" t="s">
        <v>155</v>
      </c>
      <c r="E256" s="36"/>
      <c r="F256" s="187" t="s">
        <v>1564</v>
      </c>
      <c r="G256" s="36"/>
      <c r="H256" s="36"/>
      <c r="I256" s="188"/>
      <c r="J256" s="36"/>
      <c r="K256" s="36"/>
      <c r="L256" s="39"/>
      <c r="M256" s="189"/>
      <c r="N256" s="190"/>
      <c r="O256" s="64"/>
      <c r="P256" s="64"/>
      <c r="Q256" s="64"/>
      <c r="R256" s="64"/>
      <c r="S256" s="64"/>
      <c r="T256" s="65"/>
      <c r="U256" s="34"/>
      <c r="V256" s="34"/>
      <c r="W256" s="34"/>
      <c r="X256" s="34"/>
      <c r="Y256" s="34"/>
      <c r="Z256" s="34"/>
      <c r="AA256" s="34"/>
      <c r="AB256" s="34"/>
      <c r="AC256" s="34"/>
      <c r="AD256" s="34"/>
      <c r="AE256" s="34"/>
      <c r="AT256" s="17" t="s">
        <v>155</v>
      </c>
      <c r="AU256" s="17" t="s">
        <v>83</v>
      </c>
    </row>
    <row r="257" spans="2:63" s="12" customFormat="1" ht="22.9" customHeight="1">
      <c r="B257" s="157"/>
      <c r="C257" s="158"/>
      <c r="D257" s="159" t="s">
        <v>72</v>
      </c>
      <c r="E257" s="171" t="s">
        <v>1146</v>
      </c>
      <c r="F257" s="171" t="s">
        <v>1565</v>
      </c>
      <c r="G257" s="158"/>
      <c r="H257" s="158"/>
      <c r="I257" s="161"/>
      <c r="J257" s="172">
        <f>BK257</f>
        <v>0</v>
      </c>
      <c r="K257" s="158"/>
      <c r="L257" s="163"/>
      <c r="M257" s="164"/>
      <c r="N257" s="165"/>
      <c r="O257" s="165"/>
      <c r="P257" s="166">
        <f>SUM(P258:P263)</f>
        <v>0</v>
      </c>
      <c r="Q257" s="165"/>
      <c r="R257" s="166">
        <f>SUM(R258:R263)</f>
        <v>0.0031500000000000005</v>
      </c>
      <c r="S257" s="165"/>
      <c r="T257" s="167">
        <f>SUM(T258:T263)</f>
        <v>0</v>
      </c>
      <c r="AR257" s="168" t="s">
        <v>83</v>
      </c>
      <c r="AT257" s="169" t="s">
        <v>72</v>
      </c>
      <c r="AU257" s="169" t="s">
        <v>81</v>
      </c>
      <c r="AY257" s="168" t="s">
        <v>146</v>
      </c>
      <c r="BK257" s="170">
        <f>SUM(BK258:BK263)</f>
        <v>0</v>
      </c>
    </row>
    <row r="258" spans="1:65" s="2" customFormat="1" ht="16.5" customHeight="1">
      <c r="A258" s="34"/>
      <c r="B258" s="35"/>
      <c r="C258" s="173" t="s">
        <v>543</v>
      </c>
      <c r="D258" s="173" t="s">
        <v>148</v>
      </c>
      <c r="E258" s="174" t="s">
        <v>1566</v>
      </c>
      <c r="F258" s="175" t="s">
        <v>1567</v>
      </c>
      <c r="G258" s="176" t="s">
        <v>291</v>
      </c>
      <c r="H258" s="177">
        <v>52.5</v>
      </c>
      <c r="I258" s="178"/>
      <c r="J258" s="179">
        <f>ROUND(I258*H258,2)</f>
        <v>0</v>
      </c>
      <c r="K258" s="175" t="s">
        <v>152</v>
      </c>
      <c r="L258" s="39"/>
      <c r="M258" s="180" t="s">
        <v>19</v>
      </c>
      <c r="N258" s="181" t="s">
        <v>44</v>
      </c>
      <c r="O258" s="64"/>
      <c r="P258" s="182">
        <f>O258*H258</f>
        <v>0</v>
      </c>
      <c r="Q258" s="182">
        <v>2E-05</v>
      </c>
      <c r="R258" s="182">
        <f>Q258*H258</f>
        <v>0.0010500000000000002</v>
      </c>
      <c r="S258" s="182">
        <v>0</v>
      </c>
      <c r="T258" s="183">
        <f>S258*H258</f>
        <v>0</v>
      </c>
      <c r="U258" s="34"/>
      <c r="V258" s="34"/>
      <c r="W258" s="34"/>
      <c r="X258" s="34"/>
      <c r="Y258" s="34"/>
      <c r="Z258" s="34"/>
      <c r="AA258" s="34"/>
      <c r="AB258" s="34"/>
      <c r="AC258" s="34"/>
      <c r="AD258" s="34"/>
      <c r="AE258" s="34"/>
      <c r="AR258" s="184" t="s">
        <v>264</v>
      </c>
      <c r="AT258" s="184" t="s">
        <v>148</v>
      </c>
      <c r="AU258" s="184" t="s">
        <v>83</v>
      </c>
      <c r="AY258" s="17" t="s">
        <v>146</v>
      </c>
      <c r="BE258" s="185">
        <f>IF(N258="základní",J258,0)</f>
        <v>0</v>
      </c>
      <c r="BF258" s="185">
        <f>IF(N258="snížená",J258,0)</f>
        <v>0</v>
      </c>
      <c r="BG258" s="185">
        <f>IF(N258="zákl. přenesená",J258,0)</f>
        <v>0</v>
      </c>
      <c r="BH258" s="185">
        <f>IF(N258="sníž. přenesená",J258,0)</f>
        <v>0</v>
      </c>
      <c r="BI258" s="185">
        <f>IF(N258="nulová",J258,0)</f>
        <v>0</v>
      </c>
      <c r="BJ258" s="17" t="s">
        <v>81</v>
      </c>
      <c r="BK258" s="185">
        <f>ROUND(I258*H258,2)</f>
        <v>0</v>
      </c>
      <c r="BL258" s="17" t="s">
        <v>264</v>
      </c>
      <c r="BM258" s="184" t="s">
        <v>1568</v>
      </c>
    </row>
    <row r="259" spans="1:47" s="2" customFormat="1" ht="12">
      <c r="A259" s="34"/>
      <c r="B259" s="35"/>
      <c r="C259" s="36"/>
      <c r="D259" s="186" t="s">
        <v>155</v>
      </c>
      <c r="E259" s="36"/>
      <c r="F259" s="187" t="s">
        <v>1569</v>
      </c>
      <c r="G259" s="36"/>
      <c r="H259" s="36"/>
      <c r="I259" s="188"/>
      <c r="J259" s="36"/>
      <c r="K259" s="36"/>
      <c r="L259" s="39"/>
      <c r="M259" s="189"/>
      <c r="N259" s="190"/>
      <c r="O259" s="64"/>
      <c r="P259" s="64"/>
      <c r="Q259" s="64"/>
      <c r="R259" s="64"/>
      <c r="S259" s="64"/>
      <c r="T259" s="65"/>
      <c r="U259" s="34"/>
      <c r="V259" s="34"/>
      <c r="W259" s="34"/>
      <c r="X259" s="34"/>
      <c r="Y259" s="34"/>
      <c r="Z259" s="34"/>
      <c r="AA259" s="34"/>
      <c r="AB259" s="34"/>
      <c r="AC259" s="34"/>
      <c r="AD259" s="34"/>
      <c r="AE259" s="34"/>
      <c r="AT259" s="17" t="s">
        <v>155</v>
      </c>
      <c r="AU259" s="17" t="s">
        <v>83</v>
      </c>
    </row>
    <row r="260" spans="1:65" s="2" customFormat="1" ht="24.2" customHeight="1">
      <c r="A260" s="34"/>
      <c r="B260" s="35"/>
      <c r="C260" s="173" t="s">
        <v>584</v>
      </c>
      <c r="D260" s="173" t="s">
        <v>148</v>
      </c>
      <c r="E260" s="174" t="s">
        <v>1570</v>
      </c>
      <c r="F260" s="175" t="s">
        <v>1571</v>
      </c>
      <c r="G260" s="176" t="s">
        <v>291</v>
      </c>
      <c r="H260" s="177">
        <v>52.5</v>
      </c>
      <c r="I260" s="178"/>
      <c r="J260" s="179">
        <f>ROUND(I260*H260,2)</f>
        <v>0</v>
      </c>
      <c r="K260" s="175" t="s">
        <v>152</v>
      </c>
      <c r="L260" s="39"/>
      <c r="M260" s="180" t="s">
        <v>19</v>
      </c>
      <c r="N260" s="181" t="s">
        <v>44</v>
      </c>
      <c r="O260" s="64"/>
      <c r="P260" s="182">
        <f>O260*H260</f>
        <v>0</v>
      </c>
      <c r="Q260" s="182">
        <v>2E-05</v>
      </c>
      <c r="R260" s="182">
        <f>Q260*H260</f>
        <v>0.0010500000000000002</v>
      </c>
      <c r="S260" s="182">
        <v>0</v>
      </c>
      <c r="T260" s="183">
        <f>S260*H260</f>
        <v>0</v>
      </c>
      <c r="U260" s="34"/>
      <c r="V260" s="34"/>
      <c r="W260" s="34"/>
      <c r="X260" s="34"/>
      <c r="Y260" s="34"/>
      <c r="Z260" s="34"/>
      <c r="AA260" s="34"/>
      <c r="AB260" s="34"/>
      <c r="AC260" s="34"/>
      <c r="AD260" s="34"/>
      <c r="AE260" s="34"/>
      <c r="AR260" s="184" t="s">
        <v>264</v>
      </c>
      <c r="AT260" s="184" t="s">
        <v>148</v>
      </c>
      <c r="AU260" s="184" t="s">
        <v>83</v>
      </c>
      <c r="AY260" s="17" t="s">
        <v>146</v>
      </c>
      <c r="BE260" s="185">
        <f>IF(N260="základní",J260,0)</f>
        <v>0</v>
      </c>
      <c r="BF260" s="185">
        <f>IF(N260="snížená",J260,0)</f>
        <v>0</v>
      </c>
      <c r="BG260" s="185">
        <f>IF(N260="zákl. přenesená",J260,0)</f>
        <v>0</v>
      </c>
      <c r="BH260" s="185">
        <f>IF(N260="sníž. přenesená",J260,0)</f>
        <v>0</v>
      </c>
      <c r="BI260" s="185">
        <f>IF(N260="nulová",J260,0)</f>
        <v>0</v>
      </c>
      <c r="BJ260" s="17" t="s">
        <v>81</v>
      </c>
      <c r="BK260" s="185">
        <f>ROUND(I260*H260,2)</f>
        <v>0</v>
      </c>
      <c r="BL260" s="17" t="s">
        <v>264</v>
      </c>
      <c r="BM260" s="184" t="s">
        <v>1572</v>
      </c>
    </row>
    <row r="261" spans="1:47" s="2" customFormat="1" ht="12">
      <c r="A261" s="34"/>
      <c r="B261" s="35"/>
      <c r="C261" s="36"/>
      <c r="D261" s="186" t="s">
        <v>155</v>
      </c>
      <c r="E261" s="36"/>
      <c r="F261" s="187" t="s">
        <v>1573</v>
      </c>
      <c r="G261" s="36"/>
      <c r="H261" s="36"/>
      <c r="I261" s="188"/>
      <c r="J261" s="36"/>
      <c r="K261" s="36"/>
      <c r="L261" s="39"/>
      <c r="M261" s="189"/>
      <c r="N261" s="190"/>
      <c r="O261" s="64"/>
      <c r="P261" s="64"/>
      <c r="Q261" s="64"/>
      <c r="R261" s="64"/>
      <c r="S261" s="64"/>
      <c r="T261" s="65"/>
      <c r="U261" s="34"/>
      <c r="V261" s="34"/>
      <c r="W261" s="34"/>
      <c r="X261" s="34"/>
      <c r="Y261" s="34"/>
      <c r="Z261" s="34"/>
      <c r="AA261" s="34"/>
      <c r="AB261" s="34"/>
      <c r="AC261" s="34"/>
      <c r="AD261" s="34"/>
      <c r="AE261" s="34"/>
      <c r="AT261" s="17" t="s">
        <v>155</v>
      </c>
      <c r="AU261" s="17" t="s">
        <v>83</v>
      </c>
    </row>
    <row r="262" spans="1:65" s="2" customFormat="1" ht="21.75" customHeight="1">
      <c r="A262" s="34"/>
      <c r="B262" s="35"/>
      <c r="C262" s="173" t="s">
        <v>660</v>
      </c>
      <c r="D262" s="173" t="s">
        <v>148</v>
      </c>
      <c r="E262" s="174" t="s">
        <v>1574</v>
      </c>
      <c r="F262" s="175" t="s">
        <v>1575</v>
      </c>
      <c r="G262" s="176" t="s">
        <v>291</v>
      </c>
      <c r="H262" s="177">
        <v>52.5</v>
      </c>
      <c r="I262" s="178"/>
      <c r="J262" s="179">
        <f>ROUND(I262*H262,2)</f>
        <v>0</v>
      </c>
      <c r="K262" s="175" t="s">
        <v>152</v>
      </c>
      <c r="L262" s="39"/>
      <c r="M262" s="180" t="s">
        <v>19</v>
      </c>
      <c r="N262" s="181" t="s">
        <v>44</v>
      </c>
      <c r="O262" s="64"/>
      <c r="P262" s="182">
        <f>O262*H262</f>
        <v>0</v>
      </c>
      <c r="Q262" s="182">
        <v>2E-05</v>
      </c>
      <c r="R262" s="182">
        <f>Q262*H262</f>
        <v>0.0010500000000000002</v>
      </c>
      <c r="S262" s="182">
        <v>0</v>
      </c>
      <c r="T262" s="183">
        <f>S262*H262</f>
        <v>0</v>
      </c>
      <c r="U262" s="34"/>
      <c r="V262" s="34"/>
      <c r="W262" s="34"/>
      <c r="X262" s="34"/>
      <c r="Y262" s="34"/>
      <c r="Z262" s="34"/>
      <c r="AA262" s="34"/>
      <c r="AB262" s="34"/>
      <c r="AC262" s="34"/>
      <c r="AD262" s="34"/>
      <c r="AE262" s="34"/>
      <c r="AR262" s="184" t="s">
        <v>264</v>
      </c>
      <c r="AT262" s="184" t="s">
        <v>148</v>
      </c>
      <c r="AU262" s="184" t="s">
        <v>83</v>
      </c>
      <c r="AY262" s="17" t="s">
        <v>146</v>
      </c>
      <c r="BE262" s="185">
        <f>IF(N262="základní",J262,0)</f>
        <v>0</v>
      </c>
      <c r="BF262" s="185">
        <f>IF(N262="snížená",J262,0)</f>
        <v>0</v>
      </c>
      <c r="BG262" s="185">
        <f>IF(N262="zákl. přenesená",J262,0)</f>
        <v>0</v>
      </c>
      <c r="BH262" s="185">
        <f>IF(N262="sníž. přenesená",J262,0)</f>
        <v>0</v>
      </c>
      <c r="BI262" s="185">
        <f>IF(N262="nulová",J262,0)</f>
        <v>0</v>
      </c>
      <c r="BJ262" s="17" t="s">
        <v>81</v>
      </c>
      <c r="BK262" s="185">
        <f>ROUND(I262*H262,2)</f>
        <v>0</v>
      </c>
      <c r="BL262" s="17" t="s">
        <v>264</v>
      </c>
      <c r="BM262" s="184" t="s">
        <v>1576</v>
      </c>
    </row>
    <row r="263" spans="1:47" s="2" customFormat="1" ht="12">
      <c r="A263" s="34"/>
      <c r="B263" s="35"/>
      <c r="C263" s="36"/>
      <c r="D263" s="186" t="s">
        <v>155</v>
      </c>
      <c r="E263" s="36"/>
      <c r="F263" s="187" t="s">
        <v>1577</v>
      </c>
      <c r="G263" s="36"/>
      <c r="H263" s="36"/>
      <c r="I263" s="188"/>
      <c r="J263" s="36"/>
      <c r="K263" s="36"/>
      <c r="L263" s="39"/>
      <c r="M263" s="189"/>
      <c r="N263" s="190"/>
      <c r="O263" s="64"/>
      <c r="P263" s="64"/>
      <c r="Q263" s="64"/>
      <c r="R263" s="64"/>
      <c r="S263" s="64"/>
      <c r="T263" s="65"/>
      <c r="U263" s="34"/>
      <c r="V263" s="34"/>
      <c r="W263" s="34"/>
      <c r="X263" s="34"/>
      <c r="Y263" s="34"/>
      <c r="Z263" s="34"/>
      <c r="AA263" s="34"/>
      <c r="AB263" s="34"/>
      <c r="AC263" s="34"/>
      <c r="AD263" s="34"/>
      <c r="AE263" s="34"/>
      <c r="AT263" s="17" t="s">
        <v>155</v>
      </c>
      <c r="AU263" s="17" t="s">
        <v>83</v>
      </c>
    </row>
    <row r="264" spans="2:63" s="12" customFormat="1" ht="25.9" customHeight="1">
      <c r="B264" s="157"/>
      <c r="C264" s="158"/>
      <c r="D264" s="159" t="s">
        <v>72</v>
      </c>
      <c r="E264" s="160" t="s">
        <v>241</v>
      </c>
      <c r="F264" s="160" t="s">
        <v>1578</v>
      </c>
      <c r="G264" s="158"/>
      <c r="H264" s="158"/>
      <c r="I264" s="161"/>
      <c r="J264" s="162">
        <f>BK264</f>
        <v>0</v>
      </c>
      <c r="K264" s="158"/>
      <c r="L264" s="163"/>
      <c r="M264" s="164"/>
      <c r="N264" s="165"/>
      <c r="O264" s="165"/>
      <c r="P264" s="166">
        <f>P265+P284</f>
        <v>0</v>
      </c>
      <c r="Q264" s="165"/>
      <c r="R264" s="166">
        <f>R265+R284</f>
        <v>0</v>
      </c>
      <c r="S264" s="165"/>
      <c r="T264" s="167">
        <f>T265+T284</f>
        <v>0</v>
      </c>
      <c r="AR264" s="168" t="s">
        <v>167</v>
      </c>
      <c r="AT264" s="169" t="s">
        <v>72</v>
      </c>
      <c r="AU264" s="169" t="s">
        <v>73</v>
      </c>
      <c r="AY264" s="168" t="s">
        <v>146</v>
      </c>
      <c r="BK264" s="170">
        <f>BK265+BK284</f>
        <v>0</v>
      </c>
    </row>
    <row r="265" spans="2:63" s="12" customFormat="1" ht="22.9" customHeight="1">
      <c r="B265" s="157"/>
      <c r="C265" s="158"/>
      <c r="D265" s="159" t="s">
        <v>72</v>
      </c>
      <c r="E265" s="171" t="s">
        <v>1579</v>
      </c>
      <c r="F265" s="171" t="s">
        <v>1580</v>
      </c>
      <c r="G265" s="158"/>
      <c r="H265" s="158"/>
      <c r="I265" s="161"/>
      <c r="J265" s="172">
        <f>BK265</f>
        <v>0</v>
      </c>
      <c r="K265" s="158"/>
      <c r="L265" s="163"/>
      <c r="M265" s="164"/>
      <c r="N265" s="165"/>
      <c r="O265" s="165"/>
      <c r="P265" s="166">
        <f>SUM(P266:P283)</f>
        <v>0</v>
      </c>
      <c r="Q265" s="165"/>
      <c r="R265" s="166">
        <f>SUM(R266:R283)</f>
        <v>0</v>
      </c>
      <c r="S265" s="165"/>
      <c r="T265" s="167">
        <f>SUM(T266:T283)</f>
        <v>0</v>
      </c>
      <c r="AR265" s="168" t="s">
        <v>167</v>
      </c>
      <c r="AT265" s="169" t="s">
        <v>72</v>
      </c>
      <c r="AU265" s="169" t="s">
        <v>81</v>
      </c>
      <c r="AY265" s="168" t="s">
        <v>146</v>
      </c>
      <c r="BK265" s="170">
        <f>SUM(BK266:BK283)</f>
        <v>0</v>
      </c>
    </row>
    <row r="266" spans="1:65" s="2" customFormat="1" ht="16.5" customHeight="1">
      <c r="A266" s="34"/>
      <c r="B266" s="35"/>
      <c r="C266" s="173" t="s">
        <v>701</v>
      </c>
      <c r="D266" s="173" t="s">
        <v>148</v>
      </c>
      <c r="E266" s="174" t="s">
        <v>1581</v>
      </c>
      <c r="F266" s="175" t="s">
        <v>1582</v>
      </c>
      <c r="G266" s="176" t="s">
        <v>528</v>
      </c>
      <c r="H266" s="177">
        <v>26</v>
      </c>
      <c r="I266" s="178"/>
      <c r="J266" s="179">
        <f>ROUND(I266*H266,2)</f>
        <v>0</v>
      </c>
      <c r="K266" s="175" t="s">
        <v>152</v>
      </c>
      <c r="L266" s="39"/>
      <c r="M266" s="180" t="s">
        <v>19</v>
      </c>
      <c r="N266" s="181" t="s">
        <v>44</v>
      </c>
      <c r="O266" s="64"/>
      <c r="P266" s="182">
        <f>O266*H266</f>
        <v>0</v>
      </c>
      <c r="Q266" s="182">
        <v>0</v>
      </c>
      <c r="R266" s="182">
        <f>Q266*H266</f>
        <v>0</v>
      </c>
      <c r="S266" s="182">
        <v>0</v>
      </c>
      <c r="T266" s="183">
        <f>S266*H266</f>
        <v>0</v>
      </c>
      <c r="U266" s="34"/>
      <c r="V266" s="34"/>
      <c r="W266" s="34"/>
      <c r="X266" s="34"/>
      <c r="Y266" s="34"/>
      <c r="Z266" s="34"/>
      <c r="AA266" s="34"/>
      <c r="AB266" s="34"/>
      <c r="AC266" s="34"/>
      <c r="AD266" s="34"/>
      <c r="AE266" s="34"/>
      <c r="AR266" s="184" t="s">
        <v>523</v>
      </c>
      <c r="AT266" s="184" t="s">
        <v>148</v>
      </c>
      <c r="AU266" s="184" t="s">
        <v>83</v>
      </c>
      <c r="AY266" s="17" t="s">
        <v>146</v>
      </c>
      <c r="BE266" s="185">
        <f>IF(N266="základní",J266,0)</f>
        <v>0</v>
      </c>
      <c r="BF266" s="185">
        <f>IF(N266="snížená",J266,0)</f>
        <v>0</v>
      </c>
      <c r="BG266" s="185">
        <f>IF(N266="zákl. přenesená",J266,0)</f>
        <v>0</v>
      </c>
      <c r="BH266" s="185">
        <f>IF(N266="sníž. přenesená",J266,0)</f>
        <v>0</v>
      </c>
      <c r="BI266" s="185">
        <f>IF(N266="nulová",J266,0)</f>
        <v>0</v>
      </c>
      <c r="BJ266" s="17" t="s">
        <v>81</v>
      </c>
      <c r="BK266" s="185">
        <f>ROUND(I266*H266,2)</f>
        <v>0</v>
      </c>
      <c r="BL266" s="17" t="s">
        <v>523</v>
      </c>
      <c r="BM266" s="184" t="s">
        <v>1583</v>
      </c>
    </row>
    <row r="267" spans="1:47" s="2" customFormat="1" ht="12">
      <c r="A267" s="34"/>
      <c r="B267" s="35"/>
      <c r="C267" s="36"/>
      <c r="D267" s="186" t="s">
        <v>155</v>
      </c>
      <c r="E267" s="36"/>
      <c r="F267" s="187" t="s">
        <v>1584</v>
      </c>
      <c r="G267" s="36"/>
      <c r="H267" s="36"/>
      <c r="I267" s="188"/>
      <c r="J267" s="36"/>
      <c r="K267" s="36"/>
      <c r="L267" s="39"/>
      <c r="M267" s="189"/>
      <c r="N267" s="190"/>
      <c r="O267" s="64"/>
      <c r="P267" s="64"/>
      <c r="Q267" s="64"/>
      <c r="R267" s="64"/>
      <c r="S267" s="64"/>
      <c r="T267" s="65"/>
      <c r="U267" s="34"/>
      <c r="V267" s="34"/>
      <c r="W267" s="34"/>
      <c r="X267" s="34"/>
      <c r="Y267" s="34"/>
      <c r="Z267" s="34"/>
      <c r="AA267" s="34"/>
      <c r="AB267" s="34"/>
      <c r="AC267" s="34"/>
      <c r="AD267" s="34"/>
      <c r="AE267" s="34"/>
      <c r="AT267" s="17" t="s">
        <v>155</v>
      </c>
      <c r="AU267" s="17" t="s">
        <v>83</v>
      </c>
    </row>
    <row r="268" spans="1:65" s="2" customFormat="1" ht="16.5" customHeight="1">
      <c r="A268" s="34"/>
      <c r="B268" s="35"/>
      <c r="C268" s="173" t="s">
        <v>712</v>
      </c>
      <c r="D268" s="173" t="s">
        <v>148</v>
      </c>
      <c r="E268" s="174" t="s">
        <v>1585</v>
      </c>
      <c r="F268" s="175" t="s">
        <v>1586</v>
      </c>
      <c r="G268" s="176" t="s">
        <v>528</v>
      </c>
      <c r="H268" s="177">
        <v>134</v>
      </c>
      <c r="I268" s="178"/>
      <c r="J268" s="179">
        <f>ROUND(I268*H268,2)</f>
        <v>0</v>
      </c>
      <c r="K268" s="175" t="s">
        <v>152</v>
      </c>
      <c r="L268" s="39"/>
      <c r="M268" s="180" t="s">
        <v>19</v>
      </c>
      <c r="N268" s="181" t="s">
        <v>44</v>
      </c>
      <c r="O268" s="64"/>
      <c r="P268" s="182">
        <f>O268*H268</f>
        <v>0</v>
      </c>
      <c r="Q268" s="182">
        <v>0</v>
      </c>
      <c r="R268" s="182">
        <f>Q268*H268</f>
        <v>0</v>
      </c>
      <c r="S268" s="182">
        <v>0</v>
      </c>
      <c r="T268" s="183">
        <f>S268*H268</f>
        <v>0</v>
      </c>
      <c r="U268" s="34"/>
      <c r="V268" s="34"/>
      <c r="W268" s="34"/>
      <c r="X268" s="34"/>
      <c r="Y268" s="34"/>
      <c r="Z268" s="34"/>
      <c r="AA268" s="34"/>
      <c r="AB268" s="34"/>
      <c r="AC268" s="34"/>
      <c r="AD268" s="34"/>
      <c r="AE268" s="34"/>
      <c r="AR268" s="184" t="s">
        <v>523</v>
      </c>
      <c r="AT268" s="184" t="s">
        <v>148</v>
      </c>
      <c r="AU268" s="184" t="s">
        <v>83</v>
      </c>
      <c r="AY268" s="17" t="s">
        <v>146</v>
      </c>
      <c r="BE268" s="185">
        <f>IF(N268="základní",J268,0)</f>
        <v>0</v>
      </c>
      <c r="BF268" s="185">
        <f>IF(N268="snížená",J268,0)</f>
        <v>0</v>
      </c>
      <c r="BG268" s="185">
        <f>IF(N268="zákl. přenesená",J268,0)</f>
        <v>0</v>
      </c>
      <c r="BH268" s="185">
        <f>IF(N268="sníž. přenesená",J268,0)</f>
        <v>0</v>
      </c>
      <c r="BI268" s="185">
        <f>IF(N268="nulová",J268,0)</f>
        <v>0</v>
      </c>
      <c r="BJ268" s="17" t="s">
        <v>81</v>
      </c>
      <c r="BK268" s="185">
        <f>ROUND(I268*H268,2)</f>
        <v>0</v>
      </c>
      <c r="BL268" s="17" t="s">
        <v>523</v>
      </c>
      <c r="BM268" s="184" t="s">
        <v>1587</v>
      </c>
    </row>
    <row r="269" spans="1:47" s="2" customFormat="1" ht="12">
      <c r="A269" s="34"/>
      <c r="B269" s="35"/>
      <c r="C269" s="36"/>
      <c r="D269" s="186" t="s">
        <v>155</v>
      </c>
      <c r="E269" s="36"/>
      <c r="F269" s="187" t="s">
        <v>1588</v>
      </c>
      <c r="G269" s="36"/>
      <c r="H269" s="36"/>
      <c r="I269" s="188"/>
      <c r="J269" s="36"/>
      <c r="K269" s="36"/>
      <c r="L269" s="39"/>
      <c r="M269" s="189"/>
      <c r="N269" s="190"/>
      <c r="O269" s="64"/>
      <c r="P269" s="64"/>
      <c r="Q269" s="64"/>
      <c r="R269" s="64"/>
      <c r="S269" s="64"/>
      <c r="T269" s="65"/>
      <c r="U269" s="34"/>
      <c r="V269" s="34"/>
      <c r="W269" s="34"/>
      <c r="X269" s="34"/>
      <c r="Y269" s="34"/>
      <c r="Z269" s="34"/>
      <c r="AA269" s="34"/>
      <c r="AB269" s="34"/>
      <c r="AC269" s="34"/>
      <c r="AD269" s="34"/>
      <c r="AE269" s="34"/>
      <c r="AT269" s="17" t="s">
        <v>155</v>
      </c>
      <c r="AU269" s="17" t="s">
        <v>83</v>
      </c>
    </row>
    <row r="270" spans="1:65" s="2" customFormat="1" ht="16.5" customHeight="1">
      <c r="A270" s="34"/>
      <c r="B270" s="35"/>
      <c r="C270" s="173" t="s">
        <v>864</v>
      </c>
      <c r="D270" s="173" t="s">
        <v>148</v>
      </c>
      <c r="E270" s="174" t="s">
        <v>1589</v>
      </c>
      <c r="F270" s="175" t="s">
        <v>1590</v>
      </c>
      <c r="G270" s="176" t="s">
        <v>528</v>
      </c>
      <c r="H270" s="177">
        <v>42</v>
      </c>
      <c r="I270" s="178"/>
      <c r="J270" s="179">
        <f>ROUND(I270*H270,2)</f>
        <v>0</v>
      </c>
      <c r="K270" s="175" t="s">
        <v>152</v>
      </c>
      <c r="L270" s="39"/>
      <c r="M270" s="180" t="s">
        <v>19</v>
      </c>
      <c r="N270" s="181" t="s">
        <v>44</v>
      </c>
      <c r="O270" s="64"/>
      <c r="P270" s="182">
        <f>O270*H270</f>
        <v>0</v>
      </c>
      <c r="Q270" s="182">
        <v>0</v>
      </c>
      <c r="R270" s="182">
        <f>Q270*H270</f>
        <v>0</v>
      </c>
      <c r="S270" s="182">
        <v>0</v>
      </c>
      <c r="T270" s="183">
        <f>S270*H270</f>
        <v>0</v>
      </c>
      <c r="U270" s="34"/>
      <c r="V270" s="34"/>
      <c r="W270" s="34"/>
      <c r="X270" s="34"/>
      <c r="Y270" s="34"/>
      <c r="Z270" s="34"/>
      <c r="AA270" s="34"/>
      <c r="AB270" s="34"/>
      <c r="AC270" s="34"/>
      <c r="AD270" s="34"/>
      <c r="AE270" s="34"/>
      <c r="AR270" s="184" t="s">
        <v>523</v>
      </c>
      <c r="AT270" s="184" t="s">
        <v>148</v>
      </c>
      <c r="AU270" s="184" t="s">
        <v>83</v>
      </c>
      <c r="AY270" s="17" t="s">
        <v>146</v>
      </c>
      <c r="BE270" s="185">
        <f>IF(N270="základní",J270,0)</f>
        <v>0</v>
      </c>
      <c r="BF270" s="185">
        <f>IF(N270="snížená",J270,0)</f>
        <v>0</v>
      </c>
      <c r="BG270" s="185">
        <f>IF(N270="zákl. přenesená",J270,0)</f>
        <v>0</v>
      </c>
      <c r="BH270" s="185">
        <f>IF(N270="sníž. přenesená",J270,0)</f>
        <v>0</v>
      </c>
      <c r="BI270" s="185">
        <f>IF(N270="nulová",J270,0)</f>
        <v>0</v>
      </c>
      <c r="BJ270" s="17" t="s">
        <v>81</v>
      </c>
      <c r="BK270" s="185">
        <f>ROUND(I270*H270,2)</f>
        <v>0</v>
      </c>
      <c r="BL270" s="17" t="s">
        <v>523</v>
      </c>
      <c r="BM270" s="184" t="s">
        <v>1591</v>
      </c>
    </row>
    <row r="271" spans="1:47" s="2" customFormat="1" ht="12">
      <c r="A271" s="34"/>
      <c r="B271" s="35"/>
      <c r="C271" s="36"/>
      <c r="D271" s="186" t="s">
        <v>155</v>
      </c>
      <c r="E271" s="36"/>
      <c r="F271" s="187" t="s">
        <v>1592</v>
      </c>
      <c r="G271" s="36"/>
      <c r="H271" s="36"/>
      <c r="I271" s="188"/>
      <c r="J271" s="36"/>
      <c r="K271" s="36"/>
      <c r="L271" s="39"/>
      <c r="M271" s="189"/>
      <c r="N271" s="190"/>
      <c r="O271" s="64"/>
      <c r="P271" s="64"/>
      <c r="Q271" s="64"/>
      <c r="R271" s="64"/>
      <c r="S271" s="64"/>
      <c r="T271" s="65"/>
      <c r="U271" s="34"/>
      <c r="V271" s="34"/>
      <c r="W271" s="34"/>
      <c r="X271" s="34"/>
      <c r="Y271" s="34"/>
      <c r="Z271" s="34"/>
      <c r="AA271" s="34"/>
      <c r="AB271" s="34"/>
      <c r="AC271" s="34"/>
      <c r="AD271" s="34"/>
      <c r="AE271" s="34"/>
      <c r="AT271" s="17" t="s">
        <v>155</v>
      </c>
      <c r="AU271" s="17" t="s">
        <v>83</v>
      </c>
    </row>
    <row r="272" spans="1:65" s="2" customFormat="1" ht="16.5" customHeight="1">
      <c r="A272" s="34"/>
      <c r="B272" s="35"/>
      <c r="C272" s="173" t="s">
        <v>871</v>
      </c>
      <c r="D272" s="173" t="s">
        <v>148</v>
      </c>
      <c r="E272" s="174" t="s">
        <v>1593</v>
      </c>
      <c r="F272" s="175" t="s">
        <v>1594</v>
      </c>
      <c r="G272" s="176" t="s">
        <v>528</v>
      </c>
      <c r="H272" s="177">
        <v>16</v>
      </c>
      <c r="I272" s="178"/>
      <c r="J272" s="179">
        <f>ROUND(I272*H272,2)</f>
        <v>0</v>
      </c>
      <c r="K272" s="175" t="s">
        <v>152</v>
      </c>
      <c r="L272" s="39"/>
      <c r="M272" s="180" t="s">
        <v>19</v>
      </c>
      <c r="N272" s="181" t="s">
        <v>44</v>
      </c>
      <c r="O272" s="64"/>
      <c r="P272" s="182">
        <f>O272*H272</f>
        <v>0</v>
      </c>
      <c r="Q272" s="182">
        <v>0</v>
      </c>
      <c r="R272" s="182">
        <f>Q272*H272</f>
        <v>0</v>
      </c>
      <c r="S272" s="182">
        <v>0</v>
      </c>
      <c r="T272" s="183">
        <f>S272*H272</f>
        <v>0</v>
      </c>
      <c r="U272" s="34"/>
      <c r="V272" s="34"/>
      <c r="W272" s="34"/>
      <c r="X272" s="34"/>
      <c r="Y272" s="34"/>
      <c r="Z272" s="34"/>
      <c r="AA272" s="34"/>
      <c r="AB272" s="34"/>
      <c r="AC272" s="34"/>
      <c r="AD272" s="34"/>
      <c r="AE272" s="34"/>
      <c r="AR272" s="184" t="s">
        <v>523</v>
      </c>
      <c r="AT272" s="184" t="s">
        <v>148</v>
      </c>
      <c r="AU272" s="184" t="s">
        <v>83</v>
      </c>
      <c r="AY272" s="17" t="s">
        <v>146</v>
      </c>
      <c r="BE272" s="185">
        <f>IF(N272="základní",J272,0)</f>
        <v>0</v>
      </c>
      <c r="BF272" s="185">
        <f>IF(N272="snížená",J272,0)</f>
        <v>0</v>
      </c>
      <c r="BG272" s="185">
        <f>IF(N272="zákl. přenesená",J272,0)</f>
        <v>0</v>
      </c>
      <c r="BH272" s="185">
        <f>IF(N272="sníž. přenesená",J272,0)</f>
        <v>0</v>
      </c>
      <c r="BI272" s="185">
        <f>IF(N272="nulová",J272,0)</f>
        <v>0</v>
      </c>
      <c r="BJ272" s="17" t="s">
        <v>81</v>
      </c>
      <c r="BK272" s="185">
        <f>ROUND(I272*H272,2)</f>
        <v>0</v>
      </c>
      <c r="BL272" s="17" t="s">
        <v>523</v>
      </c>
      <c r="BM272" s="184" t="s">
        <v>1595</v>
      </c>
    </row>
    <row r="273" spans="1:47" s="2" customFormat="1" ht="12">
      <c r="A273" s="34"/>
      <c r="B273" s="35"/>
      <c r="C273" s="36"/>
      <c r="D273" s="186" t="s">
        <v>155</v>
      </c>
      <c r="E273" s="36"/>
      <c r="F273" s="187" t="s">
        <v>1596</v>
      </c>
      <c r="G273" s="36"/>
      <c r="H273" s="36"/>
      <c r="I273" s="188"/>
      <c r="J273" s="36"/>
      <c r="K273" s="36"/>
      <c r="L273" s="39"/>
      <c r="M273" s="189"/>
      <c r="N273" s="190"/>
      <c r="O273" s="64"/>
      <c r="P273" s="64"/>
      <c r="Q273" s="64"/>
      <c r="R273" s="64"/>
      <c r="S273" s="64"/>
      <c r="T273" s="65"/>
      <c r="U273" s="34"/>
      <c r="V273" s="34"/>
      <c r="W273" s="34"/>
      <c r="X273" s="34"/>
      <c r="Y273" s="34"/>
      <c r="Z273" s="34"/>
      <c r="AA273" s="34"/>
      <c r="AB273" s="34"/>
      <c r="AC273" s="34"/>
      <c r="AD273" s="34"/>
      <c r="AE273" s="34"/>
      <c r="AT273" s="17" t="s">
        <v>155</v>
      </c>
      <c r="AU273" s="17" t="s">
        <v>83</v>
      </c>
    </row>
    <row r="274" spans="1:65" s="2" customFormat="1" ht="16.5" customHeight="1">
      <c r="A274" s="34"/>
      <c r="B274" s="35"/>
      <c r="C274" s="173" t="s">
        <v>876</v>
      </c>
      <c r="D274" s="173" t="s">
        <v>148</v>
      </c>
      <c r="E274" s="174" t="s">
        <v>1597</v>
      </c>
      <c r="F274" s="175" t="s">
        <v>1598</v>
      </c>
      <c r="G274" s="176" t="s">
        <v>528</v>
      </c>
      <c r="H274" s="177">
        <v>2</v>
      </c>
      <c r="I274" s="178"/>
      <c r="J274" s="179">
        <f>ROUND(I274*H274,2)</f>
        <v>0</v>
      </c>
      <c r="K274" s="175" t="s">
        <v>152</v>
      </c>
      <c r="L274" s="39"/>
      <c r="M274" s="180" t="s">
        <v>19</v>
      </c>
      <c r="N274" s="181" t="s">
        <v>44</v>
      </c>
      <c r="O274" s="64"/>
      <c r="P274" s="182">
        <f>O274*H274</f>
        <v>0</v>
      </c>
      <c r="Q274" s="182">
        <v>0</v>
      </c>
      <c r="R274" s="182">
        <f>Q274*H274</f>
        <v>0</v>
      </c>
      <c r="S274" s="182">
        <v>0</v>
      </c>
      <c r="T274" s="183">
        <f>S274*H274</f>
        <v>0</v>
      </c>
      <c r="U274" s="34"/>
      <c r="V274" s="34"/>
      <c r="W274" s="34"/>
      <c r="X274" s="34"/>
      <c r="Y274" s="34"/>
      <c r="Z274" s="34"/>
      <c r="AA274" s="34"/>
      <c r="AB274" s="34"/>
      <c r="AC274" s="34"/>
      <c r="AD274" s="34"/>
      <c r="AE274" s="34"/>
      <c r="AR274" s="184" t="s">
        <v>523</v>
      </c>
      <c r="AT274" s="184" t="s">
        <v>148</v>
      </c>
      <c r="AU274" s="184" t="s">
        <v>83</v>
      </c>
      <c r="AY274" s="17" t="s">
        <v>146</v>
      </c>
      <c r="BE274" s="185">
        <f>IF(N274="základní",J274,0)</f>
        <v>0</v>
      </c>
      <c r="BF274" s="185">
        <f>IF(N274="snížená",J274,0)</f>
        <v>0</v>
      </c>
      <c r="BG274" s="185">
        <f>IF(N274="zákl. přenesená",J274,0)</f>
        <v>0</v>
      </c>
      <c r="BH274" s="185">
        <f>IF(N274="sníž. přenesená",J274,0)</f>
        <v>0</v>
      </c>
      <c r="BI274" s="185">
        <f>IF(N274="nulová",J274,0)</f>
        <v>0</v>
      </c>
      <c r="BJ274" s="17" t="s">
        <v>81</v>
      </c>
      <c r="BK274" s="185">
        <f>ROUND(I274*H274,2)</f>
        <v>0</v>
      </c>
      <c r="BL274" s="17" t="s">
        <v>523</v>
      </c>
      <c r="BM274" s="184" t="s">
        <v>1599</v>
      </c>
    </row>
    <row r="275" spans="1:47" s="2" customFormat="1" ht="12">
      <c r="A275" s="34"/>
      <c r="B275" s="35"/>
      <c r="C275" s="36"/>
      <c r="D275" s="186" t="s">
        <v>155</v>
      </c>
      <c r="E275" s="36"/>
      <c r="F275" s="187" t="s">
        <v>1600</v>
      </c>
      <c r="G275" s="36"/>
      <c r="H275" s="36"/>
      <c r="I275" s="188"/>
      <c r="J275" s="36"/>
      <c r="K275" s="36"/>
      <c r="L275" s="39"/>
      <c r="M275" s="189"/>
      <c r="N275" s="190"/>
      <c r="O275" s="64"/>
      <c r="P275" s="64"/>
      <c r="Q275" s="64"/>
      <c r="R275" s="64"/>
      <c r="S275" s="64"/>
      <c r="T275" s="65"/>
      <c r="U275" s="34"/>
      <c r="V275" s="34"/>
      <c r="W275" s="34"/>
      <c r="X275" s="34"/>
      <c r="Y275" s="34"/>
      <c r="Z275" s="34"/>
      <c r="AA275" s="34"/>
      <c r="AB275" s="34"/>
      <c r="AC275" s="34"/>
      <c r="AD275" s="34"/>
      <c r="AE275" s="34"/>
      <c r="AT275" s="17" t="s">
        <v>155</v>
      </c>
      <c r="AU275" s="17" t="s">
        <v>83</v>
      </c>
    </row>
    <row r="276" spans="1:65" s="2" customFormat="1" ht="16.5" customHeight="1">
      <c r="A276" s="34"/>
      <c r="B276" s="35"/>
      <c r="C276" s="173" t="s">
        <v>883</v>
      </c>
      <c r="D276" s="173" t="s">
        <v>148</v>
      </c>
      <c r="E276" s="174" t="s">
        <v>1601</v>
      </c>
      <c r="F276" s="175" t="s">
        <v>1602</v>
      </c>
      <c r="G276" s="176" t="s">
        <v>528</v>
      </c>
      <c r="H276" s="177">
        <v>8</v>
      </c>
      <c r="I276" s="178"/>
      <c r="J276" s="179">
        <f>ROUND(I276*H276,2)</f>
        <v>0</v>
      </c>
      <c r="K276" s="175" t="s">
        <v>152</v>
      </c>
      <c r="L276" s="39"/>
      <c r="M276" s="180" t="s">
        <v>19</v>
      </c>
      <c r="N276" s="181" t="s">
        <v>44</v>
      </c>
      <c r="O276" s="64"/>
      <c r="P276" s="182">
        <f>O276*H276</f>
        <v>0</v>
      </c>
      <c r="Q276" s="182">
        <v>0</v>
      </c>
      <c r="R276" s="182">
        <f>Q276*H276</f>
        <v>0</v>
      </c>
      <c r="S276" s="182">
        <v>0</v>
      </c>
      <c r="T276" s="183">
        <f>S276*H276</f>
        <v>0</v>
      </c>
      <c r="U276" s="34"/>
      <c r="V276" s="34"/>
      <c r="W276" s="34"/>
      <c r="X276" s="34"/>
      <c r="Y276" s="34"/>
      <c r="Z276" s="34"/>
      <c r="AA276" s="34"/>
      <c r="AB276" s="34"/>
      <c r="AC276" s="34"/>
      <c r="AD276" s="34"/>
      <c r="AE276" s="34"/>
      <c r="AR276" s="184" t="s">
        <v>523</v>
      </c>
      <c r="AT276" s="184" t="s">
        <v>148</v>
      </c>
      <c r="AU276" s="184" t="s">
        <v>83</v>
      </c>
      <c r="AY276" s="17" t="s">
        <v>146</v>
      </c>
      <c r="BE276" s="185">
        <f>IF(N276="základní",J276,0)</f>
        <v>0</v>
      </c>
      <c r="BF276" s="185">
        <f>IF(N276="snížená",J276,0)</f>
        <v>0</v>
      </c>
      <c r="BG276" s="185">
        <f>IF(N276="zákl. přenesená",J276,0)</f>
        <v>0</v>
      </c>
      <c r="BH276" s="185">
        <f>IF(N276="sníž. přenesená",J276,0)</f>
        <v>0</v>
      </c>
      <c r="BI276" s="185">
        <f>IF(N276="nulová",J276,0)</f>
        <v>0</v>
      </c>
      <c r="BJ276" s="17" t="s">
        <v>81</v>
      </c>
      <c r="BK276" s="185">
        <f>ROUND(I276*H276,2)</f>
        <v>0</v>
      </c>
      <c r="BL276" s="17" t="s">
        <v>523</v>
      </c>
      <c r="BM276" s="184" t="s">
        <v>1603</v>
      </c>
    </row>
    <row r="277" spans="1:47" s="2" customFormat="1" ht="12">
      <c r="A277" s="34"/>
      <c r="B277" s="35"/>
      <c r="C277" s="36"/>
      <c r="D277" s="186" t="s">
        <v>155</v>
      </c>
      <c r="E277" s="36"/>
      <c r="F277" s="187" t="s">
        <v>1604</v>
      </c>
      <c r="G277" s="36"/>
      <c r="H277" s="36"/>
      <c r="I277" s="188"/>
      <c r="J277" s="36"/>
      <c r="K277" s="36"/>
      <c r="L277" s="39"/>
      <c r="M277" s="189"/>
      <c r="N277" s="190"/>
      <c r="O277" s="64"/>
      <c r="P277" s="64"/>
      <c r="Q277" s="64"/>
      <c r="R277" s="64"/>
      <c r="S277" s="64"/>
      <c r="T277" s="65"/>
      <c r="U277" s="34"/>
      <c r="V277" s="34"/>
      <c r="W277" s="34"/>
      <c r="X277" s="34"/>
      <c r="Y277" s="34"/>
      <c r="Z277" s="34"/>
      <c r="AA277" s="34"/>
      <c r="AB277" s="34"/>
      <c r="AC277" s="34"/>
      <c r="AD277" s="34"/>
      <c r="AE277" s="34"/>
      <c r="AT277" s="17" t="s">
        <v>155</v>
      </c>
      <c r="AU277" s="17" t="s">
        <v>83</v>
      </c>
    </row>
    <row r="278" spans="1:65" s="2" customFormat="1" ht="16.5" customHeight="1">
      <c r="A278" s="34"/>
      <c r="B278" s="35"/>
      <c r="C278" s="173" t="s">
        <v>894</v>
      </c>
      <c r="D278" s="173" t="s">
        <v>148</v>
      </c>
      <c r="E278" s="174" t="s">
        <v>1605</v>
      </c>
      <c r="F278" s="175" t="s">
        <v>1606</v>
      </c>
      <c r="G278" s="176" t="s">
        <v>528</v>
      </c>
      <c r="H278" s="177">
        <v>22</v>
      </c>
      <c r="I278" s="178"/>
      <c r="J278" s="179">
        <f>ROUND(I278*H278,2)</f>
        <v>0</v>
      </c>
      <c r="K278" s="175" t="s">
        <v>152</v>
      </c>
      <c r="L278" s="39"/>
      <c r="M278" s="180" t="s">
        <v>19</v>
      </c>
      <c r="N278" s="181" t="s">
        <v>44</v>
      </c>
      <c r="O278" s="64"/>
      <c r="P278" s="182">
        <f>O278*H278</f>
        <v>0</v>
      </c>
      <c r="Q278" s="182">
        <v>0</v>
      </c>
      <c r="R278" s="182">
        <f>Q278*H278</f>
        <v>0</v>
      </c>
      <c r="S278" s="182">
        <v>0</v>
      </c>
      <c r="T278" s="183">
        <f>S278*H278</f>
        <v>0</v>
      </c>
      <c r="U278" s="34"/>
      <c r="V278" s="34"/>
      <c r="W278" s="34"/>
      <c r="X278" s="34"/>
      <c r="Y278" s="34"/>
      <c r="Z278" s="34"/>
      <c r="AA278" s="34"/>
      <c r="AB278" s="34"/>
      <c r="AC278" s="34"/>
      <c r="AD278" s="34"/>
      <c r="AE278" s="34"/>
      <c r="AR278" s="184" t="s">
        <v>523</v>
      </c>
      <c r="AT278" s="184" t="s">
        <v>148</v>
      </c>
      <c r="AU278" s="184" t="s">
        <v>83</v>
      </c>
      <c r="AY278" s="17" t="s">
        <v>146</v>
      </c>
      <c r="BE278" s="185">
        <f>IF(N278="základní",J278,0)</f>
        <v>0</v>
      </c>
      <c r="BF278" s="185">
        <f>IF(N278="snížená",J278,0)</f>
        <v>0</v>
      </c>
      <c r="BG278" s="185">
        <f>IF(N278="zákl. přenesená",J278,0)</f>
        <v>0</v>
      </c>
      <c r="BH278" s="185">
        <f>IF(N278="sníž. přenesená",J278,0)</f>
        <v>0</v>
      </c>
      <c r="BI278" s="185">
        <f>IF(N278="nulová",J278,0)</f>
        <v>0</v>
      </c>
      <c r="BJ278" s="17" t="s">
        <v>81</v>
      </c>
      <c r="BK278" s="185">
        <f>ROUND(I278*H278,2)</f>
        <v>0</v>
      </c>
      <c r="BL278" s="17" t="s">
        <v>523</v>
      </c>
      <c r="BM278" s="184" t="s">
        <v>1607</v>
      </c>
    </row>
    <row r="279" spans="1:47" s="2" customFormat="1" ht="12">
      <c r="A279" s="34"/>
      <c r="B279" s="35"/>
      <c r="C279" s="36"/>
      <c r="D279" s="186" t="s">
        <v>155</v>
      </c>
      <c r="E279" s="36"/>
      <c r="F279" s="187" t="s">
        <v>1608</v>
      </c>
      <c r="G279" s="36"/>
      <c r="H279" s="36"/>
      <c r="I279" s="188"/>
      <c r="J279" s="36"/>
      <c r="K279" s="36"/>
      <c r="L279" s="39"/>
      <c r="M279" s="189"/>
      <c r="N279" s="190"/>
      <c r="O279" s="64"/>
      <c r="P279" s="64"/>
      <c r="Q279" s="64"/>
      <c r="R279" s="64"/>
      <c r="S279" s="64"/>
      <c r="T279" s="65"/>
      <c r="U279" s="34"/>
      <c r="V279" s="34"/>
      <c r="W279" s="34"/>
      <c r="X279" s="34"/>
      <c r="Y279" s="34"/>
      <c r="Z279" s="34"/>
      <c r="AA279" s="34"/>
      <c r="AB279" s="34"/>
      <c r="AC279" s="34"/>
      <c r="AD279" s="34"/>
      <c r="AE279" s="34"/>
      <c r="AT279" s="17" t="s">
        <v>155</v>
      </c>
      <c r="AU279" s="17" t="s">
        <v>83</v>
      </c>
    </row>
    <row r="280" spans="1:65" s="2" customFormat="1" ht="16.5" customHeight="1">
      <c r="A280" s="34"/>
      <c r="B280" s="35"/>
      <c r="C280" s="173" t="s">
        <v>903</v>
      </c>
      <c r="D280" s="173" t="s">
        <v>148</v>
      </c>
      <c r="E280" s="174" t="s">
        <v>1609</v>
      </c>
      <c r="F280" s="175" t="s">
        <v>1610</v>
      </c>
      <c r="G280" s="176" t="s">
        <v>528</v>
      </c>
      <c r="H280" s="177">
        <v>2</v>
      </c>
      <c r="I280" s="178"/>
      <c r="J280" s="179">
        <f>ROUND(I280*H280,2)</f>
        <v>0</v>
      </c>
      <c r="K280" s="175" t="s">
        <v>152</v>
      </c>
      <c r="L280" s="39"/>
      <c r="M280" s="180" t="s">
        <v>19</v>
      </c>
      <c r="N280" s="181" t="s">
        <v>44</v>
      </c>
      <c r="O280" s="64"/>
      <c r="P280" s="182">
        <f>O280*H280</f>
        <v>0</v>
      </c>
      <c r="Q280" s="182">
        <v>0</v>
      </c>
      <c r="R280" s="182">
        <f>Q280*H280</f>
        <v>0</v>
      </c>
      <c r="S280" s="182">
        <v>0</v>
      </c>
      <c r="T280" s="183">
        <f>S280*H280</f>
        <v>0</v>
      </c>
      <c r="U280" s="34"/>
      <c r="V280" s="34"/>
      <c r="W280" s="34"/>
      <c r="X280" s="34"/>
      <c r="Y280" s="34"/>
      <c r="Z280" s="34"/>
      <c r="AA280" s="34"/>
      <c r="AB280" s="34"/>
      <c r="AC280" s="34"/>
      <c r="AD280" s="34"/>
      <c r="AE280" s="34"/>
      <c r="AR280" s="184" t="s">
        <v>523</v>
      </c>
      <c r="AT280" s="184" t="s">
        <v>148</v>
      </c>
      <c r="AU280" s="184" t="s">
        <v>83</v>
      </c>
      <c r="AY280" s="17" t="s">
        <v>146</v>
      </c>
      <c r="BE280" s="185">
        <f>IF(N280="základní",J280,0)</f>
        <v>0</v>
      </c>
      <c r="BF280" s="185">
        <f>IF(N280="snížená",J280,0)</f>
        <v>0</v>
      </c>
      <c r="BG280" s="185">
        <f>IF(N280="zákl. přenesená",J280,0)</f>
        <v>0</v>
      </c>
      <c r="BH280" s="185">
        <f>IF(N280="sníž. přenesená",J280,0)</f>
        <v>0</v>
      </c>
      <c r="BI280" s="185">
        <f>IF(N280="nulová",J280,0)</f>
        <v>0</v>
      </c>
      <c r="BJ280" s="17" t="s">
        <v>81</v>
      </c>
      <c r="BK280" s="185">
        <f>ROUND(I280*H280,2)</f>
        <v>0</v>
      </c>
      <c r="BL280" s="17" t="s">
        <v>523</v>
      </c>
      <c r="BM280" s="184" t="s">
        <v>1611</v>
      </c>
    </row>
    <row r="281" spans="1:47" s="2" customFormat="1" ht="12">
      <c r="A281" s="34"/>
      <c r="B281" s="35"/>
      <c r="C281" s="36"/>
      <c r="D281" s="186" t="s">
        <v>155</v>
      </c>
      <c r="E281" s="36"/>
      <c r="F281" s="187" t="s">
        <v>1612</v>
      </c>
      <c r="G281" s="36"/>
      <c r="H281" s="36"/>
      <c r="I281" s="188"/>
      <c r="J281" s="36"/>
      <c r="K281" s="36"/>
      <c r="L281" s="39"/>
      <c r="M281" s="189"/>
      <c r="N281" s="190"/>
      <c r="O281" s="64"/>
      <c r="P281" s="64"/>
      <c r="Q281" s="64"/>
      <c r="R281" s="64"/>
      <c r="S281" s="64"/>
      <c r="T281" s="65"/>
      <c r="U281" s="34"/>
      <c r="V281" s="34"/>
      <c r="W281" s="34"/>
      <c r="X281" s="34"/>
      <c r="Y281" s="34"/>
      <c r="Z281" s="34"/>
      <c r="AA281" s="34"/>
      <c r="AB281" s="34"/>
      <c r="AC281" s="34"/>
      <c r="AD281" s="34"/>
      <c r="AE281" s="34"/>
      <c r="AT281" s="17" t="s">
        <v>155</v>
      </c>
      <c r="AU281" s="17" t="s">
        <v>83</v>
      </c>
    </row>
    <row r="282" spans="1:65" s="2" customFormat="1" ht="16.5" customHeight="1">
      <c r="A282" s="34"/>
      <c r="B282" s="35"/>
      <c r="C282" s="173" t="s">
        <v>911</v>
      </c>
      <c r="D282" s="173" t="s">
        <v>148</v>
      </c>
      <c r="E282" s="174" t="s">
        <v>1613</v>
      </c>
      <c r="F282" s="175" t="s">
        <v>1614</v>
      </c>
      <c r="G282" s="176" t="s">
        <v>291</v>
      </c>
      <c r="H282" s="177">
        <v>52.5</v>
      </c>
      <c r="I282" s="178"/>
      <c r="J282" s="179">
        <f>ROUND(I282*H282,2)</f>
        <v>0</v>
      </c>
      <c r="K282" s="175" t="s">
        <v>152</v>
      </c>
      <c r="L282" s="39"/>
      <c r="M282" s="180" t="s">
        <v>19</v>
      </c>
      <c r="N282" s="181" t="s">
        <v>44</v>
      </c>
      <c r="O282" s="64"/>
      <c r="P282" s="182">
        <f>O282*H282</f>
        <v>0</v>
      </c>
      <c r="Q282" s="182">
        <v>0</v>
      </c>
      <c r="R282" s="182">
        <f>Q282*H282</f>
        <v>0</v>
      </c>
      <c r="S282" s="182">
        <v>0</v>
      </c>
      <c r="T282" s="183">
        <f>S282*H282</f>
        <v>0</v>
      </c>
      <c r="U282" s="34"/>
      <c r="V282" s="34"/>
      <c r="W282" s="34"/>
      <c r="X282" s="34"/>
      <c r="Y282" s="34"/>
      <c r="Z282" s="34"/>
      <c r="AA282" s="34"/>
      <c r="AB282" s="34"/>
      <c r="AC282" s="34"/>
      <c r="AD282" s="34"/>
      <c r="AE282" s="34"/>
      <c r="AR282" s="184" t="s">
        <v>523</v>
      </c>
      <c r="AT282" s="184" t="s">
        <v>148</v>
      </c>
      <c r="AU282" s="184" t="s">
        <v>83</v>
      </c>
      <c r="AY282" s="17" t="s">
        <v>146</v>
      </c>
      <c r="BE282" s="185">
        <f>IF(N282="základní",J282,0)</f>
        <v>0</v>
      </c>
      <c r="BF282" s="185">
        <f>IF(N282="snížená",J282,0)</f>
        <v>0</v>
      </c>
      <c r="BG282" s="185">
        <f>IF(N282="zákl. přenesená",J282,0)</f>
        <v>0</v>
      </c>
      <c r="BH282" s="185">
        <f>IF(N282="sníž. přenesená",J282,0)</f>
        <v>0</v>
      </c>
      <c r="BI282" s="185">
        <f>IF(N282="nulová",J282,0)</f>
        <v>0</v>
      </c>
      <c r="BJ282" s="17" t="s">
        <v>81</v>
      </c>
      <c r="BK282" s="185">
        <f>ROUND(I282*H282,2)</f>
        <v>0</v>
      </c>
      <c r="BL282" s="17" t="s">
        <v>523</v>
      </c>
      <c r="BM282" s="184" t="s">
        <v>1615</v>
      </c>
    </row>
    <row r="283" spans="1:47" s="2" customFormat="1" ht="12">
      <c r="A283" s="34"/>
      <c r="B283" s="35"/>
      <c r="C283" s="36"/>
      <c r="D283" s="186" t="s">
        <v>155</v>
      </c>
      <c r="E283" s="36"/>
      <c r="F283" s="187" t="s">
        <v>1616</v>
      </c>
      <c r="G283" s="36"/>
      <c r="H283" s="36"/>
      <c r="I283" s="188"/>
      <c r="J283" s="36"/>
      <c r="K283" s="36"/>
      <c r="L283" s="39"/>
      <c r="M283" s="189"/>
      <c r="N283" s="190"/>
      <c r="O283" s="64"/>
      <c r="P283" s="64"/>
      <c r="Q283" s="64"/>
      <c r="R283" s="64"/>
      <c r="S283" s="64"/>
      <c r="T283" s="65"/>
      <c r="U283" s="34"/>
      <c r="V283" s="34"/>
      <c r="W283" s="34"/>
      <c r="X283" s="34"/>
      <c r="Y283" s="34"/>
      <c r="Z283" s="34"/>
      <c r="AA283" s="34"/>
      <c r="AB283" s="34"/>
      <c r="AC283" s="34"/>
      <c r="AD283" s="34"/>
      <c r="AE283" s="34"/>
      <c r="AT283" s="17" t="s">
        <v>155</v>
      </c>
      <c r="AU283" s="17" t="s">
        <v>83</v>
      </c>
    </row>
    <row r="284" spans="2:63" s="12" customFormat="1" ht="22.9" customHeight="1">
      <c r="B284" s="157"/>
      <c r="C284" s="158"/>
      <c r="D284" s="159" t="s">
        <v>72</v>
      </c>
      <c r="E284" s="171" t="s">
        <v>1617</v>
      </c>
      <c r="F284" s="171" t="s">
        <v>1618</v>
      </c>
      <c r="G284" s="158"/>
      <c r="H284" s="158"/>
      <c r="I284" s="161"/>
      <c r="J284" s="172">
        <f>BK284</f>
        <v>0</v>
      </c>
      <c r="K284" s="158"/>
      <c r="L284" s="163"/>
      <c r="M284" s="164"/>
      <c r="N284" s="165"/>
      <c r="O284" s="165"/>
      <c r="P284" s="166">
        <f>SUM(P285:P286)</f>
        <v>0</v>
      </c>
      <c r="Q284" s="165"/>
      <c r="R284" s="166">
        <f>SUM(R285:R286)</f>
        <v>0</v>
      </c>
      <c r="S284" s="165"/>
      <c r="T284" s="167">
        <f>SUM(T285:T286)</f>
        <v>0</v>
      </c>
      <c r="AR284" s="168" t="s">
        <v>167</v>
      </c>
      <c r="AT284" s="169" t="s">
        <v>72</v>
      </c>
      <c r="AU284" s="169" t="s">
        <v>81</v>
      </c>
      <c r="AY284" s="168" t="s">
        <v>146</v>
      </c>
      <c r="BK284" s="170">
        <f>SUM(BK285:BK286)</f>
        <v>0</v>
      </c>
    </row>
    <row r="285" spans="1:65" s="2" customFormat="1" ht="16.5" customHeight="1">
      <c r="A285" s="34"/>
      <c r="B285" s="35"/>
      <c r="C285" s="173" t="s">
        <v>916</v>
      </c>
      <c r="D285" s="173" t="s">
        <v>148</v>
      </c>
      <c r="E285" s="174" t="s">
        <v>1619</v>
      </c>
      <c r="F285" s="175" t="s">
        <v>1620</v>
      </c>
      <c r="G285" s="176" t="s">
        <v>1286</v>
      </c>
      <c r="H285" s="177">
        <v>1</v>
      </c>
      <c r="I285" s="178"/>
      <c r="J285" s="179">
        <f>ROUND(I285*H285,2)</f>
        <v>0</v>
      </c>
      <c r="K285" s="175" t="s">
        <v>19</v>
      </c>
      <c r="L285" s="39"/>
      <c r="M285" s="180" t="s">
        <v>19</v>
      </c>
      <c r="N285" s="181" t="s">
        <v>44</v>
      </c>
      <c r="O285" s="64"/>
      <c r="P285" s="182">
        <f>O285*H285</f>
        <v>0</v>
      </c>
      <c r="Q285" s="182">
        <v>0</v>
      </c>
      <c r="R285" s="182">
        <f>Q285*H285</f>
        <v>0</v>
      </c>
      <c r="S285" s="182">
        <v>0</v>
      </c>
      <c r="T285" s="183">
        <f>S285*H285</f>
        <v>0</v>
      </c>
      <c r="U285" s="34"/>
      <c r="V285" s="34"/>
      <c r="W285" s="34"/>
      <c r="X285" s="34"/>
      <c r="Y285" s="34"/>
      <c r="Z285" s="34"/>
      <c r="AA285" s="34"/>
      <c r="AB285" s="34"/>
      <c r="AC285" s="34"/>
      <c r="AD285" s="34"/>
      <c r="AE285" s="34"/>
      <c r="AR285" s="184" t="s">
        <v>523</v>
      </c>
      <c r="AT285" s="184" t="s">
        <v>148</v>
      </c>
      <c r="AU285" s="184" t="s">
        <v>83</v>
      </c>
      <c r="AY285" s="17" t="s">
        <v>146</v>
      </c>
      <c r="BE285" s="185">
        <f>IF(N285="základní",J285,0)</f>
        <v>0</v>
      </c>
      <c r="BF285" s="185">
        <f>IF(N285="snížená",J285,0)</f>
        <v>0</v>
      </c>
      <c r="BG285" s="185">
        <f>IF(N285="zákl. přenesená",J285,0)</f>
        <v>0</v>
      </c>
      <c r="BH285" s="185">
        <f>IF(N285="sníž. přenesená",J285,0)</f>
        <v>0</v>
      </c>
      <c r="BI285" s="185">
        <f>IF(N285="nulová",J285,0)</f>
        <v>0</v>
      </c>
      <c r="BJ285" s="17" t="s">
        <v>81</v>
      </c>
      <c r="BK285" s="185">
        <f>ROUND(I285*H285,2)</f>
        <v>0</v>
      </c>
      <c r="BL285" s="17" t="s">
        <v>523</v>
      </c>
      <c r="BM285" s="184" t="s">
        <v>1621</v>
      </c>
    </row>
    <row r="286" spans="1:65" s="2" customFormat="1" ht="16.5" customHeight="1">
      <c r="A286" s="34"/>
      <c r="B286" s="35"/>
      <c r="C286" s="173" t="s">
        <v>923</v>
      </c>
      <c r="D286" s="173" t="s">
        <v>148</v>
      </c>
      <c r="E286" s="174" t="s">
        <v>1622</v>
      </c>
      <c r="F286" s="175" t="s">
        <v>1623</v>
      </c>
      <c r="G286" s="176" t="s">
        <v>1286</v>
      </c>
      <c r="H286" s="177">
        <v>1</v>
      </c>
      <c r="I286" s="178"/>
      <c r="J286" s="179">
        <f>ROUND(I286*H286,2)</f>
        <v>0</v>
      </c>
      <c r="K286" s="175" t="s">
        <v>19</v>
      </c>
      <c r="L286" s="39"/>
      <c r="M286" s="180" t="s">
        <v>19</v>
      </c>
      <c r="N286" s="181" t="s">
        <v>44</v>
      </c>
      <c r="O286" s="64"/>
      <c r="P286" s="182">
        <f>O286*H286</f>
        <v>0</v>
      </c>
      <c r="Q286" s="182">
        <v>0</v>
      </c>
      <c r="R286" s="182">
        <f>Q286*H286</f>
        <v>0</v>
      </c>
      <c r="S286" s="182">
        <v>0</v>
      </c>
      <c r="T286" s="183">
        <f>S286*H286</f>
        <v>0</v>
      </c>
      <c r="U286" s="34"/>
      <c r="V286" s="34"/>
      <c r="W286" s="34"/>
      <c r="X286" s="34"/>
      <c r="Y286" s="34"/>
      <c r="Z286" s="34"/>
      <c r="AA286" s="34"/>
      <c r="AB286" s="34"/>
      <c r="AC286" s="34"/>
      <c r="AD286" s="34"/>
      <c r="AE286" s="34"/>
      <c r="AR286" s="184" t="s">
        <v>523</v>
      </c>
      <c r="AT286" s="184" t="s">
        <v>148</v>
      </c>
      <c r="AU286" s="184" t="s">
        <v>83</v>
      </c>
      <c r="AY286" s="17" t="s">
        <v>146</v>
      </c>
      <c r="BE286" s="185">
        <f>IF(N286="základní",J286,0)</f>
        <v>0</v>
      </c>
      <c r="BF286" s="185">
        <f>IF(N286="snížená",J286,0)</f>
        <v>0</v>
      </c>
      <c r="BG286" s="185">
        <f>IF(N286="zákl. přenesená",J286,0)</f>
        <v>0</v>
      </c>
      <c r="BH286" s="185">
        <f>IF(N286="sníž. přenesená",J286,0)</f>
        <v>0</v>
      </c>
      <c r="BI286" s="185">
        <f>IF(N286="nulová",J286,0)</f>
        <v>0</v>
      </c>
      <c r="BJ286" s="17" t="s">
        <v>81</v>
      </c>
      <c r="BK286" s="185">
        <f>ROUND(I286*H286,2)</f>
        <v>0</v>
      </c>
      <c r="BL286" s="17" t="s">
        <v>523</v>
      </c>
      <c r="BM286" s="184" t="s">
        <v>1624</v>
      </c>
    </row>
    <row r="287" spans="2:63" s="12" customFormat="1" ht="25.9" customHeight="1">
      <c r="B287" s="157"/>
      <c r="C287" s="158"/>
      <c r="D287" s="159" t="s">
        <v>72</v>
      </c>
      <c r="E287" s="160" t="s">
        <v>1249</v>
      </c>
      <c r="F287" s="160" t="s">
        <v>1625</v>
      </c>
      <c r="G287" s="158"/>
      <c r="H287" s="158"/>
      <c r="I287" s="161"/>
      <c r="J287" s="162">
        <f>BK287</f>
        <v>0</v>
      </c>
      <c r="K287" s="158"/>
      <c r="L287" s="163"/>
      <c r="M287" s="164"/>
      <c r="N287" s="165"/>
      <c r="O287" s="165"/>
      <c r="P287" s="166">
        <f>P288</f>
        <v>0</v>
      </c>
      <c r="Q287" s="165"/>
      <c r="R287" s="166">
        <f>R288</f>
        <v>0</v>
      </c>
      <c r="S287" s="165"/>
      <c r="T287" s="167">
        <f>T288</f>
        <v>0</v>
      </c>
      <c r="AR287" s="168" t="s">
        <v>180</v>
      </c>
      <c r="AT287" s="169" t="s">
        <v>72</v>
      </c>
      <c r="AU287" s="169" t="s">
        <v>73</v>
      </c>
      <c r="AY287" s="168" t="s">
        <v>146</v>
      </c>
      <c r="BK287" s="170">
        <f>BK288</f>
        <v>0</v>
      </c>
    </row>
    <row r="288" spans="2:63" s="12" customFormat="1" ht="22.9" customHeight="1">
      <c r="B288" s="157"/>
      <c r="C288" s="158"/>
      <c r="D288" s="159" t="s">
        <v>72</v>
      </c>
      <c r="E288" s="171" t="s">
        <v>1626</v>
      </c>
      <c r="F288" s="171" t="s">
        <v>1627</v>
      </c>
      <c r="G288" s="158"/>
      <c r="H288" s="158"/>
      <c r="I288" s="161"/>
      <c r="J288" s="172">
        <f>BK288</f>
        <v>0</v>
      </c>
      <c r="K288" s="158"/>
      <c r="L288" s="163"/>
      <c r="M288" s="164"/>
      <c r="N288" s="165"/>
      <c r="O288" s="165"/>
      <c r="P288" s="166">
        <f>SUM(P289:P290)</f>
        <v>0</v>
      </c>
      <c r="Q288" s="165"/>
      <c r="R288" s="166">
        <f>SUM(R289:R290)</f>
        <v>0</v>
      </c>
      <c r="S288" s="165"/>
      <c r="T288" s="167">
        <f>SUM(T289:T290)</f>
        <v>0</v>
      </c>
      <c r="AR288" s="168" t="s">
        <v>81</v>
      </c>
      <c r="AT288" s="169" t="s">
        <v>72</v>
      </c>
      <c r="AU288" s="169" t="s">
        <v>81</v>
      </c>
      <c r="AY288" s="168" t="s">
        <v>146</v>
      </c>
      <c r="BK288" s="170">
        <f>SUM(BK289:BK290)</f>
        <v>0</v>
      </c>
    </row>
    <row r="289" spans="1:65" s="2" customFormat="1" ht="16.5" customHeight="1">
      <c r="A289" s="34"/>
      <c r="B289" s="35"/>
      <c r="C289" s="173" t="s">
        <v>930</v>
      </c>
      <c r="D289" s="173" t="s">
        <v>148</v>
      </c>
      <c r="E289" s="174" t="s">
        <v>1628</v>
      </c>
      <c r="F289" s="175" t="s">
        <v>1629</v>
      </c>
      <c r="G289" s="176" t="s">
        <v>589</v>
      </c>
      <c r="H289" s="177">
        <v>1</v>
      </c>
      <c r="I289" s="178"/>
      <c r="J289" s="179">
        <f>ROUND(I289*H289,2)</f>
        <v>0</v>
      </c>
      <c r="K289" s="175" t="s">
        <v>152</v>
      </c>
      <c r="L289" s="39"/>
      <c r="M289" s="180" t="s">
        <v>19</v>
      </c>
      <c r="N289" s="181" t="s">
        <v>44</v>
      </c>
      <c r="O289" s="64"/>
      <c r="P289" s="182">
        <f>O289*H289</f>
        <v>0</v>
      </c>
      <c r="Q289" s="182">
        <v>0</v>
      </c>
      <c r="R289" s="182">
        <f>Q289*H289</f>
        <v>0</v>
      </c>
      <c r="S289" s="182">
        <v>0</v>
      </c>
      <c r="T289" s="183">
        <f>S289*H289</f>
        <v>0</v>
      </c>
      <c r="U289" s="34"/>
      <c r="V289" s="34"/>
      <c r="W289" s="34"/>
      <c r="X289" s="34"/>
      <c r="Y289" s="34"/>
      <c r="Z289" s="34"/>
      <c r="AA289" s="34"/>
      <c r="AB289" s="34"/>
      <c r="AC289" s="34"/>
      <c r="AD289" s="34"/>
      <c r="AE289" s="34"/>
      <c r="AR289" s="184" t="s">
        <v>153</v>
      </c>
      <c r="AT289" s="184" t="s">
        <v>148</v>
      </c>
      <c r="AU289" s="184" t="s">
        <v>83</v>
      </c>
      <c r="AY289" s="17" t="s">
        <v>146</v>
      </c>
      <c r="BE289" s="185">
        <f>IF(N289="základní",J289,0)</f>
        <v>0</v>
      </c>
      <c r="BF289" s="185">
        <f>IF(N289="snížená",J289,0)</f>
        <v>0</v>
      </c>
      <c r="BG289" s="185">
        <f>IF(N289="zákl. přenesená",J289,0)</f>
        <v>0</v>
      </c>
      <c r="BH289" s="185">
        <f>IF(N289="sníž. přenesená",J289,0)</f>
        <v>0</v>
      </c>
      <c r="BI289" s="185">
        <f>IF(N289="nulová",J289,0)</f>
        <v>0</v>
      </c>
      <c r="BJ289" s="17" t="s">
        <v>81</v>
      </c>
      <c r="BK289" s="185">
        <f>ROUND(I289*H289,2)</f>
        <v>0</v>
      </c>
      <c r="BL289" s="17" t="s">
        <v>153</v>
      </c>
      <c r="BM289" s="184" t="s">
        <v>1630</v>
      </c>
    </row>
    <row r="290" spans="1:47" s="2" customFormat="1" ht="12">
      <c r="A290" s="34"/>
      <c r="B290" s="35"/>
      <c r="C290" s="36"/>
      <c r="D290" s="186" t="s">
        <v>155</v>
      </c>
      <c r="E290" s="36"/>
      <c r="F290" s="187" t="s">
        <v>1631</v>
      </c>
      <c r="G290" s="36"/>
      <c r="H290" s="36"/>
      <c r="I290" s="188"/>
      <c r="J290" s="36"/>
      <c r="K290" s="36"/>
      <c r="L290" s="39"/>
      <c r="M290" s="224"/>
      <c r="N290" s="225"/>
      <c r="O290" s="226"/>
      <c r="P290" s="226"/>
      <c r="Q290" s="226"/>
      <c r="R290" s="226"/>
      <c r="S290" s="226"/>
      <c r="T290" s="227"/>
      <c r="U290" s="34"/>
      <c r="V290" s="34"/>
      <c r="W290" s="34"/>
      <c r="X290" s="34"/>
      <c r="Y290" s="34"/>
      <c r="Z290" s="34"/>
      <c r="AA290" s="34"/>
      <c r="AB290" s="34"/>
      <c r="AC290" s="34"/>
      <c r="AD290" s="34"/>
      <c r="AE290" s="34"/>
      <c r="AT290" s="17" t="s">
        <v>155</v>
      </c>
      <c r="AU290" s="17" t="s">
        <v>83</v>
      </c>
    </row>
    <row r="291" spans="1:31" s="2" customFormat="1" ht="6.95" customHeight="1">
      <c r="A291" s="34"/>
      <c r="B291" s="47"/>
      <c r="C291" s="48"/>
      <c r="D291" s="48"/>
      <c r="E291" s="48"/>
      <c r="F291" s="48"/>
      <c r="G291" s="48"/>
      <c r="H291" s="48"/>
      <c r="I291" s="48"/>
      <c r="J291" s="48"/>
      <c r="K291" s="48"/>
      <c r="L291" s="39"/>
      <c r="M291" s="34"/>
      <c r="O291" s="34"/>
      <c r="P291" s="34"/>
      <c r="Q291" s="34"/>
      <c r="R291" s="34"/>
      <c r="S291" s="34"/>
      <c r="T291" s="34"/>
      <c r="U291" s="34"/>
      <c r="V291" s="34"/>
      <c r="W291" s="34"/>
      <c r="X291" s="34"/>
      <c r="Y291" s="34"/>
      <c r="Z291" s="34"/>
      <c r="AA291" s="34"/>
      <c r="AB291" s="34"/>
      <c r="AC291" s="34"/>
      <c r="AD291" s="34"/>
      <c r="AE291" s="34"/>
    </row>
  </sheetData>
  <sheetProtection algorithmName="SHA-512" hashValue="C6Tzn7ohzCJ5BOoCfyKb3pFXe9YR8jNAH0uMjjzJuKE2+Pc9apQO0hfj6myZqvdPCfvtQo1V3ciILiQuVEMIXw==" saltValue="E5LAnnxnfr1zeD+zPtKfPqk4JWa52Qxg+atORVj9gnEx88EudbV1Rn2/tiWxjfDzxGnEim0roBKXjSJJCKPjEg==" spinCount="100000" sheet="1" objects="1" scenarios="1" formatColumns="0" formatRows="0" autoFilter="0"/>
  <autoFilter ref="C95:K290"/>
  <mergeCells count="9">
    <mergeCell ref="E50:H50"/>
    <mergeCell ref="E86:H86"/>
    <mergeCell ref="E88:H88"/>
    <mergeCell ref="L2:V2"/>
    <mergeCell ref="E7:H7"/>
    <mergeCell ref="E9:H9"/>
    <mergeCell ref="E18:H18"/>
    <mergeCell ref="E27:H27"/>
    <mergeCell ref="E48:H48"/>
  </mergeCells>
  <hyperlinks>
    <hyperlink ref="F113" r:id="rId1" display="https://podminky.urs.cz/item/CS_URS_2021_02/713461811"/>
    <hyperlink ref="F115" r:id="rId2" display="https://podminky.urs.cz/item/CS_URS_2021_02/713463311"/>
    <hyperlink ref="F127" r:id="rId3" display="https://podminky.urs.cz/item/CS_URS_2021_02/998713202"/>
    <hyperlink ref="F132" r:id="rId4" display="https://podminky.urs.cz/item/CS_URS_2021_02/732199100"/>
    <hyperlink ref="F134" r:id="rId5" display="https://podminky.urs.cz/item/CS_URS_2021_02/732421452"/>
    <hyperlink ref="F137" r:id="rId6" display="https://podminky.urs.cz/item/CS_URS_2021_02/732429212"/>
    <hyperlink ref="F139" r:id="rId7" display="https://podminky.urs.cz/item/CS_URS_2021_02/998732201"/>
    <hyperlink ref="F142" r:id="rId8" display="https://podminky.urs.cz/item/CS_URS_2021_02/733110806"/>
    <hyperlink ref="F144" r:id="rId9" display="https://podminky.urs.cz/item/CS_URS_2021_02/733110810"/>
    <hyperlink ref="F146" r:id="rId10" display="https://podminky.urs.cz/item/CS_URS_2021_02/733111112"/>
    <hyperlink ref="F148" r:id="rId11" display="https://podminky.urs.cz/item/CS_URS_2021_02/733111113"/>
    <hyperlink ref="F150" r:id="rId12" display="https://podminky.urs.cz/item/CS_URS_2021_02/733111114"/>
    <hyperlink ref="F152" r:id="rId13" display="https://podminky.urs.cz/item/CS_URS_2021_02/733111115"/>
    <hyperlink ref="F154" r:id="rId14" display="https://podminky.urs.cz/item/CS_URS_2021_02/733111116"/>
    <hyperlink ref="F156" r:id="rId15" display="https://podminky.urs.cz/item/CS_URS_2021_02/733111117"/>
    <hyperlink ref="F158" r:id="rId16" display="https://podminky.urs.cz/item/CS_URS_2021_02/733111118"/>
    <hyperlink ref="F160" r:id="rId17" display="https://podminky.urs.cz/item/CS_URS_2021_02/733190108"/>
    <hyperlink ref="F162" r:id="rId18" display="https://podminky.urs.cz/item/CS_URS_2021_02/733890803"/>
    <hyperlink ref="F164" r:id="rId19" display="https://podminky.urs.cz/item/CS_URS_2021_02/998733203"/>
    <hyperlink ref="F180" r:id="rId20" display="https://podminky.urs.cz/item/CS_URS_2021_02/734221679"/>
    <hyperlink ref="F184" r:id="rId21" display="https://podminky.urs.cz/item/CS_URS_2021_02/734242413"/>
    <hyperlink ref="F186" r:id="rId22" display="https://podminky.urs.cz/item/CS_URS_2021_02/734242417"/>
    <hyperlink ref="F188" r:id="rId23" display="https://podminky.urs.cz/item/CS_URS_2021_02/734291242"/>
    <hyperlink ref="F190" r:id="rId24" display="https://podminky.urs.cz/item/CS_URS_2021_02/734291247"/>
    <hyperlink ref="F192" r:id="rId25" display="https://podminky.urs.cz/item/CS_URS_2021_02/734291951"/>
    <hyperlink ref="F194" r:id="rId26" display="https://podminky.urs.cz/item/CS_URS_2021_02/734292713"/>
    <hyperlink ref="F197" r:id="rId27" display="https://podminky.urs.cz/item/CS_URS_2021_02/734292714"/>
    <hyperlink ref="F199" r:id="rId28" display="https://podminky.urs.cz/item/CS_URS_2021_02/734292715"/>
    <hyperlink ref="F201" r:id="rId29" display="https://podminky.urs.cz/item/CS_URS_2021_02/734292719"/>
    <hyperlink ref="F203" r:id="rId30" display="https://podminky.urs.cz/item/CS_URS_2021_02/734292716"/>
    <hyperlink ref="F205" r:id="rId31" display="https://podminky.urs.cz/item/CS_URS_2021_02/734292718"/>
    <hyperlink ref="F207" r:id="rId32" display="https://podminky.urs.cz/item/CS_URS_2021_02/734295021"/>
    <hyperlink ref="F209" r:id="rId33" display="https://podminky.urs.cz/item/CS_URS_2021_02/734295022"/>
    <hyperlink ref="F211" r:id="rId34" display="https://podminky.urs.cz/item/CS_URS_2021_02/734412111"/>
    <hyperlink ref="F213" r:id="rId35" display="https://podminky.urs.cz/item/CS_URS_2021_02/734412113"/>
    <hyperlink ref="F215" r:id="rId36" display="https://podminky.urs.cz/item/CS_URS_2021_02/734411101"/>
    <hyperlink ref="F217" r:id="rId37" display="https://podminky.urs.cz/item/CS_URS_2021_02/734209103"/>
    <hyperlink ref="F219" r:id="rId38" display="https://podminky.urs.cz/item/CS_URS_2021_02/734209112"/>
    <hyperlink ref="F221" r:id="rId39" display="https://podminky.urs.cz/item/CS_URS_2021_02/734209113"/>
    <hyperlink ref="F223" r:id="rId40" display="https://podminky.urs.cz/item/CS_URS_2021_02/734209114"/>
    <hyperlink ref="F225" r:id="rId41" display="https://podminky.urs.cz/item/CS_URS_2021_02/734209115"/>
    <hyperlink ref="F227" r:id="rId42" display="https://podminky.urs.cz/item/CS_URS_2021_02/734209116"/>
    <hyperlink ref="F229" r:id="rId43" display="https://podminky.urs.cz/item/CS_URS_2021_02/734209117"/>
    <hyperlink ref="F231" r:id="rId44" display="https://podminky.urs.cz/item/CS_URS_2021_02/734209118"/>
    <hyperlink ref="F233" r:id="rId45" display="https://podminky.urs.cz/item/CS_URS_2021_02/734209119"/>
    <hyperlink ref="F235" r:id="rId46" display="https://podminky.urs.cz/item/CS_URS_2021_02/734209123"/>
    <hyperlink ref="F237" r:id="rId47" display="https://podminky.urs.cz/item/CS_URS_2021_02/734209126"/>
    <hyperlink ref="F239" r:id="rId48" display="https://podminky.urs.cz/item/CS_URS_2021_02/734109215"/>
    <hyperlink ref="F241" r:id="rId49" display="https://podminky.urs.cz/item/CS_URS_2021_02/734890803"/>
    <hyperlink ref="F243" r:id="rId50" display="https://podminky.urs.cz/item/CS_URS_2021_02/998734203"/>
    <hyperlink ref="F246" r:id="rId51" display="https://podminky.urs.cz/item/CS_URS_2021_02/735000911"/>
    <hyperlink ref="F248" r:id="rId52" display="https://podminky.urs.cz/item/CS_URS_2021_02/735000912"/>
    <hyperlink ref="F250" r:id="rId53" display="https://podminky.urs.cz/item/CS_URS_2021_02/735152597"/>
    <hyperlink ref="F252" r:id="rId54" display="https://podminky.urs.cz/item/CS_URS_2021_02/735191905"/>
    <hyperlink ref="F254" r:id="rId55" display="https://podminky.urs.cz/item/CS_URS_2021_02/735191910"/>
    <hyperlink ref="F256" r:id="rId56" display="https://podminky.urs.cz/item/CS_URS_2021_02/735494811"/>
    <hyperlink ref="F259" r:id="rId57" display="https://podminky.urs.cz/item/CS_URS_2021_02/783614551"/>
    <hyperlink ref="F261" r:id="rId58" display="https://podminky.urs.cz/item/CS_URS_2021_02/783614653"/>
    <hyperlink ref="F263" r:id="rId59" display="https://podminky.urs.cz/item/CS_URS_2021_02/783617601"/>
    <hyperlink ref="F267" r:id="rId60" display="https://podminky.urs.cz/item/CS_URS_2021_02/230040023"/>
    <hyperlink ref="F269" r:id="rId61" display="https://podminky.urs.cz/item/CS_URS_2021_02/230040024"/>
    <hyperlink ref="F271" r:id="rId62" display="https://podminky.urs.cz/item/CS_URS_2021_02/230040025"/>
    <hyperlink ref="F273" r:id="rId63" display="https://podminky.urs.cz/item/CS_URS_2021_02/230040026"/>
    <hyperlink ref="F275" r:id="rId64" display="https://podminky.urs.cz/item/CS_URS_2021_02/230040027"/>
    <hyperlink ref="F277" r:id="rId65" display="https://podminky.urs.cz/item/CS_URS_2021_02/230040028"/>
    <hyperlink ref="F279" r:id="rId66" display="https://podminky.urs.cz/item/CS_URS_2021_02/230040029"/>
    <hyperlink ref="F281" r:id="rId67" display="https://podminky.urs.cz/item/CS_URS_2021_02/230040030"/>
    <hyperlink ref="F283" r:id="rId68" display="https://podminky.urs.cz/item/CS_URS_2021_02/230120044"/>
    <hyperlink ref="F290" r:id="rId69" display="https://podminky.urs.cz/item/CS_URS_2021_02/01325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3"/>
  <sheetViews>
    <sheetView showGridLines="0" workbookViewId="0" topLeftCell="A77">
      <selection activeCell="I106" sqref="I10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4"/>
      <c r="M2" s="314"/>
      <c r="N2" s="314"/>
      <c r="O2" s="314"/>
      <c r="P2" s="314"/>
      <c r="Q2" s="314"/>
      <c r="R2" s="314"/>
      <c r="S2" s="314"/>
      <c r="T2" s="314"/>
      <c r="U2" s="314"/>
      <c r="V2" s="314"/>
      <c r="AT2" s="17" t="s">
        <v>89</v>
      </c>
    </row>
    <row r="3" spans="2:46" s="1" customFormat="1" ht="6.95" customHeight="1">
      <c r="B3" s="101"/>
      <c r="C3" s="102"/>
      <c r="D3" s="102"/>
      <c r="E3" s="102"/>
      <c r="F3" s="102"/>
      <c r="G3" s="102"/>
      <c r="H3" s="102"/>
      <c r="I3" s="102"/>
      <c r="J3" s="102"/>
      <c r="K3" s="102"/>
      <c r="L3" s="20"/>
      <c r="AT3" s="17" t="s">
        <v>83</v>
      </c>
    </row>
    <row r="4" spans="2:46" s="1" customFormat="1" ht="24.95" customHeight="1">
      <c r="B4" s="20"/>
      <c r="D4" s="103" t="s">
        <v>90</v>
      </c>
      <c r="L4" s="20"/>
      <c r="M4" s="104" t="s">
        <v>10</v>
      </c>
      <c r="AT4" s="17" t="s">
        <v>4</v>
      </c>
    </row>
    <row r="5" spans="2:12" s="1" customFormat="1" ht="6.95" customHeight="1">
      <c r="B5" s="20"/>
      <c r="L5" s="20"/>
    </row>
    <row r="6" spans="2:12" s="1" customFormat="1" ht="12" customHeight="1">
      <c r="B6" s="20"/>
      <c r="D6" s="105" t="s">
        <v>16</v>
      </c>
      <c r="L6" s="20"/>
    </row>
    <row r="7" spans="2:12" s="1" customFormat="1" ht="16.5" customHeight="1">
      <c r="B7" s="20"/>
      <c r="E7" s="357" t="str">
        <f>'Rekapitulace stavby'!K6</f>
        <v>Zateplení objektu - penzion Hestia</v>
      </c>
      <c r="F7" s="358"/>
      <c r="G7" s="358"/>
      <c r="H7" s="358"/>
      <c r="L7" s="20"/>
    </row>
    <row r="8" spans="1:31" s="2" customFormat="1" ht="12" customHeight="1">
      <c r="A8" s="34"/>
      <c r="B8" s="39"/>
      <c r="C8" s="34"/>
      <c r="D8" s="105" t="s">
        <v>91</v>
      </c>
      <c r="E8" s="34"/>
      <c r="F8" s="34"/>
      <c r="G8" s="34"/>
      <c r="H8" s="34"/>
      <c r="I8" s="34"/>
      <c r="J8" s="34"/>
      <c r="K8" s="34"/>
      <c r="L8" s="106"/>
      <c r="S8" s="34"/>
      <c r="T8" s="34"/>
      <c r="U8" s="34"/>
      <c r="V8" s="34"/>
      <c r="W8" s="34"/>
      <c r="X8" s="34"/>
      <c r="Y8" s="34"/>
      <c r="Z8" s="34"/>
      <c r="AA8" s="34"/>
      <c r="AB8" s="34"/>
      <c r="AC8" s="34"/>
      <c r="AD8" s="34"/>
      <c r="AE8" s="34"/>
    </row>
    <row r="9" spans="1:31" s="2" customFormat="1" ht="16.5" customHeight="1">
      <c r="A9" s="34"/>
      <c r="B9" s="39"/>
      <c r="C9" s="34"/>
      <c r="D9" s="34"/>
      <c r="E9" s="359" t="s">
        <v>1632</v>
      </c>
      <c r="F9" s="360"/>
      <c r="G9" s="360"/>
      <c r="H9" s="360"/>
      <c r="I9" s="34"/>
      <c r="J9" s="34"/>
      <c r="K9" s="34"/>
      <c r="L9" s="106"/>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06"/>
      <c r="S10" s="34"/>
      <c r="T10" s="34"/>
      <c r="U10" s="34"/>
      <c r="V10" s="34"/>
      <c r="W10" s="34"/>
      <c r="X10" s="34"/>
      <c r="Y10" s="34"/>
      <c r="Z10" s="34"/>
      <c r="AA10" s="34"/>
      <c r="AB10" s="34"/>
      <c r="AC10" s="34"/>
      <c r="AD10" s="34"/>
      <c r="AE10" s="34"/>
    </row>
    <row r="11" spans="1:31" s="2" customFormat="1" ht="12" customHeight="1">
      <c r="A11" s="34"/>
      <c r="B11" s="39"/>
      <c r="C11" s="34"/>
      <c r="D11" s="105" t="s">
        <v>18</v>
      </c>
      <c r="E11" s="34"/>
      <c r="F11" s="107" t="s">
        <v>19</v>
      </c>
      <c r="G11" s="34"/>
      <c r="H11" s="34"/>
      <c r="I11" s="105" t="s">
        <v>20</v>
      </c>
      <c r="J11" s="107" t="s">
        <v>19</v>
      </c>
      <c r="K11" s="34"/>
      <c r="L11" s="106"/>
      <c r="S11" s="34"/>
      <c r="T11" s="34"/>
      <c r="U11" s="34"/>
      <c r="V11" s="34"/>
      <c r="W11" s="34"/>
      <c r="X11" s="34"/>
      <c r="Y11" s="34"/>
      <c r="Z11" s="34"/>
      <c r="AA11" s="34"/>
      <c r="AB11" s="34"/>
      <c r="AC11" s="34"/>
      <c r="AD11" s="34"/>
      <c r="AE11" s="34"/>
    </row>
    <row r="12" spans="1:31" s="2" customFormat="1" ht="12" customHeight="1">
      <c r="A12" s="34"/>
      <c r="B12" s="39"/>
      <c r="C12" s="34"/>
      <c r="D12" s="105" t="s">
        <v>21</v>
      </c>
      <c r="E12" s="34"/>
      <c r="F12" s="107" t="s">
        <v>22</v>
      </c>
      <c r="G12" s="34"/>
      <c r="H12" s="34"/>
      <c r="I12" s="105" t="s">
        <v>23</v>
      </c>
      <c r="J12" s="108" t="str">
        <f>'Rekapitulace stavby'!AN8</f>
        <v>23. 11. 2021</v>
      </c>
      <c r="K12" s="34"/>
      <c r="L12" s="106"/>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106"/>
      <c r="S13" s="34"/>
      <c r="T13" s="34"/>
      <c r="U13" s="34"/>
      <c r="V13" s="34"/>
      <c r="W13" s="34"/>
      <c r="X13" s="34"/>
      <c r="Y13" s="34"/>
      <c r="Z13" s="34"/>
      <c r="AA13" s="34"/>
      <c r="AB13" s="34"/>
      <c r="AC13" s="34"/>
      <c r="AD13" s="34"/>
      <c r="AE13" s="34"/>
    </row>
    <row r="14" spans="1:31" s="2" customFormat="1" ht="12" customHeight="1">
      <c r="A14" s="34"/>
      <c r="B14" s="39"/>
      <c r="C14" s="34"/>
      <c r="D14" s="105" t="s">
        <v>25</v>
      </c>
      <c r="E14" s="34"/>
      <c r="F14" s="34"/>
      <c r="G14" s="34"/>
      <c r="H14" s="34"/>
      <c r="I14" s="105" t="s">
        <v>26</v>
      </c>
      <c r="J14" s="107" t="s">
        <v>27</v>
      </c>
      <c r="K14" s="34"/>
      <c r="L14" s="106"/>
      <c r="S14" s="34"/>
      <c r="T14" s="34"/>
      <c r="U14" s="34"/>
      <c r="V14" s="34"/>
      <c r="W14" s="34"/>
      <c r="X14" s="34"/>
      <c r="Y14" s="34"/>
      <c r="Z14" s="34"/>
      <c r="AA14" s="34"/>
      <c r="AB14" s="34"/>
      <c r="AC14" s="34"/>
      <c r="AD14" s="34"/>
      <c r="AE14" s="34"/>
    </row>
    <row r="15" spans="1:31" s="2" customFormat="1" ht="18" customHeight="1">
      <c r="A15" s="34"/>
      <c r="B15" s="39"/>
      <c r="C15" s="34"/>
      <c r="D15" s="34"/>
      <c r="E15" s="107" t="s">
        <v>28</v>
      </c>
      <c r="F15" s="34"/>
      <c r="G15" s="34"/>
      <c r="H15" s="34"/>
      <c r="I15" s="105" t="s">
        <v>29</v>
      </c>
      <c r="J15" s="107" t="s">
        <v>19</v>
      </c>
      <c r="K15" s="34"/>
      <c r="L15" s="106"/>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106"/>
      <c r="S16" s="34"/>
      <c r="T16" s="34"/>
      <c r="U16" s="34"/>
      <c r="V16" s="34"/>
      <c r="W16" s="34"/>
      <c r="X16" s="34"/>
      <c r="Y16" s="34"/>
      <c r="Z16" s="34"/>
      <c r="AA16" s="34"/>
      <c r="AB16" s="34"/>
      <c r="AC16" s="34"/>
      <c r="AD16" s="34"/>
      <c r="AE16" s="34"/>
    </row>
    <row r="17" spans="1:31" s="2" customFormat="1" ht="12" customHeight="1">
      <c r="A17" s="34"/>
      <c r="B17" s="39"/>
      <c r="C17" s="34"/>
      <c r="D17" s="105" t="s">
        <v>30</v>
      </c>
      <c r="E17" s="34"/>
      <c r="F17" s="34"/>
      <c r="G17" s="34"/>
      <c r="H17" s="34"/>
      <c r="I17" s="105" t="s">
        <v>26</v>
      </c>
      <c r="J17" s="30" t="str">
        <f>'Rekapitulace stavby'!AN13</f>
        <v>Vyplň údaj</v>
      </c>
      <c r="K17" s="34"/>
      <c r="L17" s="106"/>
      <c r="S17" s="34"/>
      <c r="T17" s="34"/>
      <c r="U17" s="34"/>
      <c r="V17" s="34"/>
      <c r="W17" s="34"/>
      <c r="X17" s="34"/>
      <c r="Y17" s="34"/>
      <c r="Z17" s="34"/>
      <c r="AA17" s="34"/>
      <c r="AB17" s="34"/>
      <c r="AC17" s="34"/>
      <c r="AD17" s="34"/>
      <c r="AE17" s="34"/>
    </row>
    <row r="18" spans="1:31" s="2" customFormat="1" ht="18" customHeight="1">
      <c r="A18" s="34"/>
      <c r="B18" s="39"/>
      <c r="C18" s="34"/>
      <c r="D18" s="34"/>
      <c r="E18" s="361" t="str">
        <f>'Rekapitulace stavby'!E14</f>
        <v>Vyplň údaj</v>
      </c>
      <c r="F18" s="362"/>
      <c r="G18" s="362"/>
      <c r="H18" s="362"/>
      <c r="I18" s="105" t="s">
        <v>29</v>
      </c>
      <c r="J18" s="30" t="str">
        <f>'Rekapitulace stavby'!AN14</f>
        <v>Vyplň údaj</v>
      </c>
      <c r="K18" s="34"/>
      <c r="L18" s="106"/>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106"/>
      <c r="S19" s="34"/>
      <c r="T19" s="34"/>
      <c r="U19" s="34"/>
      <c r="V19" s="34"/>
      <c r="W19" s="34"/>
      <c r="X19" s="34"/>
      <c r="Y19" s="34"/>
      <c r="Z19" s="34"/>
      <c r="AA19" s="34"/>
      <c r="AB19" s="34"/>
      <c r="AC19" s="34"/>
      <c r="AD19" s="34"/>
      <c r="AE19" s="34"/>
    </row>
    <row r="20" spans="1:31" s="2" customFormat="1" ht="12" customHeight="1">
      <c r="A20" s="34"/>
      <c r="B20" s="39"/>
      <c r="C20" s="34"/>
      <c r="D20" s="105" t="s">
        <v>32</v>
      </c>
      <c r="E20" s="34"/>
      <c r="F20" s="34"/>
      <c r="G20" s="34"/>
      <c r="H20" s="34"/>
      <c r="I20" s="105" t="s">
        <v>26</v>
      </c>
      <c r="J20" s="107" t="s">
        <v>19</v>
      </c>
      <c r="K20" s="34"/>
      <c r="L20" s="106"/>
      <c r="S20" s="34"/>
      <c r="T20" s="34"/>
      <c r="U20" s="34"/>
      <c r="V20" s="34"/>
      <c r="W20" s="34"/>
      <c r="X20" s="34"/>
      <c r="Y20" s="34"/>
      <c r="Z20" s="34"/>
      <c r="AA20" s="34"/>
      <c r="AB20" s="34"/>
      <c r="AC20" s="34"/>
      <c r="AD20" s="34"/>
      <c r="AE20" s="34"/>
    </row>
    <row r="21" spans="1:31" s="2" customFormat="1" ht="18" customHeight="1">
      <c r="A21" s="34"/>
      <c r="B21" s="39"/>
      <c r="C21" s="34"/>
      <c r="D21" s="34"/>
      <c r="E21" s="107" t="s">
        <v>33</v>
      </c>
      <c r="F21" s="34"/>
      <c r="G21" s="34"/>
      <c r="H21" s="34"/>
      <c r="I21" s="105" t="s">
        <v>29</v>
      </c>
      <c r="J21" s="107" t="s">
        <v>19</v>
      </c>
      <c r="K21" s="34"/>
      <c r="L21" s="106"/>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106"/>
      <c r="S22" s="34"/>
      <c r="T22" s="34"/>
      <c r="U22" s="34"/>
      <c r="V22" s="34"/>
      <c r="W22" s="34"/>
      <c r="X22" s="34"/>
      <c r="Y22" s="34"/>
      <c r="Z22" s="34"/>
      <c r="AA22" s="34"/>
      <c r="AB22" s="34"/>
      <c r="AC22" s="34"/>
      <c r="AD22" s="34"/>
      <c r="AE22" s="34"/>
    </row>
    <row r="23" spans="1:31" s="2" customFormat="1" ht="12" customHeight="1">
      <c r="A23" s="34"/>
      <c r="B23" s="39"/>
      <c r="C23" s="34"/>
      <c r="D23" s="105" t="s">
        <v>35</v>
      </c>
      <c r="E23" s="34"/>
      <c r="F23" s="34"/>
      <c r="G23" s="34"/>
      <c r="H23" s="34"/>
      <c r="I23" s="105" t="s">
        <v>26</v>
      </c>
      <c r="J23" s="107" t="s">
        <v>19</v>
      </c>
      <c r="K23" s="34"/>
      <c r="L23" s="106"/>
      <c r="S23" s="34"/>
      <c r="T23" s="34"/>
      <c r="U23" s="34"/>
      <c r="V23" s="34"/>
      <c r="W23" s="34"/>
      <c r="X23" s="34"/>
      <c r="Y23" s="34"/>
      <c r="Z23" s="34"/>
      <c r="AA23" s="34"/>
      <c r="AB23" s="34"/>
      <c r="AC23" s="34"/>
      <c r="AD23" s="34"/>
      <c r="AE23" s="34"/>
    </row>
    <row r="24" spans="1:31" s="2" customFormat="1" ht="18" customHeight="1">
      <c r="A24" s="34"/>
      <c r="B24" s="39"/>
      <c r="C24" s="34"/>
      <c r="D24" s="34"/>
      <c r="E24" s="107" t="s">
        <v>36</v>
      </c>
      <c r="F24" s="34"/>
      <c r="G24" s="34"/>
      <c r="H24" s="34"/>
      <c r="I24" s="105" t="s">
        <v>29</v>
      </c>
      <c r="J24" s="107" t="s">
        <v>19</v>
      </c>
      <c r="K24" s="34"/>
      <c r="L24" s="106"/>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106"/>
      <c r="S25" s="34"/>
      <c r="T25" s="34"/>
      <c r="U25" s="34"/>
      <c r="V25" s="34"/>
      <c r="W25" s="34"/>
      <c r="X25" s="34"/>
      <c r="Y25" s="34"/>
      <c r="Z25" s="34"/>
      <c r="AA25" s="34"/>
      <c r="AB25" s="34"/>
      <c r="AC25" s="34"/>
      <c r="AD25" s="34"/>
      <c r="AE25" s="34"/>
    </row>
    <row r="26" spans="1:31" s="2" customFormat="1" ht="12" customHeight="1">
      <c r="A26" s="34"/>
      <c r="B26" s="39"/>
      <c r="C26" s="34"/>
      <c r="D26" s="105" t="s">
        <v>37</v>
      </c>
      <c r="E26" s="34"/>
      <c r="F26" s="34"/>
      <c r="G26" s="34"/>
      <c r="H26" s="34"/>
      <c r="I26" s="34"/>
      <c r="J26" s="34"/>
      <c r="K26" s="34"/>
      <c r="L26" s="106"/>
      <c r="S26" s="34"/>
      <c r="T26" s="34"/>
      <c r="U26" s="34"/>
      <c r="V26" s="34"/>
      <c r="W26" s="34"/>
      <c r="X26" s="34"/>
      <c r="Y26" s="34"/>
      <c r="Z26" s="34"/>
      <c r="AA26" s="34"/>
      <c r="AB26" s="34"/>
      <c r="AC26" s="34"/>
      <c r="AD26" s="34"/>
      <c r="AE26" s="34"/>
    </row>
    <row r="27" spans="1:31" s="8" customFormat="1" ht="16.5" customHeight="1">
      <c r="A27" s="109"/>
      <c r="B27" s="110"/>
      <c r="C27" s="109"/>
      <c r="D27" s="109"/>
      <c r="E27" s="363" t="s">
        <v>19</v>
      </c>
      <c r="F27" s="363"/>
      <c r="G27" s="363"/>
      <c r="H27" s="363"/>
      <c r="I27" s="109"/>
      <c r="J27" s="109"/>
      <c r="K27" s="109"/>
      <c r="L27" s="111"/>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34"/>
      <c r="J28" s="34"/>
      <c r="K28" s="34"/>
      <c r="L28" s="106"/>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2"/>
      <c r="J29" s="112"/>
      <c r="K29" s="112"/>
      <c r="L29" s="106"/>
      <c r="S29" s="34"/>
      <c r="T29" s="34"/>
      <c r="U29" s="34"/>
      <c r="V29" s="34"/>
      <c r="W29" s="34"/>
      <c r="X29" s="34"/>
      <c r="Y29" s="34"/>
      <c r="Z29" s="34"/>
      <c r="AA29" s="34"/>
      <c r="AB29" s="34"/>
      <c r="AC29" s="34"/>
      <c r="AD29" s="34"/>
      <c r="AE29" s="34"/>
    </row>
    <row r="30" spans="1:31" s="2" customFormat="1" ht="25.35" customHeight="1">
      <c r="A30" s="34"/>
      <c r="B30" s="39"/>
      <c r="C30" s="34"/>
      <c r="D30" s="113" t="s">
        <v>39</v>
      </c>
      <c r="E30" s="34"/>
      <c r="F30" s="34"/>
      <c r="G30" s="34"/>
      <c r="H30" s="34"/>
      <c r="I30" s="34"/>
      <c r="J30" s="114">
        <f>ROUND(J83,2)</f>
        <v>0</v>
      </c>
      <c r="K30" s="34"/>
      <c r="L30" s="106"/>
      <c r="S30" s="34"/>
      <c r="T30" s="34"/>
      <c r="U30" s="34"/>
      <c r="V30" s="34"/>
      <c r="W30" s="34"/>
      <c r="X30" s="34"/>
      <c r="Y30" s="34"/>
      <c r="Z30" s="34"/>
      <c r="AA30" s="34"/>
      <c r="AB30" s="34"/>
      <c r="AC30" s="34"/>
      <c r="AD30" s="34"/>
      <c r="AE30" s="34"/>
    </row>
    <row r="31" spans="1:31" s="2" customFormat="1" ht="6.95" customHeight="1">
      <c r="A31" s="34"/>
      <c r="B31" s="39"/>
      <c r="C31" s="34"/>
      <c r="D31" s="112"/>
      <c r="E31" s="112"/>
      <c r="F31" s="112"/>
      <c r="G31" s="112"/>
      <c r="H31" s="112"/>
      <c r="I31" s="112"/>
      <c r="J31" s="112"/>
      <c r="K31" s="112"/>
      <c r="L31" s="106"/>
      <c r="S31" s="34"/>
      <c r="T31" s="34"/>
      <c r="U31" s="34"/>
      <c r="V31" s="34"/>
      <c r="W31" s="34"/>
      <c r="X31" s="34"/>
      <c r="Y31" s="34"/>
      <c r="Z31" s="34"/>
      <c r="AA31" s="34"/>
      <c r="AB31" s="34"/>
      <c r="AC31" s="34"/>
      <c r="AD31" s="34"/>
      <c r="AE31" s="34"/>
    </row>
    <row r="32" spans="1:31" s="2" customFormat="1" ht="14.45" customHeight="1">
      <c r="A32" s="34"/>
      <c r="B32" s="39"/>
      <c r="C32" s="34"/>
      <c r="D32" s="34"/>
      <c r="E32" s="34"/>
      <c r="F32" s="115" t="s">
        <v>41</v>
      </c>
      <c r="G32" s="34"/>
      <c r="H32" s="34"/>
      <c r="I32" s="115" t="s">
        <v>40</v>
      </c>
      <c r="J32" s="115" t="s">
        <v>42</v>
      </c>
      <c r="K32" s="34"/>
      <c r="L32" s="106"/>
      <c r="S32" s="34"/>
      <c r="T32" s="34"/>
      <c r="U32" s="34"/>
      <c r="V32" s="34"/>
      <c r="W32" s="34"/>
      <c r="X32" s="34"/>
      <c r="Y32" s="34"/>
      <c r="Z32" s="34"/>
      <c r="AA32" s="34"/>
      <c r="AB32" s="34"/>
      <c r="AC32" s="34"/>
      <c r="AD32" s="34"/>
      <c r="AE32" s="34"/>
    </row>
    <row r="33" spans="1:31" s="2" customFormat="1" ht="14.45" customHeight="1">
      <c r="A33" s="34"/>
      <c r="B33" s="39"/>
      <c r="C33" s="34"/>
      <c r="D33" s="116" t="s">
        <v>43</v>
      </c>
      <c r="E33" s="105" t="s">
        <v>44</v>
      </c>
      <c r="F33" s="117">
        <f>ROUND((SUM(BE83:BE122)),2)</f>
        <v>0</v>
      </c>
      <c r="G33" s="34"/>
      <c r="H33" s="34"/>
      <c r="I33" s="118">
        <v>0.21</v>
      </c>
      <c r="J33" s="117">
        <f>ROUND(((SUM(BE83:BE122))*I33),2)</f>
        <v>0</v>
      </c>
      <c r="K33" s="34"/>
      <c r="L33" s="106"/>
      <c r="S33" s="34"/>
      <c r="T33" s="34"/>
      <c r="U33" s="34"/>
      <c r="V33" s="34"/>
      <c r="W33" s="34"/>
      <c r="X33" s="34"/>
      <c r="Y33" s="34"/>
      <c r="Z33" s="34"/>
      <c r="AA33" s="34"/>
      <c r="AB33" s="34"/>
      <c r="AC33" s="34"/>
      <c r="AD33" s="34"/>
      <c r="AE33" s="34"/>
    </row>
    <row r="34" spans="1:31" s="2" customFormat="1" ht="14.45" customHeight="1">
      <c r="A34" s="34"/>
      <c r="B34" s="39"/>
      <c r="C34" s="34"/>
      <c r="D34" s="34"/>
      <c r="E34" s="105" t="s">
        <v>45</v>
      </c>
      <c r="F34" s="117">
        <f>ROUND((SUM(BF83:BF122)),2)</f>
        <v>0</v>
      </c>
      <c r="G34" s="34"/>
      <c r="H34" s="34"/>
      <c r="I34" s="118">
        <v>0.15</v>
      </c>
      <c r="J34" s="117">
        <f>ROUND(((SUM(BF83:BF122))*I34),2)</f>
        <v>0</v>
      </c>
      <c r="K34" s="34"/>
      <c r="L34" s="106"/>
      <c r="S34" s="34"/>
      <c r="T34" s="34"/>
      <c r="U34" s="34"/>
      <c r="V34" s="34"/>
      <c r="W34" s="34"/>
      <c r="X34" s="34"/>
      <c r="Y34" s="34"/>
      <c r="Z34" s="34"/>
      <c r="AA34" s="34"/>
      <c r="AB34" s="34"/>
      <c r="AC34" s="34"/>
      <c r="AD34" s="34"/>
      <c r="AE34" s="34"/>
    </row>
    <row r="35" spans="1:31" s="2" customFormat="1" ht="14.45" customHeight="1" hidden="1">
      <c r="A35" s="34"/>
      <c r="B35" s="39"/>
      <c r="C35" s="34"/>
      <c r="D35" s="34"/>
      <c r="E35" s="105" t="s">
        <v>46</v>
      </c>
      <c r="F35" s="117">
        <f>ROUND((SUM(BG83:BG122)),2)</f>
        <v>0</v>
      </c>
      <c r="G35" s="34"/>
      <c r="H35" s="34"/>
      <c r="I35" s="118">
        <v>0.21</v>
      </c>
      <c r="J35" s="117">
        <f>0</f>
        <v>0</v>
      </c>
      <c r="K35" s="34"/>
      <c r="L35" s="106"/>
      <c r="S35" s="34"/>
      <c r="T35" s="34"/>
      <c r="U35" s="34"/>
      <c r="V35" s="34"/>
      <c r="W35" s="34"/>
      <c r="X35" s="34"/>
      <c r="Y35" s="34"/>
      <c r="Z35" s="34"/>
      <c r="AA35" s="34"/>
      <c r="AB35" s="34"/>
      <c r="AC35" s="34"/>
      <c r="AD35" s="34"/>
      <c r="AE35" s="34"/>
    </row>
    <row r="36" spans="1:31" s="2" customFormat="1" ht="14.45" customHeight="1" hidden="1">
      <c r="A36" s="34"/>
      <c r="B36" s="39"/>
      <c r="C36" s="34"/>
      <c r="D36" s="34"/>
      <c r="E36" s="105" t="s">
        <v>47</v>
      </c>
      <c r="F36" s="117">
        <f>ROUND((SUM(BH83:BH122)),2)</f>
        <v>0</v>
      </c>
      <c r="G36" s="34"/>
      <c r="H36" s="34"/>
      <c r="I36" s="118">
        <v>0.15</v>
      </c>
      <c r="J36" s="117">
        <f>0</f>
        <v>0</v>
      </c>
      <c r="K36" s="34"/>
      <c r="L36" s="106"/>
      <c r="S36" s="34"/>
      <c r="T36" s="34"/>
      <c r="U36" s="34"/>
      <c r="V36" s="34"/>
      <c r="W36" s="34"/>
      <c r="X36" s="34"/>
      <c r="Y36" s="34"/>
      <c r="Z36" s="34"/>
      <c r="AA36" s="34"/>
      <c r="AB36" s="34"/>
      <c r="AC36" s="34"/>
      <c r="AD36" s="34"/>
      <c r="AE36" s="34"/>
    </row>
    <row r="37" spans="1:31" s="2" customFormat="1" ht="14.45" customHeight="1" hidden="1">
      <c r="A37" s="34"/>
      <c r="B37" s="39"/>
      <c r="C37" s="34"/>
      <c r="D37" s="34"/>
      <c r="E37" s="105" t="s">
        <v>48</v>
      </c>
      <c r="F37" s="117">
        <f>ROUND((SUM(BI83:BI122)),2)</f>
        <v>0</v>
      </c>
      <c r="G37" s="34"/>
      <c r="H37" s="34"/>
      <c r="I37" s="118">
        <v>0</v>
      </c>
      <c r="J37" s="117">
        <f>0</f>
        <v>0</v>
      </c>
      <c r="K37" s="34"/>
      <c r="L37" s="106"/>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106"/>
      <c r="S38" s="34"/>
      <c r="T38" s="34"/>
      <c r="U38" s="34"/>
      <c r="V38" s="34"/>
      <c r="W38" s="34"/>
      <c r="X38" s="34"/>
      <c r="Y38" s="34"/>
      <c r="Z38" s="34"/>
      <c r="AA38" s="34"/>
      <c r="AB38" s="34"/>
      <c r="AC38" s="34"/>
      <c r="AD38" s="34"/>
      <c r="AE38" s="34"/>
    </row>
    <row r="39" spans="1:31" s="2" customFormat="1" ht="25.35" customHeight="1">
      <c r="A39" s="34"/>
      <c r="B39" s="39"/>
      <c r="C39" s="119"/>
      <c r="D39" s="120" t="s">
        <v>49</v>
      </c>
      <c r="E39" s="121"/>
      <c r="F39" s="121"/>
      <c r="G39" s="122" t="s">
        <v>50</v>
      </c>
      <c r="H39" s="123" t="s">
        <v>51</v>
      </c>
      <c r="I39" s="121"/>
      <c r="J39" s="124">
        <f>SUM(J30:J37)</f>
        <v>0</v>
      </c>
      <c r="K39" s="125"/>
      <c r="L39" s="106"/>
      <c r="S39" s="34"/>
      <c r="T39" s="34"/>
      <c r="U39" s="34"/>
      <c r="V39" s="34"/>
      <c r="W39" s="34"/>
      <c r="X39" s="34"/>
      <c r="Y39" s="34"/>
      <c r="Z39" s="34"/>
      <c r="AA39" s="34"/>
      <c r="AB39" s="34"/>
      <c r="AC39" s="34"/>
      <c r="AD39" s="34"/>
      <c r="AE39" s="34"/>
    </row>
    <row r="40" spans="1:31" s="2" customFormat="1" ht="14.45" customHeight="1">
      <c r="A40" s="34"/>
      <c r="B40" s="126"/>
      <c r="C40" s="127"/>
      <c r="D40" s="127"/>
      <c r="E40" s="127"/>
      <c r="F40" s="127"/>
      <c r="G40" s="127"/>
      <c r="H40" s="127"/>
      <c r="I40" s="127"/>
      <c r="J40" s="127"/>
      <c r="K40" s="127"/>
      <c r="L40" s="106"/>
      <c r="S40" s="34"/>
      <c r="T40" s="34"/>
      <c r="U40" s="34"/>
      <c r="V40" s="34"/>
      <c r="W40" s="34"/>
      <c r="X40" s="34"/>
      <c r="Y40" s="34"/>
      <c r="Z40" s="34"/>
      <c r="AA40" s="34"/>
      <c r="AB40" s="34"/>
      <c r="AC40" s="34"/>
      <c r="AD40" s="34"/>
      <c r="AE40" s="34"/>
    </row>
    <row r="44" spans="1:31" s="2" customFormat="1" ht="6.95" customHeight="1">
      <c r="A44" s="34"/>
      <c r="B44" s="128"/>
      <c r="C44" s="129"/>
      <c r="D44" s="129"/>
      <c r="E44" s="129"/>
      <c r="F44" s="129"/>
      <c r="G44" s="129"/>
      <c r="H44" s="129"/>
      <c r="I44" s="129"/>
      <c r="J44" s="129"/>
      <c r="K44" s="129"/>
      <c r="L44" s="106"/>
      <c r="S44" s="34"/>
      <c r="T44" s="34"/>
      <c r="U44" s="34"/>
      <c r="V44" s="34"/>
      <c r="W44" s="34"/>
      <c r="X44" s="34"/>
      <c r="Y44" s="34"/>
      <c r="Z44" s="34"/>
      <c r="AA44" s="34"/>
      <c r="AB44" s="34"/>
      <c r="AC44" s="34"/>
      <c r="AD44" s="34"/>
      <c r="AE44" s="34"/>
    </row>
    <row r="45" spans="1:31" s="2" customFormat="1" ht="24.95" customHeight="1">
      <c r="A45" s="34"/>
      <c r="B45" s="35"/>
      <c r="C45" s="23" t="s">
        <v>94</v>
      </c>
      <c r="D45" s="36"/>
      <c r="E45" s="36"/>
      <c r="F45" s="36"/>
      <c r="G45" s="36"/>
      <c r="H45" s="36"/>
      <c r="I45" s="36"/>
      <c r="J45" s="36"/>
      <c r="K45" s="36"/>
      <c r="L45" s="106"/>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36"/>
      <c r="J46" s="36"/>
      <c r="K46" s="36"/>
      <c r="L46" s="106"/>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6"/>
      <c r="S47" s="34"/>
      <c r="T47" s="34"/>
      <c r="U47" s="34"/>
      <c r="V47" s="34"/>
      <c r="W47" s="34"/>
      <c r="X47" s="34"/>
      <c r="Y47" s="34"/>
      <c r="Z47" s="34"/>
      <c r="AA47" s="34"/>
      <c r="AB47" s="34"/>
      <c r="AC47" s="34"/>
      <c r="AD47" s="34"/>
      <c r="AE47" s="34"/>
    </row>
    <row r="48" spans="1:31" s="2" customFormat="1" ht="16.5" customHeight="1">
      <c r="A48" s="34"/>
      <c r="B48" s="35"/>
      <c r="C48" s="36"/>
      <c r="D48" s="36"/>
      <c r="E48" s="355" t="str">
        <f>E7</f>
        <v>Zateplení objektu - penzion Hestia</v>
      </c>
      <c r="F48" s="356"/>
      <c r="G48" s="356"/>
      <c r="H48" s="356"/>
      <c r="I48" s="36"/>
      <c r="J48" s="36"/>
      <c r="K48" s="36"/>
      <c r="L48" s="106"/>
      <c r="S48" s="34"/>
      <c r="T48" s="34"/>
      <c r="U48" s="34"/>
      <c r="V48" s="34"/>
      <c r="W48" s="34"/>
      <c r="X48" s="34"/>
      <c r="Y48" s="34"/>
      <c r="Z48" s="34"/>
      <c r="AA48" s="34"/>
      <c r="AB48" s="34"/>
      <c r="AC48" s="34"/>
      <c r="AD48" s="34"/>
      <c r="AE48" s="34"/>
    </row>
    <row r="49" spans="1:31" s="2" customFormat="1" ht="12" customHeight="1">
      <c r="A49" s="34"/>
      <c r="B49" s="35"/>
      <c r="C49" s="29" t="s">
        <v>91</v>
      </c>
      <c r="D49" s="36"/>
      <c r="E49" s="36"/>
      <c r="F49" s="36"/>
      <c r="G49" s="36"/>
      <c r="H49" s="36"/>
      <c r="I49" s="36"/>
      <c r="J49" s="36"/>
      <c r="K49" s="36"/>
      <c r="L49" s="106"/>
      <c r="S49" s="34"/>
      <c r="T49" s="34"/>
      <c r="U49" s="34"/>
      <c r="V49" s="34"/>
      <c r="W49" s="34"/>
      <c r="X49" s="34"/>
      <c r="Y49" s="34"/>
      <c r="Z49" s="34"/>
      <c r="AA49" s="34"/>
      <c r="AB49" s="34"/>
      <c r="AC49" s="34"/>
      <c r="AD49" s="34"/>
      <c r="AE49" s="34"/>
    </row>
    <row r="50" spans="1:31" s="2" customFormat="1" ht="16.5" customHeight="1">
      <c r="A50" s="34"/>
      <c r="B50" s="35"/>
      <c r="C50" s="36"/>
      <c r="D50" s="36"/>
      <c r="E50" s="324" t="str">
        <f>E9</f>
        <v>D.1.4b - Měření a regulace</v>
      </c>
      <c r="F50" s="354"/>
      <c r="G50" s="354"/>
      <c r="H50" s="354"/>
      <c r="I50" s="36"/>
      <c r="J50" s="36"/>
      <c r="K50" s="36"/>
      <c r="L50" s="106"/>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36"/>
      <c r="J51" s="36"/>
      <c r="K51" s="36"/>
      <c r="L51" s="106"/>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p.p.č. 1011/7, k.ú. Drahovice</v>
      </c>
      <c r="G52" s="36"/>
      <c r="H52" s="36"/>
      <c r="I52" s="29" t="s">
        <v>23</v>
      </c>
      <c r="J52" s="59" t="str">
        <f>IF(J12="","",J12)</f>
        <v>23. 11. 2021</v>
      </c>
      <c r="K52" s="36"/>
      <c r="L52" s="106"/>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36"/>
      <c r="J53" s="36"/>
      <c r="K53" s="36"/>
      <c r="L53" s="106"/>
      <c r="S53" s="34"/>
      <c r="T53" s="34"/>
      <c r="U53" s="34"/>
      <c r="V53" s="34"/>
      <c r="W53" s="34"/>
      <c r="X53" s="34"/>
      <c r="Y53" s="34"/>
      <c r="Z53" s="34"/>
      <c r="AA53" s="34"/>
      <c r="AB53" s="34"/>
      <c r="AC53" s="34"/>
      <c r="AD53" s="34"/>
      <c r="AE53" s="34"/>
    </row>
    <row r="54" spans="1:31" s="2" customFormat="1" ht="40.15" customHeight="1">
      <c r="A54" s="34"/>
      <c r="B54" s="35"/>
      <c r="C54" s="29" t="s">
        <v>25</v>
      </c>
      <c r="D54" s="36"/>
      <c r="E54" s="36"/>
      <c r="F54" s="27" t="str">
        <f>E15</f>
        <v>SOŠ stavební K. Vary, nám. Karla Sabiny 159/16, KV</v>
      </c>
      <c r="G54" s="36"/>
      <c r="H54" s="36"/>
      <c r="I54" s="29" t="s">
        <v>32</v>
      </c>
      <c r="J54" s="32" t="str">
        <f>E21</f>
        <v>Ing. Karel Drahokoupil, Krále Jiřího 22, K.Vary</v>
      </c>
      <c r="K54" s="36"/>
      <c r="L54" s="106"/>
      <c r="S54" s="34"/>
      <c r="T54" s="34"/>
      <c r="U54" s="34"/>
      <c r="V54" s="34"/>
      <c r="W54" s="34"/>
      <c r="X54" s="34"/>
      <c r="Y54" s="34"/>
      <c r="Z54" s="34"/>
      <c r="AA54" s="34"/>
      <c r="AB54" s="34"/>
      <c r="AC54" s="34"/>
      <c r="AD54" s="34"/>
      <c r="AE54" s="34"/>
    </row>
    <row r="55" spans="1:31" s="2" customFormat="1" ht="15.2" customHeight="1">
      <c r="A55" s="34"/>
      <c r="B55" s="35"/>
      <c r="C55" s="29" t="s">
        <v>30</v>
      </c>
      <c r="D55" s="36"/>
      <c r="E55" s="36"/>
      <c r="F55" s="27" t="str">
        <f>IF(E18="","",E18)</f>
        <v>Vyplň údaj</v>
      </c>
      <c r="G55" s="36"/>
      <c r="H55" s="36"/>
      <c r="I55" s="29" t="s">
        <v>35</v>
      </c>
      <c r="J55" s="32" t="str">
        <f>E24</f>
        <v>Ing. C. Janoušová</v>
      </c>
      <c r="K55" s="36"/>
      <c r="L55" s="106"/>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6"/>
      <c r="S56" s="34"/>
      <c r="T56" s="34"/>
      <c r="U56" s="34"/>
      <c r="V56" s="34"/>
      <c r="W56" s="34"/>
      <c r="X56" s="34"/>
      <c r="Y56" s="34"/>
      <c r="Z56" s="34"/>
      <c r="AA56" s="34"/>
      <c r="AB56" s="34"/>
      <c r="AC56" s="34"/>
      <c r="AD56" s="34"/>
      <c r="AE56" s="34"/>
    </row>
    <row r="57" spans="1:31" s="2" customFormat="1" ht="29.25" customHeight="1">
      <c r="A57" s="34"/>
      <c r="B57" s="35"/>
      <c r="C57" s="130" t="s">
        <v>95</v>
      </c>
      <c r="D57" s="131"/>
      <c r="E57" s="131"/>
      <c r="F57" s="131"/>
      <c r="G57" s="131"/>
      <c r="H57" s="131"/>
      <c r="I57" s="131"/>
      <c r="J57" s="132" t="s">
        <v>96</v>
      </c>
      <c r="K57" s="131"/>
      <c r="L57" s="106"/>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6"/>
      <c r="S58" s="34"/>
      <c r="T58" s="34"/>
      <c r="U58" s="34"/>
      <c r="V58" s="34"/>
      <c r="W58" s="34"/>
      <c r="X58" s="34"/>
      <c r="Y58" s="34"/>
      <c r="Z58" s="34"/>
      <c r="AA58" s="34"/>
      <c r="AB58" s="34"/>
      <c r="AC58" s="34"/>
      <c r="AD58" s="34"/>
      <c r="AE58" s="34"/>
    </row>
    <row r="59" spans="1:47" s="2" customFormat="1" ht="22.9" customHeight="1">
      <c r="A59" s="34"/>
      <c r="B59" s="35"/>
      <c r="C59" s="133" t="s">
        <v>71</v>
      </c>
      <c r="D59" s="36"/>
      <c r="E59" s="36"/>
      <c r="F59" s="36"/>
      <c r="G59" s="36"/>
      <c r="H59" s="36"/>
      <c r="I59" s="36"/>
      <c r="J59" s="77">
        <f>J83</f>
        <v>0</v>
      </c>
      <c r="K59" s="36"/>
      <c r="L59" s="106"/>
      <c r="S59" s="34"/>
      <c r="T59" s="34"/>
      <c r="U59" s="34"/>
      <c r="V59" s="34"/>
      <c r="W59" s="34"/>
      <c r="X59" s="34"/>
      <c r="Y59" s="34"/>
      <c r="Z59" s="34"/>
      <c r="AA59" s="34"/>
      <c r="AB59" s="34"/>
      <c r="AC59" s="34"/>
      <c r="AD59" s="34"/>
      <c r="AE59" s="34"/>
      <c r="AU59" s="17" t="s">
        <v>97</v>
      </c>
    </row>
    <row r="60" spans="2:12" s="9" customFormat="1" ht="24.95" customHeight="1">
      <c r="B60" s="134"/>
      <c r="C60" s="135"/>
      <c r="D60" s="136" t="s">
        <v>1633</v>
      </c>
      <c r="E60" s="137"/>
      <c r="F60" s="137"/>
      <c r="G60" s="137"/>
      <c r="H60" s="137"/>
      <c r="I60" s="137"/>
      <c r="J60" s="138">
        <f>J84</f>
        <v>0</v>
      </c>
      <c r="K60" s="135"/>
      <c r="L60" s="139"/>
    </row>
    <row r="61" spans="2:12" s="9" customFormat="1" ht="24.95" customHeight="1">
      <c r="B61" s="134"/>
      <c r="C61" s="135"/>
      <c r="D61" s="136" t="s">
        <v>1634</v>
      </c>
      <c r="E61" s="137"/>
      <c r="F61" s="137"/>
      <c r="G61" s="137"/>
      <c r="H61" s="137"/>
      <c r="I61" s="137"/>
      <c r="J61" s="138">
        <f>J94</f>
        <v>0</v>
      </c>
      <c r="K61" s="135"/>
      <c r="L61" s="139"/>
    </row>
    <row r="62" spans="2:12" s="9" customFormat="1" ht="24.95" customHeight="1">
      <c r="B62" s="134"/>
      <c r="C62" s="135"/>
      <c r="D62" s="136" t="s">
        <v>1635</v>
      </c>
      <c r="E62" s="137"/>
      <c r="F62" s="137"/>
      <c r="G62" s="137"/>
      <c r="H62" s="137"/>
      <c r="I62" s="137"/>
      <c r="J62" s="138">
        <f>J101</f>
        <v>0</v>
      </c>
      <c r="K62" s="135"/>
      <c r="L62" s="139"/>
    </row>
    <row r="63" spans="2:12" s="9" customFormat="1" ht="24.95" customHeight="1">
      <c r="B63" s="134"/>
      <c r="C63" s="135"/>
      <c r="D63" s="136" t="s">
        <v>1636</v>
      </c>
      <c r="E63" s="137"/>
      <c r="F63" s="137"/>
      <c r="G63" s="137"/>
      <c r="H63" s="137"/>
      <c r="I63" s="137"/>
      <c r="J63" s="138">
        <f>J105</f>
        <v>0</v>
      </c>
      <c r="K63" s="135"/>
      <c r="L63" s="139"/>
    </row>
    <row r="64" spans="1:31" s="2" customFormat="1" ht="21.75" customHeight="1">
      <c r="A64" s="34"/>
      <c r="B64" s="35"/>
      <c r="C64" s="36"/>
      <c r="D64" s="36"/>
      <c r="E64" s="36"/>
      <c r="F64" s="36"/>
      <c r="G64" s="36"/>
      <c r="H64" s="36"/>
      <c r="I64" s="36"/>
      <c r="J64" s="36"/>
      <c r="K64" s="36"/>
      <c r="L64" s="106"/>
      <c r="S64" s="34"/>
      <c r="T64" s="34"/>
      <c r="U64" s="34"/>
      <c r="V64" s="34"/>
      <c r="W64" s="34"/>
      <c r="X64" s="34"/>
      <c r="Y64" s="34"/>
      <c r="Z64" s="34"/>
      <c r="AA64" s="34"/>
      <c r="AB64" s="34"/>
      <c r="AC64" s="34"/>
      <c r="AD64" s="34"/>
      <c r="AE64" s="34"/>
    </row>
    <row r="65" spans="1:31" s="2" customFormat="1" ht="6.95" customHeight="1">
      <c r="A65" s="34"/>
      <c r="B65" s="47"/>
      <c r="C65" s="48"/>
      <c r="D65" s="48"/>
      <c r="E65" s="48"/>
      <c r="F65" s="48"/>
      <c r="G65" s="48"/>
      <c r="H65" s="48"/>
      <c r="I65" s="48"/>
      <c r="J65" s="48"/>
      <c r="K65" s="48"/>
      <c r="L65" s="106"/>
      <c r="S65" s="34"/>
      <c r="T65" s="34"/>
      <c r="U65" s="34"/>
      <c r="V65" s="34"/>
      <c r="W65" s="34"/>
      <c r="X65" s="34"/>
      <c r="Y65" s="34"/>
      <c r="Z65" s="34"/>
      <c r="AA65" s="34"/>
      <c r="AB65" s="34"/>
      <c r="AC65" s="34"/>
      <c r="AD65" s="34"/>
      <c r="AE65" s="34"/>
    </row>
    <row r="69" spans="1:31" s="2" customFormat="1" ht="6.95" customHeight="1">
      <c r="A69" s="34"/>
      <c r="B69" s="49"/>
      <c r="C69" s="50"/>
      <c r="D69" s="50"/>
      <c r="E69" s="50"/>
      <c r="F69" s="50"/>
      <c r="G69" s="50"/>
      <c r="H69" s="50"/>
      <c r="I69" s="50"/>
      <c r="J69" s="50"/>
      <c r="K69" s="50"/>
      <c r="L69" s="106"/>
      <c r="S69" s="34"/>
      <c r="T69" s="34"/>
      <c r="U69" s="34"/>
      <c r="V69" s="34"/>
      <c r="W69" s="34"/>
      <c r="X69" s="34"/>
      <c r="Y69" s="34"/>
      <c r="Z69" s="34"/>
      <c r="AA69" s="34"/>
      <c r="AB69" s="34"/>
      <c r="AC69" s="34"/>
      <c r="AD69" s="34"/>
      <c r="AE69" s="34"/>
    </row>
    <row r="70" spans="1:31" s="2" customFormat="1" ht="24.95" customHeight="1">
      <c r="A70" s="34"/>
      <c r="B70" s="35"/>
      <c r="C70" s="23" t="s">
        <v>131</v>
      </c>
      <c r="D70" s="36"/>
      <c r="E70" s="36"/>
      <c r="F70" s="36"/>
      <c r="G70" s="36"/>
      <c r="H70" s="36"/>
      <c r="I70" s="36"/>
      <c r="J70" s="36"/>
      <c r="K70" s="36"/>
      <c r="L70" s="106"/>
      <c r="S70" s="34"/>
      <c r="T70" s="34"/>
      <c r="U70" s="34"/>
      <c r="V70" s="34"/>
      <c r="W70" s="34"/>
      <c r="X70" s="34"/>
      <c r="Y70" s="34"/>
      <c r="Z70" s="34"/>
      <c r="AA70" s="34"/>
      <c r="AB70" s="34"/>
      <c r="AC70" s="34"/>
      <c r="AD70" s="34"/>
      <c r="AE70" s="34"/>
    </row>
    <row r="71" spans="1:31" s="2" customFormat="1" ht="6.95" customHeight="1">
      <c r="A71" s="34"/>
      <c r="B71" s="35"/>
      <c r="C71" s="36"/>
      <c r="D71" s="36"/>
      <c r="E71" s="36"/>
      <c r="F71" s="36"/>
      <c r="G71" s="36"/>
      <c r="H71" s="36"/>
      <c r="I71" s="36"/>
      <c r="J71" s="36"/>
      <c r="K71" s="36"/>
      <c r="L71" s="106"/>
      <c r="S71" s="34"/>
      <c r="T71" s="34"/>
      <c r="U71" s="34"/>
      <c r="V71" s="34"/>
      <c r="W71" s="34"/>
      <c r="X71" s="34"/>
      <c r="Y71" s="34"/>
      <c r="Z71" s="34"/>
      <c r="AA71" s="34"/>
      <c r="AB71" s="34"/>
      <c r="AC71" s="34"/>
      <c r="AD71" s="34"/>
      <c r="AE71" s="34"/>
    </row>
    <row r="72" spans="1:31" s="2" customFormat="1" ht="12" customHeight="1">
      <c r="A72" s="34"/>
      <c r="B72" s="35"/>
      <c r="C72" s="29" t="s">
        <v>16</v>
      </c>
      <c r="D72" s="36"/>
      <c r="E72" s="36"/>
      <c r="F72" s="36"/>
      <c r="G72" s="36"/>
      <c r="H72" s="36"/>
      <c r="I72" s="36"/>
      <c r="J72" s="36"/>
      <c r="K72" s="36"/>
      <c r="L72" s="106"/>
      <c r="S72" s="34"/>
      <c r="T72" s="34"/>
      <c r="U72" s="34"/>
      <c r="V72" s="34"/>
      <c r="W72" s="34"/>
      <c r="X72" s="34"/>
      <c r="Y72" s="34"/>
      <c r="Z72" s="34"/>
      <c r="AA72" s="34"/>
      <c r="AB72" s="34"/>
      <c r="AC72" s="34"/>
      <c r="AD72" s="34"/>
      <c r="AE72" s="34"/>
    </row>
    <row r="73" spans="1:31" s="2" customFormat="1" ht="16.5" customHeight="1">
      <c r="A73" s="34"/>
      <c r="B73" s="35"/>
      <c r="C73" s="36"/>
      <c r="D73" s="36"/>
      <c r="E73" s="355" t="str">
        <f>E7</f>
        <v>Zateplení objektu - penzion Hestia</v>
      </c>
      <c r="F73" s="356"/>
      <c r="G73" s="356"/>
      <c r="H73" s="356"/>
      <c r="I73" s="36"/>
      <c r="J73" s="36"/>
      <c r="K73" s="36"/>
      <c r="L73" s="106"/>
      <c r="S73" s="34"/>
      <c r="T73" s="34"/>
      <c r="U73" s="34"/>
      <c r="V73" s="34"/>
      <c r="W73" s="34"/>
      <c r="X73" s="34"/>
      <c r="Y73" s="34"/>
      <c r="Z73" s="34"/>
      <c r="AA73" s="34"/>
      <c r="AB73" s="34"/>
      <c r="AC73" s="34"/>
      <c r="AD73" s="34"/>
      <c r="AE73" s="34"/>
    </row>
    <row r="74" spans="1:31" s="2" customFormat="1" ht="12" customHeight="1">
      <c r="A74" s="34"/>
      <c r="B74" s="35"/>
      <c r="C74" s="29" t="s">
        <v>91</v>
      </c>
      <c r="D74" s="36"/>
      <c r="E74" s="36"/>
      <c r="F74" s="36"/>
      <c r="G74" s="36"/>
      <c r="H74" s="36"/>
      <c r="I74" s="36"/>
      <c r="J74" s="36"/>
      <c r="K74" s="36"/>
      <c r="L74" s="106"/>
      <c r="S74" s="34"/>
      <c r="T74" s="34"/>
      <c r="U74" s="34"/>
      <c r="V74" s="34"/>
      <c r="W74" s="34"/>
      <c r="X74" s="34"/>
      <c r="Y74" s="34"/>
      <c r="Z74" s="34"/>
      <c r="AA74" s="34"/>
      <c r="AB74" s="34"/>
      <c r="AC74" s="34"/>
      <c r="AD74" s="34"/>
      <c r="AE74" s="34"/>
    </row>
    <row r="75" spans="1:31" s="2" customFormat="1" ht="16.5" customHeight="1">
      <c r="A75" s="34"/>
      <c r="B75" s="35"/>
      <c r="C75" s="36"/>
      <c r="D75" s="36"/>
      <c r="E75" s="324" t="str">
        <f>E9</f>
        <v>D.1.4b - Měření a regulace</v>
      </c>
      <c r="F75" s="354"/>
      <c r="G75" s="354"/>
      <c r="H75" s="354"/>
      <c r="I75" s="36"/>
      <c r="J75" s="36"/>
      <c r="K75" s="36"/>
      <c r="L75" s="106"/>
      <c r="S75" s="34"/>
      <c r="T75" s="34"/>
      <c r="U75" s="34"/>
      <c r="V75" s="34"/>
      <c r="W75" s="34"/>
      <c r="X75" s="34"/>
      <c r="Y75" s="34"/>
      <c r="Z75" s="34"/>
      <c r="AA75" s="34"/>
      <c r="AB75" s="34"/>
      <c r="AC75" s="34"/>
      <c r="AD75" s="34"/>
      <c r="AE75" s="34"/>
    </row>
    <row r="76" spans="1:31" s="2" customFormat="1" ht="6.95" customHeight="1">
      <c r="A76" s="34"/>
      <c r="B76" s="35"/>
      <c r="C76" s="36"/>
      <c r="D76" s="36"/>
      <c r="E76" s="36"/>
      <c r="F76" s="36"/>
      <c r="G76" s="36"/>
      <c r="H76" s="36"/>
      <c r="I76" s="36"/>
      <c r="J76" s="36"/>
      <c r="K76" s="36"/>
      <c r="L76" s="106"/>
      <c r="S76" s="34"/>
      <c r="T76" s="34"/>
      <c r="U76" s="34"/>
      <c r="V76" s="34"/>
      <c r="W76" s="34"/>
      <c r="X76" s="34"/>
      <c r="Y76" s="34"/>
      <c r="Z76" s="34"/>
      <c r="AA76" s="34"/>
      <c r="AB76" s="34"/>
      <c r="AC76" s="34"/>
      <c r="AD76" s="34"/>
      <c r="AE76" s="34"/>
    </row>
    <row r="77" spans="1:31" s="2" customFormat="1" ht="12" customHeight="1">
      <c r="A77" s="34"/>
      <c r="B77" s="35"/>
      <c r="C77" s="29" t="s">
        <v>21</v>
      </c>
      <c r="D77" s="36"/>
      <c r="E77" s="36"/>
      <c r="F77" s="27" t="str">
        <f>F12</f>
        <v>p.p.č. 1011/7, k.ú. Drahovice</v>
      </c>
      <c r="G77" s="36"/>
      <c r="H77" s="36"/>
      <c r="I77" s="29" t="s">
        <v>23</v>
      </c>
      <c r="J77" s="59" t="str">
        <f>IF(J12="","",J12)</f>
        <v>23. 11. 2021</v>
      </c>
      <c r="K77" s="36"/>
      <c r="L77" s="106"/>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36"/>
      <c r="J78" s="36"/>
      <c r="K78" s="36"/>
      <c r="L78" s="106"/>
      <c r="S78" s="34"/>
      <c r="T78" s="34"/>
      <c r="U78" s="34"/>
      <c r="V78" s="34"/>
      <c r="W78" s="34"/>
      <c r="X78" s="34"/>
      <c r="Y78" s="34"/>
      <c r="Z78" s="34"/>
      <c r="AA78" s="34"/>
      <c r="AB78" s="34"/>
      <c r="AC78" s="34"/>
      <c r="AD78" s="34"/>
      <c r="AE78" s="34"/>
    </row>
    <row r="79" spans="1:31" s="2" customFormat="1" ht="40.15" customHeight="1">
      <c r="A79" s="34"/>
      <c r="B79" s="35"/>
      <c r="C79" s="29" t="s">
        <v>25</v>
      </c>
      <c r="D79" s="36"/>
      <c r="E79" s="36"/>
      <c r="F79" s="27" t="str">
        <f>E15</f>
        <v>SOŠ stavební K. Vary, nám. Karla Sabiny 159/16, KV</v>
      </c>
      <c r="G79" s="36"/>
      <c r="H79" s="36"/>
      <c r="I79" s="29" t="s">
        <v>32</v>
      </c>
      <c r="J79" s="32" t="str">
        <f>E21</f>
        <v>Ing. Karel Drahokoupil, Krále Jiřího 22, K.Vary</v>
      </c>
      <c r="K79" s="36"/>
      <c r="L79" s="106"/>
      <c r="S79" s="34"/>
      <c r="T79" s="34"/>
      <c r="U79" s="34"/>
      <c r="V79" s="34"/>
      <c r="W79" s="34"/>
      <c r="X79" s="34"/>
      <c r="Y79" s="34"/>
      <c r="Z79" s="34"/>
      <c r="AA79" s="34"/>
      <c r="AB79" s="34"/>
      <c r="AC79" s="34"/>
      <c r="AD79" s="34"/>
      <c r="AE79" s="34"/>
    </row>
    <row r="80" spans="1:31" s="2" customFormat="1" ht="15.2" customHeight="1">
      <c r="A80" s="34"/>
      <c r="B80" s="35"/>
      <c r="C80" s="29" t="s">
        <v>30</v>
      </c>
      <c r="D80" s="36"/>
      <c r="E80" s="36"/>
      <c r="F80" s="27" t="str">
        <f>IF(E18="","",E18)</f>
        <v>Vyplň údaj</v>
      </c>
      <c r="G80" s="36"/>
      <c r="H80" s="36"/>
      <c r="I80" s="29" t="s">
        <v>35</v>
      </c>
      <c r="J80" s="32" t="str">
        <f>E24</f>
        <v>Ing. C. Janoušová</v>
      </c>
      <c r="K80" s="36"/>
      <c r="L80" s="106"/>
      <c r="S80" s="34"/>
      <c r="T80" s="34"/>
      <c r="U80" s="34"/>
      <c r="V80" s="34"/>
      <c r="W80" s="34"/>
      <c r="X80" s="34"/>
      <c r="Y80" s="34"/>
      <c r="Z80" s="34"/>
      <c r="AA80" s="34"/>
      <c r="AB80" s="34"/>
      <c r="AC80" s="34"/>
      <c r="AD80" s="34"/>
      <c r="AE80" s="34"/>
    </row>
    <row r="81" spans="1:31" s="2" customFormat="1" ht="10.35" customHeight="1">
      <c r="A81" s="34"/>
      <c r="B81" s="35"/>
      <c r="C81" s="36"/>
      <c r="D81" s="36"/>
      <c r="E81" s="36"/>
      <c r="F81" s="36"/>
      <c r="G81" s="36"/>
      <c r="H81" s="36"/>
      <c r="I81" s="36"/>
      <c r="J81" s="36"/>
      <c r="K81" s="36"/>
      <c r="L81" s="106"/>
      <c r="S81" s="34"/>
      <c r="T81" s="34"/>
      <c r="U81" s="34"/>
      <c r="V81" s="34"/>
      <c r="W81" s="34"/>
      <c r="X81" s="34"/>
      <c r="Y81" s="34"/>
      <c r="Z81" s="34"/>
      <c r="AA81" s="34"/>
      <c r="AB81" s="34"/>
      <c r="AC81" s="34"/>
      <c r="AD81" s="34"/>
      <c r="AE81" s="34"/>
    </row>
    <row r="82" spans="1:31" s="11" customFormat="1" ht="29.25" customHeight="1">
      <c r="A82" s="146"/>
      <c r="B82" s="147"/>
      <c r="C82" s="148" t="s">
        <v>132</v>
      </c>
      <c r="D82" s="149" t="s">
        <v>58</v>
      </c>
      <c r="E82" s="149" t="s">
        <v>54</v>
      </c>
      <c r="F82" s="149" t="s">
        <v>55</v>
      </c>
      <c r="G82" s="149" t="s">
        <v>133</v>
      </c>
      <c r="H82" s="149" t="s">
        <v>134</v>
      </c>
      <c r="I82" s="149" t="s">
        <v>135</v>
      </c>
      <c r="J82" s="149" t="s">
        <v>96</v>
      </c>
      <c r="K82" s="150" t="s">
        <v>136</v>
      </c>
      <c r="L82" s="151"/>
      <c r="M82" s="68" t="s">
        <v>19</v>
      </c>
      <c r="N82" s="69" t="s">
        <v>43</v>
      </c>
      <c r="O82" s="69" t="s">
        <v>137</v>
      </c>
      <c r="P82" s="69" t="s">
        <v>138</v>
      </c>
      <c r="Q82" s="69" t="s">
        <v>139</v>
      </c>
      <c r="R82" s="69" t="s">
        <v>140</v>
      </c>
      <c r="S82" s="69" t="s">
        <v>141</v>
      </c>
      <c r="T82" s="70" t="s">
        <v>142</v>
      </c>
      <c r="U82" s="146"/>
      <c r="V82" s="146"/>
      <c r="W82" s="146"/>
      <c r="X82" s="146"/>
      <c r="Y82" s="146"/>
      <c r="Z82" s="146"/>
      <c r="AA82" s="146"/>
      <c r="AB82" s="146"/>
      <c r="AC82" s="146"/>
      <c r="AD82" s="146"/>
      <c r="AE82" s="146"/>
    </row>
    <row r="83" spans="1:63" s="2" customFormat="1" ht="22.9" customHeight="1">
      <c r="A83" s="34"/>
      <c r="B83" s="35"/>
      <c r="C83" s="75" t="s">
        <v>143</v>
      </c>
      <c r="D83" s="36"/>
      <c r="E83" s="36"/>
      <c r="F83" s="36"/>
      <c r="G83" s="36"/>
      <c r="H83" s="36"/>
      <c r="I83" s="36"/>
      <c r="J83" s="152">
        <f>BK83</f>
        <v>0</v>
      </c>
      <c r="K83" s="36"/>
      <c r="L83" s="39"/>
      <c r="M83" s="71"/>
      <c r="N83" s="153"/>
      <c r="O83" s="72"/>
      <c r="P83" s="154">
        <f>P84+P94+P101+P105</f>
        <v>0</v>
      </c>
      <c r="Q83" s="72"/>
      <c r="R83" s="154">
        <f>R84+R94+R101+R105</f>
        <v>0</v>
      </c>
      <c r="S83" s="72"/>
      <c r="T83" s="155">
        <f>T84+T94+T101+T105</f>
        <v>0</v>
      </c>
      <c r="U83" s="34"/>
      <c r="V83" s="34"/>
      <c r="W83" s="34"/>
      <c r="X83" s="34"/>
      <c r="Y83" s="34"/>
      <c r="Z83" s="34"/>
      <c r="AA83" s="34"/>
      <c r="AB83" s="34"/>
      <c r="AC83" s="34"/>
      <c r="AD83" s="34"/>
      <c r="AE83" s="34"/>
      <c r="AT83" s="17" t="s">
        <v>72</v>
      </c>
      <c r="AU83" s="17" t="s">
        <v>97</v>
      </c>
      <c r="BK83" s="156">
        <f>BK84+BK94+BK101+BK105</f>
        <v>0</v>
      </c>
    </row>
    <row r="84" spans="2:63" s="12" customFormat="1" ht="25.9" customHeight="1">
      <c r="B84" s="157"/>
      <c r="C84" s="158"/>
      <c r="D84" s="159" t="s">
        <v>72</v>
      </c>
      <c r="E84" s="160" t="s">
        <v>1637</v>
      </c>
      <c r="F84" s="160" t="s">
        <v>1638</v>
      </c>
      <c r="G84" s="158"/>
      <c r="H84" s="158"/>
      <c r="I84" s="161"/>
      <c r="J84" s="162">
        <f>BK84</f>
        <v>0</v>
      </c>
      <c r="K84" s="158"/>
      <c r="L84" s="163"/>
      <c r="M84" s="164"/>
      <c r="N84" s="165"/>
      <c r="O84" s="165"/>
      <c r="P84" s="166">
        <f>SUM(P85:P93)</f>
        <v>0</v>
      </c>
      <c r="Q84" s="165"/>
      <c r="R84" s="166">
        <f>SUM(R85:R93)</f>
        <v>0</v>
      </c>
      <c r="S84" s="165"/>
      <c r="T84" s="167">
        <f>SUM(T85:T93)</f>
        <v>0</v>
      </c>
      <c r="AR84" s="168" t="s">
        <v>81</v>
      </c>
      <c r="AT84" s="169" t="s">
        <v>72</v>
      </c>
      <c r="AU84" s="169" t="s">
        <v>73</v>
      </c>
      <c r="AY84" s="168" t="s">
        <v>146</v>
      </c>
      <c r="BK84" s="170">
        <f>SUM(BK85:BK93)</f>
        <v>0</v>
      </c>
    </row>
    <row r="85" spans="1:65" s="2" customFormat="1" ht="16.5" customHeight="1">
      <c r="A85" s="34"/>
      <c r="B85" s="35"/>
      <c r="C85" s="173" t="s">
        <v>81</v>
      </c>
      <c r="D85" s="173" t="s">
        <v>148</v>
      </c>
      <c r="E85" s="174" t="s">
        <v>1639</v>
      </c>
      <c r="F85" s="175" t="s">
        <v>1640</v>
      </c>
      <c r="G85" s="176" t="s">
        <v>1641</v>
      </c>
      <c r="H85" s="177">
        <v>1</v>
      </c>
      <c r="I85" s="178"/>
      <c r="J85" s="179">
        <f aca="true" t="shared" si="0" ref="J85:J93">ROUND(I85*H85,2)</f>
        <v>0</v>
      </c>
      <c r="K85" s="175" t="s">
        <v>19</v>
      </c>
      <c r="L85" s="39"/>
      <c r="M85" s="180" t="s">
        <v>19</v>
      </c>
      <c r="N85" s="181" t="s">
        <v>44</v>
      </c>
      <c r="O85" s="64"/>
      <c r="P85" s="182">
        <f aca="true" t="shared" si="1" ref="P85:P93">O85*H85</f>
        <v>0</v>
      </c>
      <c r="Q85" s="182">
        <v>0</v>
      </c>
      <c r="R85" s="182">
        <f aca="true" t="shared" si="2" ref="R85:R93">Q85*H85</f>
        <v>0</v>
      </c>
      <c r="S85" s="182">
        <v>0</v>
      </c>
      <c r="T85" s="183">
        <f aca="true" t="shared" si="3" ref="T85:T93">S85*H85</f>
        <v>0</v>
      </c>
      <c r="U85" s="34"/>
      <c r="V85" s="34"/>
      <c r="W85" s="34"/>
      <c r="X85" s="34"/>
      <c r="Y85" s="34"/>
      <c r="Z85" s="34"/>
      <c r="AA85" s="34"/>
      <c r="AB85" s="34"/>
      <c r="AC85" s="34"/>
      <c r="AD85" s="34"/>
      <c r="AE85" s="34"/>
      <c r="AR85" s="184" t="s">
        <v>153</v>
      </c>
      <c r="AT85" s="184" t="s">
        <v>148</v>
      </c>
      <c r="AU85" s="184" t="s">
        <v>81</v>
      </c>
      <c r="AY85" s="17" t="s">
        <v>146</v>
      </c>
      <c r="BE85" s="185">
        <f aca="true" t="shared" si="4" ref="BE85:BE93">IF(N85="základní",J85,0)</f>
        <v>0</v>
      </c>
      <c r="BF85" s="185">
        <f aca="true" t="shared" si="5" ref="BF85:BF93">IF(N85="snížená",J85,0)</f>
        <v>0</v>
      </c>
      <c r="BG85" s="185">
        <f aca="true" t="shared" si="6" ref="BG85:BG93">IF(N85="zákl. přenesená",J85,0)</f>
        <v>0</v>
      </c>
      <c r="BH85" s="185">
        <f aca="true" t="shared" si="7" ref="BH85:BH93">IF(N85="sníž. přenesená",J85,0)</f>
        <v>0</v>
      </c>
      <c r="BI85" s="185">
        <f aca="true" t="shared" si="8" ref="BI85:BI93">IF(N85="nulová",J85,0)</f>
        <v>0</v>
      </c>
      <c r="BJ85" s="17" t="s">
        <v>81</v>
      </c>
      <c r="BK85" s="185">
        <f aca="true" t="shared" si="9" ref="BK85:BK93">ROUND(I85*H85,2)</f>
        <v>0</v>
      </c>
      <c r="BL85" s="17" t="s">
        <v>153</v>
      </c>
      <c r="BM85" s="184" t="s">
        <v>83</v>
      </c>
    </row>
    <row r="86" spans="1:65" s="2" customFormat="1" ht="16.5" customHeight="1">
      <c r="A86" s="34"/>
      <c r="B86" s="35"/>
      <c r="C86" s="173" t="s">
        <v>83</v>
      </c>
      <c r="D86" s="173" t="s">
        <v>148</v>
      </c>
      <c r="E86" s="174" t="s">
        <v>1642</v>
      </c>
      <c r="F86" s="175" t="s">
        <v>1643</v>
      </c>
      <c r="G86" s="176" t="s">
        <v>1641</v>
      </c>
      <c r="H86" s="177">
        <v>1</v>
      </c>
      <c r="I86" s="178"/>
      <c r="J86" s="179">
        <f t="shared" si="0"/>
        <v>0</v>
      </c>
      <c r="K86" s="175" t="s">
        <v>19</v>
      </c>
      <c r="L86" s="39"/>
      <c r="M86" s="180" t="s">
        <v>19</v>
      </c>
      <c r="N86" s="181" t="s">
        <v>44</v>
      </c>
      <c r="O86" s="64"/>
      <c r="P86" s="182">
        <f t="shared" si="1"/>
        <v>0</v>
      </c>
      <c r="Q86" s="182">
        <v>0</v>
      </c>
      <c r="R86" s="182">
        <f t="shared" si="2"/>
        <v>0</v>
      </c>
      <c r="S86" s="182">
        <v>0</v>
      </c>
      <c r="T86" s="183">
        <f t="shared" si="3"/>
        <v>0</v>
      </c>
      <c r="U86" s="34"/>
      <c r="V86" s="34"/>
      <c r="W86" s="34"/>
      <c r="X86" s="34"/>
      <c r="Y86" s="34"/>
      <c r="Z86" s="34"/>
      <c r="AA86" s="34"/>
      <c r="AB86" s="34"/>
      <c r="AC86" s="34"/>
      <c r="AD86" s="34"/>
      <c r="AE86" s="34"/>
      <c r="AR86" s="184" t="s">
        <v>153</v>
      </c>
      <c r="AT86" s="184" t="s">
        <v>148</v>
      </c>
      <c r="AU86" s="184" t="s">
        <v>81</v>
      </c>
      <c r="AY86" s="17" t="s">
        <v>146</v>
      </c>
      <c r="BE86" s="185">
        <f t="shared" si="4"/>
        <v>0</v>
      </c>
      <c r="BF86" s="185">
        <f t="shared" si="5"/>
        <v>0</v>
      </c>
      <c r="BG86" s="185">
        <f t="shared" si="6"/>
        <v>0</v>
      </c>
      <c r="BH86" s="185">
        <f t="shared" si="7"/>
        <v>0</v>
      </c>
      <c r="BI86" s="185">
        <f t="shared" si="8"/>
        <v>0</v>
      </c>
      <c r="BJ86" s="17" t="s">
        <v>81</v>
      </c>
      <c r="BK86" s="185">
        <f t="shared" si="9"/>
        <v>0</v>
      </c>
      <c r="BL86" s="17" t="s">
        <v>153</v>
      </c>
      <c r="BM86" s="184" t="s">
        <v>153</v>
      </c>
    </row>
    <row r="87" spans="1:65" s="2" customFormat="1" ht="16.5" customHeight="1">
      <c r="A87" s="34"/>
      <c r="B87" s="35"/>
      <c r="C87" s="173" t="s">
        <v>167</v>
      </c>
      <c r="D87" s="173" t="s">
        <v>148</v>
      </c>
      <c r="E87" s="174" t="s">
        <v>1644</v>
      </c>
      <c r="F87" s="175" t="s">
        <v>1645</v>
      </c>
      <c r="G87" s="176" t="s">
        <v>1641</v>
      </c>
      <c r="H87" s="177">
        <v>1</v>
      </c>
      <c r="I87" s="178"/>
      <c r="J87" s="179">
        <f t="shared" si="0"/>
        <v>0</v>
      </c>
      <c r="K87" s="175" t="s">
        <v>19</v>
      </c>
      <c r="L87" s="39"/>
      <c r="M87" s="180" t="s">
        <v>19</v>
      </c>
      <c r="N87" s="181" t="s">
        <v>44</v>
      </c>
      <c r="O87" s="64"/>
      <c r="P87" s="182">
        <f t="shared" si="1"/>
        <v>0</v>
      </c>
      <c r="Q87" s="182">
        <v>0</v>
      </c>
      <c r="R87" s="182">
        <f t="shared" si="2"/>
        <v>0</v>
      </c>
      <c r="S87" s="182">
        <v>0</v>
      </c>
      <c r="T87" s="183">
        <f t="shared" si="3"/>
        <v>0</v>
      </c>
      <c r="U87" s="34"/>
      <c r="V87" s="34"/>
      <c r="W87" s="34"/>
      <c r="X87" s="34"/>
      <c r="Y87" s="34"/>
      <c r="Z87" s="34"/>
      <c r="AA87" s="34"/>
      <c r="AB87" s="34"/>
      <c r="AC87" s="34"/>
      <c r="AD87" s="34"/>
      <c r="AE87" s="34"/>
      <c r="AR87" s="184" t="s">
        <v>153</v>
      </c>
      <c r="AT87" s="184" t="s">
        <v>148</v>
      </c>
      <c r="AU87" s="184" t="s">
        <v>81</v>
      </c>
      <c r="AY87" s="17" t="s">
        <v>146</v>
      </c>
      <c r="BE87" s="185">
        <f t="shared" si="4"/>
        <v>0</v>
      </c>
      <c r="BF87" s="185">
        <f t="shared" si="5"/>
        <v>0</v>
      </c>
      <c r="BG87" s="185">
        <f t="shared" si="6"/>
        <v>0</v>
      </c>
      <c r="BH87" s="185">
        <f t="shared" si="7"/>
        <v>0</v>
      </c>
      <c r="BI87" s="185">
        <f t="shared" si="8"/>
        <v>0</v>
      </c>
      <c r="BJ87" s="17" t="s">
        <v>81</v>
      </c>
      <c r="BK87" s="185">
        <f t="shared" si="9"/>
        <v>0</v>
      </c>
      <c r="BL87" s="17" t="s">
        <v>153</v>
      </c>
      <c r="BM87" s="184" t="s">
        <v>189</v>
      </c>
    </row>
    <row r="88" spans="1:65" s="2" customFormat="1" ht="16.5" customHeight="1">
      <c r="A88" s="34"/>
      <c r="B88" s="35"/>
      <c r="C88" s="173" t="s">
        <v>153</v>
      </c>
      <c r="D88" s="173" t="s">
        <v>148</v>
      </c>
      <c r="E88" s="174" t="s">
        <v>1646</v>
      </c>
      <c r="F88" s="175" t="s">
        <v>1647</v>
      </c>
      <c r="G88" s="176" t="s">
        <v>1641</v>
      </c>
      <c r="H88" s="177">
        <v>1</v>
      </c>
      <c r="I88" s="178"/>
      <c r="J88" s="179">
        <f t="shared" si="0"/>
        <v>0</v>
      </c>
      <c r="K88" s="175" t="s">
        <v>19</v>
      </c>
      <c r="L88" s="39"/>
      <c r="M88" s="180" t="s">
        <v>19</v>
      </c>
      <c r="N88" s="181" t="s">
        <v>44</v>
      </c>
      <c r="O88" s="64"/>
      <c r="P88" s="182">
        <f t="shared" si="1"/>
        <v>0</v>
      </c>
      <c r="Q88" s="182">
        <v>0</v>
      </c>
      <c r="R88" s="182">
        <f t="shared" si="2"/>
        <v>0</v>
      </c>
      <c r="S88" s="182">
        <v>0</v>
      </c>
      <c r="T88" s="183">
        <f t="shared" si="3"/>
        <v>0</v>
      </c>
      <c r="U88" s="34"/>
      <c r="V88" s="34"/>
      <c r="W88" s="34"/>
      <c r="X88" s="34"/>
      <c r="Y88" s="34"/>
      <c r="Z88" s="34"/>
      <c r="AA88" s="34"/>
      <c r="AB88" s="34"/>
      <c r="AC88" s="34"/>
      <c r="AD88" s="34"/>
      <c r="AE88" s="34"/>
      <c r="AR88" s="184" t="s">
        <v>153</v>
      </c>
      <c r="AT88" s="184" t="s">
        <v>148</v>
      </c>
      <c r="AU88" s="184" t="s">
        <v>81</v>
      </c>
      <c r="AY88" s="17" t="s">
        <v>146</v>
      </c>
      <c r="BE88" s="185">
        <f t="shared" si="4"/>
        <v>0</v>
      </c>
      <c r="BF88" s="185">
        <f t="shared" si="5"/>
        <v>0</v>
      </c>
      <c r="BG88" s="185">
        <f t="shared" si="6"/>
        <v>0</v>
      </c>
      <c r="BH88" s="185">
        <f t="shared" si="7"/>
        <v>0</v>
      </c>
      <c r="BI88" s="185">
        <f t="shared" si="8"/>
        <v>0</v>
      </c>
      <c r="BJ88" s="17" t="s">
        <v>81</v>
      </c>
      <c r="BK88" s="185">
        <f t="shared" si="9"/>
        <v>0</v>
      </c>
      <c r="BL88" s="17" t="s">
        <v>153</v>
      </c>
      <c r="BM88" s="184" t="s">
        <v>214</v>
      </c>
    </row>
    <row r="89" spans="1:65" s="2" customFormat="1" ht="16.5" customHeight="1">
      <c r="A89" s="34"/>
      <c r="B89" s="35"/>
      <c r="C89" s="173" t="s">
        <v>180</v>
      </c>
      <c r="D89" s="173" t="s">
        <v>148</v>
      </c>
      <c r="E89" s="174" t="s">
        <v>1648</v>
      </c>
      <c r="F89" s="175" t="s">
        <v>1649</v>
      </c>
      <c r="G89" s="176" t="s">
        <v>1641</v>
      </c>
      <c r="H89" s="177">
        <v>1</v>
      </c>
      <c r="I89" s="178"/>
      <c r="J89" s="179">
        <f t="shared" si="0"/>
        <v>0</v>
      </c>
      <c r="K89" s="175" t="s">
        <v>19</v>
      </c>
      <c r="L89" s="39"/>
      <c r="M89" s="180" t="s">
        <v>19</v>
      </c>
      <c r="N89" s="181" t="s">
        <v>44</v>
      </c>
      <c r="O89" s="64"/>
      <c r="P89" s="182">
        <f t="shared" si="1"/>
        <v>0</v>
      </c>
      <c r="Q89" s="182">
        <v>0</v>
      </c>
      <c r="R89" s="182">
        <f t="shared" si="2"/>
        <v>0</v>
      </c>
      <c r="S89" s="182">
        <v>0</v>
      </c>
      <c r="T89" s="183">
        <f t="shared" si="3"/>
        <v>0</v>
      </c>
      <c r="U89" s="34"/>
      <c r="V89" s="34"/>
      <c r="W89" s="34"/>
      <c r="X89" s="34"/>
      <c r="Y89" s="34"/>
      <c r="Z89" s="34"/>
      <c r="AA89" s="34"/>
      <c r="AB89" s="34"/>
      <c r="AC89" s="34"/>
      <c r="AD89" s="34"/>
      <c r="AE89" s="34"/>
      <c r="AR89" s="184" t="s">
        <v>153</v>
      </c>
      <c r="AT89" s="184" t="s">
        <v>148</v>
      </c>
      <c r="AU89" s="184" t="s">
        <v>81</v>
      </c>
      <c r="AY89" s="17" t="s">
        <v>146</v>
      </c>
      <c r="BE89" s="185">
        <f t="shared" si="4"/>
        <v>0</v>
      </c>
      <c r="BF89" s="185">
        <f t="shared" si="5"/>
        <v>0</v>
      </c>
      <c r="BG89" s="185">
        <f t="shared" si="6"/>
        <v>0</v>
      </c>
      <c r="BH89" s="185">
        <f t="shared" si="7"/>
        <v>0</v>
      </c>
      <c r="BI89" s="185">
        <f t="shared" si="8"/>
        <v>0</v>
      </c>
      <c r="BJ89" s="17" t="s">
        <v>81</v>
      </c>
      <c r="BK89" s="185">
        <f t="shared" si="9"/>
        <v>0</v>
      </c>
      <c r="BL89" s="17" t="s">
        <v>153</v>
      </c>
      <c r="BM89" s="184" t="s">
        <v>235</v>
      </c>
    </row>
    <row r="90" spans="1:65" s="2" customFormat="1" ht="16.5" customHeight="1">
      <c r="A90" s="34"/>
      <c r="B90" s="35"/>
      <c r="C90" s="173" t="s">
        <v>189</v>
      </c>
      <c r="D90" s="173" t="s">
        <v>148</v>
      </c>
      <c r="E90" s="174" t="s">
        <v>1650</v>
      </c>
      <c r="F90" s="175" t="s">
        <v>1651</v>
      </c>
      <c r="G90" s="176" t="s">
        <v>1641</v>
      </c>
      <c r="H90" s="177">
        <v>2</v>
      </c>
      <c r="I90" s="178"/>
      <c r="J90" s="179">
        <f t="shared" si="0"/>
        <v>0</v>
      </c>
      <c r="K90" s="175" t="s">
        <v>19</v>
      </c>
      <c r="L90" s="39"/>
      <c r="M90" s="180" t="s">
        <v>19</v>
      </c>
      <c r="N90" s="181" t="s">
        <v>44</v>
      </c>
      <c r="O90" s="64"/>
      <c r="P90" s="182">
        <f t="shared" si="1"/>
        <v>0</v>
      </c>
      <c r="Q90" s="182">
        <v>0</v>
      </c>
      <c r="R90" s="182">
        <f t="shared" si="2"/>
        <v>0</v>
      </c>
      <c r="S90" s="182">
        <v>0</v>
      </c>
      <c r="T90" s="183">
        <f t="shared" si="3"/>
        <v>0</v>
      </c>
      <c r="U90" s="34"/>
      <c r="V90" s="34"/>
      <c r="W90" s="34"/>
      <c r="X90" s="34"/>
      <c r="Y90" s="34"/>
      <c r="Z90" s="34"/>
      <c r="AA90" s="34"/>
      <c r="AB90" s="34"/>
      <c r="AC90" s="34"/>
      <c r="AD90" s="34"/>
      <c r="AE90" s="34"/>
      <c r="AR90" s="184" t="s">
        <v>153</v>
      </c>
      <c r="AT90" s="184" t="s">
        <v>148</v>
      </c>
      <c r="AU90" s="184" t="s">
        <v>81</v>
      </c>
      <c r="AY90" s="17" t="s">
        <v>146</v>
      </c>
      <c r="BE90" s="185">
        <f t="shared" si="4"/>
        <v>0</v>
      </c>
      <c r="BF90" s="185">
        <f t="shared" si="5"/>
        <v>0</v>
      </c>
      <c r="BG90" s="185">
        <f t="shared" si="6"/>
        <v>0</v>
      </c>
      <c r="BH90" s="185">
        <f t="shared" si="7"/>
        <v>0</v>
      </c>
      <c r="BI90" s="185">
        <f t="shared" si="8"/>
        <v>0</v>
      </c>
      <c r="BJ90" s="17" t="s">
        <v>81</v>
      </c>
      <c r="BK90" s="185">
        <f t="shared" si="9"/>
        <v>0</v>
      </c>
      <c r="BL90" s="17" t="s">
        <v>153</v>
      </c>
      <c r="BM90" s="184" t="s">
        <v>246</v>
      </c>
    </row>
    <row r="91" spans="1:65" s="2" customFormat="1" ht="16.5" customHeight="1">
      <c r="A91" s="34"/>
      <c r="B91" s="35"/>
      <c r="C91" s="173" t="s">
        <v>198</v>
      </c>
      <c r="D91" s="173" t="s">
        <v>148</v>
      </c>
      <c r="E91" s="174" t="s">
        <v>1652</v>
      </c>
      <c r="F91" s="175" t="s">
        <v>1653</v>
      </c>
      <c r="G91" s="176" t="s">
        <v>1641</v>
      </c>
      <c r="H91" s="177">
        <v>3</v>
      </c>
      <c r="I91" s="178"/>
      <c r="J91" s="179">
        <f t="shared" si="0"/>
        <v>0</v>
      </c>
      <c r="K91" s="175" t="s">
        <v>19</v>
      </c>
      <c r="L91" s="39"/>
      <c r="M91" s="180" t="s">
        <v>19</v>
      </c>
      <c r="N91" s="181" t="s">
        <v>44</v>
      </c>
      <c r="O91" s="64"/>
      <c r="P91" s="182">
        <f t="shared" si="1"/>
        <v>0</v>
      </c>
      <c r="Q91" s="182">
        <v>0</v>
      </c>
      <c r="R91" s="182">
        <f t="shared" si="2"/>
        <v>0</v>
      </c>
      <c r="S91" s="182">
        <v>0</v>
      </c>
      <c r="T91" s="183">
        <f t="shared" si="3"/>
        <v>0</v>
      </c>
      <c r="U91" s="34"/>
      <c r="V91" s="34"/>
      <c r="W91" s="34"/>
      <c r="X91" s="34"/>
      <c r="Y91" s="34"/>
      <c r="Z91" s="34"/>
      <c r="AA91" s="34"/>
      <c r="AB91" s="34"/>
      <c r="AC91" s="34"/>
      <c r="AD91" s="34"/>
      <c r="AE91" s="34"/>
      <c r="AR91" s="184" t="s">
        <v>153</v>
      </c>
      <c r="AT91" s="184" t="s">
        <v>148</v>
      </c>
      <c r="AU91" s="184" t="s">
        <v>81</v>
      </c>
      <c r="AY91" s="17" t="s">
        <v>146</v>
      </c>
      <c r="BE91" s="185">
        <f t="shared" si="4"/>
        <v>0</v>
      </c>
      <c r="BF91" s="185">
        <f t="shared" si="5"/>
        <v>0</v>
      </c>
      <c r="BG91" s="185">
        <f t="shared" si="6"/>
        <v>0</v>
      </c>
      <c r="BH91" s="185">
        <f t="shared" si="7"/>
        <v>0</v>
      </c>
      <c r="BI91" s="185">
        <f t="shared" si="8"/>
        <v>0</v>
      </c>
      <c r="BJ91" s="17" t="s">
        <v>81</v>
      </c>
      <c r="BK91" s="185">
        <f t="shared" si="9"/>
        <v>0</v>
      </c>
      <c r="BL91" s="17" t="s">
        <v>153</v>
      </c>
      <c r="BM91" s="184" t="s">
        <v>255</v>
      </c>
    </row>
    <row r="92" spans="1:65" s="2" customFormat="1" ht="16.5" customHeight="1">
      <c r="A92" s="34"/>
      <c r="B92" s="35"/>
      <c r="C92" s="173" t="s">
        <v>214</v>
      </c>
      <c r="D92" s="173" t="s">
        <v>148</v>
      </c>
      <c r="E92" s="174" t="s">
        <v>1654</v>
      </c>
      <c r="F92" s="175" t="s">
        <v>1655</v>
      </c>
      <c r="G92" s="176" t="s">
        <v>1641</v>
      </c>
      <c r="H92" s="177">
        <v>0</v>
      </c>
      <c r="I92" s="178"/>
      <c r="J92" s="179">
        <f t="shared" si="0"/>
        <v>0</v>
      </c>
      <c r="K92" s="175" t="s">
        <v>19</v>
      </c>
      <c r="L92" s="39"/>
      <c r="M92" s="180" t="s">
        <v>19</v>
      </c>
      <c r="N92" s="181" t="s">
        <v>44</v>
      </c>
      <c r="O92" s="64"/>
      <c r="P92" s="182">
        <f t="shared" si="1"/>
        <v>0</v>
      </c>
      <c r="Q92" s="182">
        <v>0</v>
      </c>
      <c r="R92" s="182">
        <f t="shared" si="2"/>
        <v>0</v>
      </c>
      <c r="S92" s="182">
        <v>0</v>
      </c>
      <c r="T92" s="183">
        <f t="shared" si="3"/>
        <v>0</v>
      </c>
      <c r="U92" s="34"/>
      <c r="V92" s="34"/>
      <c r="W92" s="34"/>
      <c r="X92" s="34"/>
      <c r="Y92" s="34"/>
      <c r="Z92" s="34"/>
      <c r="AA92" s="34"/>
      <c r="AB92" s="34"/>
      <c r="AC92" s="34"/>
      <c r="AD92" s="34"/>
      <c r="AE92" s="34"/>
      <c r="AR92" s="184" t="s">
        <v>153</v>
      </c>
      <c r="AT92" s="184" t="s">
        <v>148</v>
      </c>
      <c r="AU92" s="184" t="s">
        <v>81</v>
      </c>
      <c r="AY92" s="17" t="s">
        <v>146</v>
      </c>
      <c r="BE92" s="185">
        <f t="shared" si="4"/>
        <v>0</v>
      </c>
      <c r="BF92" s="185">
        <f t="shared" si="5"/>
        <v>0</v>
      </c>
      <c r="BG92" s="185">
        <f t="shared" si="6"/>
        <v>0</v>
      </c>
      <c r="BH92" s="185">
        <f t="shared" si="7"/>
        <v>0</v>
      </c>
      <c r="BI92" s="185">
        <f t="shared" si="8"/>
        <v>0</v>
      </c>
      <c r="BJ92" s="17" t="s">
        <v>81</v>
      </c>
      <c r="BK92" s="185">
        <f t="shared" si="9"/>
        <v>0</v>
      </c>
      <c r="BL92" s="17" t="s">
        <v>153</v>
      </c>
      <c r="BM92" s="184" t="s">
        <v>264</v>
      </c>
    </row>
    <row r="93" spans="1:65" s="2" customFormat="1" ht="16.5" customHeight="1">
      <c r="A93" s="34"/>
      <c r="B93" s="35"/>
      <c r="C93" s="173" t="s">
        <v>223</v>
      </c>
      <c r="D93" s="173" t="s">
        <v>148</v>
      </c>
      <c r="E93" s="174" t="s">
        <v>1656</v>
      </c>
      <c r="F93" s="175" t="s">
        <v>1657</v>
      </c>
      <c r="G93" s="176" t="s">
        <v>1641</v>
      </c>
      <c r="H93" s="177">
        <v>0</v>
      </c>
      <c r="I93" s="178"/>
      <c r="J93" s="179">
        <f t="shared" si="0"/>
        <v>0</v>
      </c>
      <c r="K93" s="175" t="s">
        <v>19</v>
      </c>
      <c r="L93" s="39"/>
      <c r="M93" s="180" t="s">
        <v>19</v>
      </c>
      <c r="N93" s="181" t="s">
        <v>44</v>
      </c>
      <c r="O93" s="64"/>
      <c r="P93" s="182">
        <f t="shared" si="1"/>
        <v>0</v>
      </c>
      <c r="Q93" s="182">
        <v>0</v>
      </c>
      <c r="R93" s="182">
        <f t="shared" si="2"/>
        <v>0</v>
      </c>
      <c r="S93" s="182">
        <v>0</v>
      </c>
      <c r="T93" s="183">
        <f t="shared" si="3"/>
        <v>0</v>
      </c>
      <c r="U93" s="34"/>
      <c r="V93" s="34"/>
      <c r="W93" s="34"/>
      <c r="X93" s="34"/>
      <c r="Y93" s="34"/>
      <c r="Z93" s="34"/>
      <c r="AA93" s="34"/>
      <c r="AB93" s="34"/>
      <c r="AC93" s="34"/>
      <c r="AD93" s="34"/>
      <c r="AE93" s="34"/>
      <c r="AR93" s="184" t="s">
        <v>153</v>
      </c>
      <c r="AT93" s="184" t="s">
        <v>148</v>
      </c>
      <c r="AU93" s="184" t="s">
        <v>81</v>
      </c>
      <c r="AY93" s="17" t="s">
        <v>146</v>
      </c>
      <c r="BE93" s="185">
        <f t="shared" si="4"/>
        <v>0</v>
      </c>
      <c r="BF93" s="185">
        <f t="shared" si="5"/>
        <v>0</v>
      </c>
      <c r="BG93" s="185">
        <f t="shared" si="6"/>
        <v>0</v>
      </c>
      <c r="BH93" s="185">
        <f t="shared" si="7"/>
        <v>0</v>
      </c>
      <c r="BI93" s="185">
        <f t="shared" si="8"/>
        <v>0</v>
      </c>
      <c r="BJ93" s="17" t="s">
        <v>81</v>
      </c>
      <c r="BK93" s="185">
        <f t="shared" si="9"/>
        <v>0</v>
      </c>
      <c r="BL93" s="17" t="s">
        <v>153</v>
      </c>
      <c r="BM93" s="184" t="s">
        <v>288</v>
      </c>
    </row>
    <row r="94" spans="2:63" s="12" customFormat="1" ht="25.9" customHeight="1">
      <c r="B94" s="157"/>
      <c r="C94" s="158"/>
      <c r="D94" s="159" t="s">
        <v>72</v>
      </c>
      <c r="E94" s="160" t="s">
        <v>1658</v>
      </c>
      <c r="F94" s="160" t="s">
        <v>1659</v>
      </c>
      <c r="G94" s="158"/>
      <c r="H94" s="158"/>
      <c r="I94" s="161"/>
      <c r="J94" s="162">
        <f>BK94</f>
        <v>0</v>
      </c>
      <c r="K94" s="158"/>
      <c r="L94" s="163"/>
      <c r="M94" s="164"/>
      <c r="N94" s="165"/>
      <c r="O94" s="165"/>
      <c r="P94" s="166">
        <f>SUM(P95:P100)</f>
        <v>0</v>
      </c>
      <c r="Q94" s="165"/>
      <c r="R94" s="166">
        <f>SUM(R95:R100)</f>
        <v>0</v>
      </c>
      <c r="S94" s="165"/>
      <c r="T94" s="167">
        <f>SUM(T95:T100)</f>
        <v>0</v>
      </c>
      <c r="AR94" s="168" t="s">
        <v>81</v>
      </c>
      <c r="AT94" s="169" t="s">
        <v>72</v>
      </c>
      <c r="AU94" s="169" t="s">
        <v>73</v>
      </c>
      <c r="AY94" s="168" t="s">
        <v>146</v>
      </c>
      <c r="BK94" s="170">
        <f>SUM(BK95:BK100)</f>
        <v>0</v>
      </c>
    </row>
    <row r="95" spans="1:65" s="2" customFormat="1" ht="16.5" customHeight="1">
      <c r="A95" s="34"/>
      <c r="B95" s="35"/>
      <c r="C95" s="173" t="s">
        <v>235</v>
      </c>
      <c r="D95" s="173" t="s">
        <v>148</v>
      </c>
      <c r="E95" s="174" t="s">
        <v>1660</v>
      </c>
      <c r="F95" s="175" t="s">
        <v>1661</v>
      </c>
      <c r="G95" s="176" t="s">
        <v>291</v>
      </c>
      <c r="H95" s="177">
        <v>45</v>
      </c>
      <c r="I95" s="178"/>
      <c r="J95" s="179">
        <f aca="true" t="shared" si="10" ref="J95:J100">ROUND(I95*H95,2)</f>
        <v>0</v>
      </c>
      <c r="K95" s="175" t="s">
        <v>19</v>
      </c>
      <c r="L95" s="39"/>
      <c r="M95" s="180" t="s">
        <v>19</v>
      </c>
      <c r="N95" s="181" t="s">
        <v>44</v>
      </c>
      <c r="O95" s="64"/>
      <c r="P95" s="182">
        <f aca="true" t="shared" si="11" ref="P95:P100">O95*H95</f>
        <v>0</v>
      </c>
      <c r="Q95" s="182">
        <v>0</v>
      </c>
      <c r="R95" s="182">
        <f aca="true" t="shared" si="12" ref="R95:R100">Q95*H95</f>
        <v>0</v>
      </c>
      <c r="S95" s="182">
        <v>0</v>
      </c>
      <c r="T95" s="183">
        <f aca="true" t="shared" si="13" ref="T95:T100">S95*H95</f>
        <v>0</v>
      </c>
      <c r="U95" s="34"/>
      <c r="V95" s="34"/>
      <c r="W95" s="34"/>
      <c r="X95" s="34"/>
      <c r="Y95" s="34"/>
      <c r="Z95" s="34"/>
      <c r="AA95" s="34"/>
      <c r="AB95" s="34"/>
      <c r="AC95" s="34"/>
      <c r="AD95" s="34"/>
      <c r="AE95" s="34"/>
      <c r="AR95" s="184" t="s">
        <v>153</v>
      </c>
      <c r="AT95" s="184" t="s">
        <v>148</v>
      </c>
      <c r="AU95" s="184" t="s">
        <v>81</v>
      </c>
      <c r="AY95" s="17" t="s">
        <v>146</v>
      </c>
      <c r="BE95" s="185">
        <f aca="true" t="shared" si="14" ref="BE95:BE100">IF(N95="základní",J95,0)</f>
        <v>0</v>
      </c>
      <c r="BF95" s="185">
        <f aca="true" t="shared" si="15" ref="BF95:BF100">IF(N95="snížená",J95,0)</f>
        <v>0</v>
      </c>
      <c r="BG95" s="185">
        <f aca="true" t="shared" si="16" ref="BG95:BG100">IF(N95="zákl. přenesená",J95,0)</f>
        <v>0</v>
      </c>
      <c r="BH95" s="185">
        <f aca="true" t="shared" si="17" ref="BH95:BH100">IF(N95="sníž. přenesená",J95,0)</f>
        <v>0</v>
      </c>
      <c r="BI95" s="185">
        <f aca="true" t="shared" si="18" ref="BI95:BI100">IF(N95="nulová",J95,0)</f>
        <v>0</v>
      </c>
      <c r="BJ95" s="17" t="s">
        <v>81</v>
      </c>
      <c r="BK95" s="185">
        <f aca="true" t="shared" si="19" ref="BK95:BK100">ROUND(I95*H95,2)</f>
        <v>0</v>
      </c>
      <c r="BL95" s="17" t="s">
        <v>153</v>
      </c>
      <c r="BM95" s="184" t="s">
        <v>308</v>
      </c>
    </row>
    <row r="96" spans="1:65" s="2" customFormat="1" ht="16.5" customHeight="1">
      <c r="A96" s="34"/>
      <c r="B96" s="35"/>
      <c r="C96" s="173" t="s">
        <v>240</v>
      </c>
      <c r="D96" s="173" t="s">
        <v>148</v>
      </c>
      <c r="E96" s="174" t="s">
        <v>1662</v>
      </c>
      <c r="F96" s="175" t="s">
        <v>1663</v>
      </c>
      <c r="G96" s="176" t="s">
        <v>1641</v>
      </c>
      <c r="H96" s="177">
        <v>4</v>
      </c>
      <c r="I96" s="178"/>
      <c r="J96" s="179">
        <f t="shared" si="10"/>
        <v>0</v>
      </c>
      <c r="K96" s="175" t="s">
        <v>19</v>
      </c>
      <c r="L96" s="39"/>
      <c r="M96" s="180" t="s">
        <v>19</v>
      </c>
      <c r="N96" s="181" t="s">
        <v>44</v>
      </c>
      <c r="O96" s="64"/>
      <c r="P96" s="182">
        <f t="shared" si="11"/>
        <v>0</v>
      </c>
      <c r="Q96" s="182">
        <v>0</v>
      </c>
      <c r="R96" s="182">
        <f t="shared" si="12"/>
        <v>0</v>
      </c>
      <c r="S96" s="182">
        <v>0</v>
      </c>
      <c r="T96" s="183">
        <f t="shared" si="13"/>
        <v>0</v>
      </c>
      <c r="U96" s="34"/>
      <c r="V96" s="34"/>
      <c r="W96" s="34"/>
      <c r="X96" s="34"/>
      <c r="Y96" s="34"/>
      <c r="Z96" s="34"/>
      <c r="AA96" s="34"/>
      <c r="AB96" s="34"/>
      <c r="AC96" s="34"/>
      <c r="AD96" s="34"/>
      <c r="AE96" s="34"/>
      <c r="AR96" s="184" t="s">
        <v>153</v>
      </c>
      <c r="AT96" s="184" t="s">
        <v>148</v>
      </c>
      <c r="AU96" s="184" t="s">
        <v>81</v>
      </c>
      <c r="AY96" s="17" t="s">
        <v>146</v>
      </c>
      <c r="BE96" s="185">
        <f t="shared" si="14"/>
        <v>0</v>
      </c>
      <c r="BF96" s="185">
        <f t="shared" si="15"/>
        <v>0</v>
      </c>
      <c r="BG96" s="185">
        <f t="shared" si="16"/>
        <v>0</v>
      </c>
      <c r="BH96" s="185">
        <f t="shared" si="17"/>
        <v>0</v>
      </c>
      <c r="BI96" s="185">
        <f t="shared" si="18"/>
        <v>0</v>
      </c>
      <c r="BJ96" s="17" t="s">
        <v>81</v>
      </c>
      <c r="BK96" s="185">
        <f t="shared" si="19"/>
        <v>0</v>
      </c>
      <c r="BL96" s="17" t="s">
        <v>153</v>
      </c>
      <c r="BM96" s="184" t="s">
        <v>329</v>
      </c>
    </row>
    <row r="97" spans="1:65" s="2" customFormat="1" ht="16.5" customHeight="1">
      <c r="A97" s="34"/>
      <c r="B97" s="35"/>
      <c r="C97" s="173" t="s">
        <v>246</v>
      </c>
      <c r="D97" s="173" t="s">
        <v>148</v>
      </c>
      <c r="E97" s="174" t="s">
        <v>1664</v>
      </c>
      <c r="F97" s="175" t="s">
        <v>1665</v>
      </c>
      <c r="G97" s="176" t="s">
        <v>1641</v>
      </c>
      <c r="H97" s="177">
        <v>8</v>
      </c>
      <c r="I97" s="178"/>
      <c r="J97" s="179">
        <f t="shared" si="10"/>
        <v>0</v>
      </c>
      <c r="K97" s="175" t="s">
        <v>19</v>
      </c>
      <c r="L97" s="39"/>
      <c r="M97" s="180" t="s">
        <v>19</v>
      </c>
      <c r="N97" s="181" t="s">
        <v>44</v>
      </c>
      <c r="O97" s="64"/>
      <c r="P97" s="182">
        <f t="shared" si="11"/>
        <v>0</v>
      </c>
      <c r="Q97" s="182">
        <v>0</v>
      </c>
      <c r="R97" s="182">
        <f t="shared" si="12"/>
        <v>0</v>
      </c>
      <c r="S97" s="182">
        <v>0</v>
      </c>
      <c r="T97" s="183">
        <f t="shared" si="13"/>
        <v>0</v>
      </c>
      <c r="U97" s="34"/>
      <c r="V97" s="34"/>
      <c r="W97" s="34"/>
      <c r="X97" s="34"/>
      <c r="Y97" s="34"/>
      <c r="Z97" s="34"/>
      <c r="AA97" s="34"/>
      <c r="AB97" s="34"/>
      <c r="AC97" s="34"/>
      <c r="AD97" s="34"/>
      <c r="AE97" s="34"/>
      <c r="AR97" s="184" t="s">
        <v>153</v>
      </c>
      <c r="AT97" s="184" t="s">
        <v>148</v>
      </c>
      <c r="AU97" s="184" t="s">
        <v>81</v>
      </c>
      <c r="AY97" s="17" t="s">
        <v>146</v>
      </c>
      <c r="BE97" s="185">
        <f t="shared" si="14"/>
        <v>0</v>
      </c>
      <c r="BF97" s="185">
        <f t="shared" si="15"/>
        <v>0</v>
      </c>
      <c r="BG97" s="185">
        <f t="shared" si="16"/>
        <v>0</v>
      </c>
      <c r="BH97" s="185">
        <f t="shared" si="17"/>
        <v>0</v>
      </c>
      <c r="BI97" s="185">
        <f t="shared" si="18"/>
        <v>0</v>
      </c>
      <c r="BJ97" s="17" t="s">
        <v>81</v>
      </c>
      <c r="BK97" s="185">
        <f t="shared" si="19"/>
        <v>0</v>
      </c>
      <c r="BL97" s="17" t="s">
        <v>153</v>
      </c>
      <c r="BM97" s="184" t="s">
        <v>345</v>
      </c>
    </row>
    <row r="98" spans="1:65" s="2" customFormat="1" ht="16.5" customHeight="1">
      <c r="A98" s="34"/>
      <c r="B98" s="35"/>
      <c r="C98" s="173" t="s">
        <v>250</v>
      </c>
      <c r="D98" s="173" t="s">
        <v>148</v>
      </c>
      <c r="E98" s="174" t="s">
        <v>1666</v>
      </c>
      <c r="F98" s="175" t="s">
        <v>1667</v>
      </c>
      <c r="G98" s="176" t="s">
        <v>291</v>
      </c>
      <c r="H98" s="177">
        <v>40</v>
      </c>
      <c r="I98" s="178"/>
      <c r="J98" s="179">
        <f t="shared" si="10"/>
        <v>0</v>
      </c>
      <c r="K98" s="175" t="s">
        <v>19</v>
      </c>
      <c r="L98" s="39"/>
      <c r="M98" s="180" t="s">
        <v>19</v>
      </c>
      <c r="N98" s="181" t="s">
        <v>44</v>
      </c>
      <c r="O98" s="64"/>
      <c r="P98" s="182">
        <f t="shared" si="11"/>
        <v>0</v>
      </c>
      <c r="Q98" s="182">
        <v>0</v>
      </c>
      <c r="R98" s="182">
        <f t="shared" si="12"/>
        <v>0</v>
      </c>
      <c r="S98" s="182">
        <v>0</v>
      </c>
      <c r="T98" s="183">
        <f t="shared" si="13"/>
        <v>0</v>
      </c>
      <c r="U98" s="34"/>
      <c r="V98" s="34"/>
      <c r="W98" s="34"/>
      <c r="X98" s="34"/>
      <c r="Y98" s="34"/>
      <c r="Z98" s="34"/>
      <c r="AA98" s="34"/>
      <c r="AB98" s="34"/>
      <c r="AC98" s="34"/>
      <c r="AD98" s="34"/>
      <c r="AE98" s="34"/>
      <c r="AR98" s="184" t="s">
        <v>153</v>
      </c>
      <c r="AT98" s="184" t="s">
        <v>148</v>
      </c>
      <c r="AU98" s="184" t="s">
        <v>81</v>
      </c>
      <c r="AY98" s="17" t="s">
        <v>146</v>
      </c>
      <c r="BE98" s="185">
        <f t="shared" si="14"/>
        <v>0</v>
      </c>
      <c r="BF98" s="185">
        <f t="shared" si="15"/>
        <v>0</v>
      </c>
      <c r="BG98" s="185">
        <f t="shared" si="16"/>
        <v>0</v>
      </c>
      <c r="BH98" s="185">
        <f t="shared" si="17"/>
        <v>0</v>
      </c>
      <c r="BI98" s="185">
        <f t="shared" si="18"/>
        <v>0</v>
      </c>
      <c r="BJ98" s="17" t="s">
        <v>81</v>
      </c>
      <c r="BK98" s="185">
        <f t="shared" si="19"/>
        <v>0</v>
      </c>
      <c r="BL98" s="17" t="s">
        <v>153</v>
      </c>
      <c r="BM98" s="184" t="s">
        <v>372</v>
      </c>
    </row>
    <row r="99" spans="1:65" s="2" customFormat="1" ht="16.5" customHeight="1">
      <c r="A99" s="34"/>
      <c r="B99" s="35"/>
      <c r="C99" s="173" t="s">
        <v>255</v>
      </c>
      <c r="D99" s="173" t="s">
        <v>148</v>
      </c>
      <c r="E99" s="174" t="s">
        <v>1668</v>
      </c>
      <c r="F99" s="175" t="s">
        <v>1669</v>
      </c>
      <c r="G99" s="176" t="s">
        <v>1641</v>
      </c>
      <c r="H99" s="177">
        <v>5</v>
      </c>
      <c r="I99" s="178"/>
      <c r="J99" s="179">
        <f t="shared" si="10"/>
        <v>0</v>
      </c>
      <c r="K99" s="175" t="s">
        <v>19</v>
      </c>
      <c r="L99" s="39"/>
      <c r="M99" s="180" t="s">
        <v>19</v>
      </c>
      <c r="N99" s="181" t="s">
        <v>44</v>
      </c>
      <c r="O99" s="64"/>
      <c r="P99" s="182">
        <f t="shared" si="11"/>
        <v>0</v>
      </c>
      <c r="Q99" s="182">
        <v>0</v>
      </c>
      <c r="R99" s="182">
        <f t="shared" si="12"/>
        <v>0</v>
      </c>
      <c r="S99" s="182">
        <v>0</v>
      </c>
      <c r="T99" s="183">
        <f t="shared" si="13"/>
        <v>0</v>
      </c>
      <c r="U99" s="34"/>
      <c r="V99" s="34"/>
      <c r="W99" s="34"/>
      <c r="X99" s="34"/>
      <c r="Y99" s="34"/>
      <c r="Z99" s="34"/>
      <c r="AA99" s="34"/>
      <c r="AB99" s="34"/>
      <c r="AC99" s="34"/>
      <c r="AD99" s="34"/>
      <c r="AE99" s="34"/>
      <c r="AR99" s="184" t="s">
        <v>153</v>
      </c>
      <c r="AT99" s="184" t="s">
        <v>148</v>
      </c>
      <c r="AU99" s="184" t="s">
        <v>81</v>
      </c>
      <c r="AY99" s="17" t="s">
        <v>146</v>
      </c>
      <c r="BE99" s="185">
        <f t="shared" si="14"/>
        <v>0</v>
      </c>
      <c r="BF99" s="185">
        <f t="shared" si="15"/>
        <v>0</v>
      </c>
      <c r="BG99" s="185">
        <f t="shared" si="16"/>
        <v>0</v>
      </c>
      <c r="BH99" s="185">
        <f t="shared" si="17"/>
        <v>0</v>
      </c>
      <c r="BI99" s="185">
        <f t="shared" si="18"/>
        <v>0</v>
      </c>
      <c r="BJ99" s="17" t="s">
        <v>81</v>
      </c>
      <c r="BK99" s="185">
        <f t="shared" si="19"/>
        <v>0</v>
      </c>
      <c r="BL99" s="17" t="s">
        <v>153</v>
      </c>
      <c r="BM99" s="184" t="s">
        <v>383</v>
      </c>
    </row>
    <row r="100" spans="1:65" s="2" customFormat="1" ht="16.5" customHeight="1">
      <c r="A100" s="34"/>
      <c r="B100" s="35"/>
      <c r="C100" s="173" t="s">
        <v>8</v>
      </c>
      <c r="D100" s="173" t="s">
        <v>148</v>
      </c>
      <c r="E100" s="174" t="s">
        <v>1670</v>
      </c>
      <c r="F100" s="175" t="s">
        <v>1671</v>
      </c>
      <c r="G100" s="176" t="s">
        <v>1641</v>
      </c>
      <c r="H100" s="177">
        <v>1</v>
      </c>
      <c r="I100" s="178"/>
      <c r="J100" s="179">
        <f t="shared" si="10"/>
        <v>0</v>
      </c>
      <c r="K100" s="175" t="s">
        <v>19</v>
      </c>
      <c r="L100" s="39"/>
      <c r="M100" s="180" t="s">
        <v>19</v>
      </c>
      <c r="N100" s="181" t="s">
        <v>44</v>
      </c>
      <c r="O100" s="64"/>
      <c r="P100" s="182">
        <f t="shared" si="11"/>
        <v>0</v>
      </c>
      <c r="Q100" s="182">
        <v>0</v>
      </c>
      <c r="R100" s="182">
        <f t="shared" si="12"/>
        <v>0</v>
      </c>
      <c r="S100" s="182">
        <v>0</v>
      </c>
      <c r="T100" s="183">
        <f t="shared" si="13"/>
        <v>0</v>
      </c>
      <c r="U100" s="34"/>
      <c r="V100" s="34"/>
      <c r="W100" s="34"/>
      <c r="X100" s="34"/>
      <c r="Y100" s="34"/>
      <c r="Z100" s="34"/>
      <c r="AA100" s="34"/>
      <c r="AB100" s="34"/>
      <c r="AC100" s="34"/>
      <c r="AD100" s="34"/>
      <c r="AE100" s="34"/>
      <c r="AR100" s="184" t="s">
        <v>153</v>
      </c>
      <c r="AT100" s="184" t="s">
        <v>148</v>
      </c>
      <c r="AU100" s="184" t="s">
        <v>81</v>
      </c>
      <c r="AY100" s="17" t="s">
        <v>146</v>
      </c>
      <c r="BE100" s="185">
        <f t="shared" si="14"/>
        <v>0</v>
      </c>
      <c r="BF100" s="185">
        <f t="shared" si="15"/>
        <v>0</v>
      </c>
      <c r="BG100" s="185">
        <f t="shared" si="16"/>
        <v>0</v>
      </c>
      <c r="BH100" s="185">
        <f t="shared" si="17"/>
        <v>0</v>
      </c>
      <c r="BI100" s="185">
        <f t="shared" si="18"/>
        <v>0</v>
      </c>
      <c r="BJ100" s="17" t="s">
        <v>81</v>
      </c>
      <c r="BK100" s="185">
        <f t="shared" si="19"/>
        <v>0</v>
      </c>
      <c r="BL100" s="17" t="s">
        <v>153</v>
      </c>
      <c r="BM100" s="184" t="s">
        <v>400</v>
      </c>
    </row>
    <row r="101" spans="2:63" s="12" customFormat="1" ht="25.9" customHeight="1">
      <c r="B101" s="157"/>
      <c r="C101" s="158"/>
      <c r="D101" s="159" t="s">
        <v>72</v>
      </c>
      <c r="E101" s="160" t="s">
        <v>1672</v>
      </c>
      <c r="F101" s="160" t="s">
        <v>1673</v>
      </c>
      <c r="G101" s="158"/>
      <c r="H101" s="158"/>
      <c r="I101" s="161"/>
      <c r="J101" s="162">
        <f>BK101</f>
        <v>0</v>
      </c>
      <c r="K101" s="158"/>
      <c r="L101" s="163"/>
      <c r="M101" s="164"/>
      <c r="N101" s="165"/>
      <c r="O101" s="165"/>
      <c r="P101" s="166">
        <f>SUM(P102:P104)</f>
        <v>0</v>
      </c>
      <c r="Q101" s="165"/>
      <c r="R101" s="166">
        <f>SUM(R102:R104)</f>
        <v>0</v>
      </c>
      <c r="S101" s="165"/>
      <c r="T101" s="167">
        <f>SUM(T102:T104)</f>
        <v>0</v>
      </c>
      <c r="AR101" s="168" t="s">
        <v>81</v>
      </c>
      <c r="AT101" s="169" t="s">
        <v>72</v>
      </c>
      <c r="AU101" s="169" t="s">
        <v>73</v>
      </c>
      <c r="AY101" s="168" t="s">
        <v>146</v>
      </c>
      <c r="BK101" s="170">
        <f>SUM(BK102:BK104)</f>
        <v>0</v>
      </c>
    </row>
    <row r="102" spans="1:65" s="2" customFormat="1" ht="16.5" customHeight="1">
      <c r="A102" s="34"/>
      <c r="B102" s="35"/>
      <c r="C102" s="173" t="s">
        <v>264</v>
      </c>
      <c r="D102" s="173" t="s">
        <v>148</v>
      </c>
      <c r="E102" s="174" t="s">
        <v>1674</v>
      </c>
      <c r="F102" s="175" t="s">
        <v>1675</v>
      </c>
      <c r="G102" s="176" t="s">
        <v>1641</v>
      </c>
      <c r="H102" s="177">
        <v>1</v>
      </c>
      <c r="I102" s="178"/>
      <c r="J102" s="179">
        <f>ROUND(I102*H102,2)</f>
        <v>0</v>
      </c>
      <c r="K102" s="175" t="s">
        <v>19</v>
      </c>
      <c r="L102" s="39"/>
      <c r="M102" s="180" t="s">
        <v>19</v>
      </c>
      <c r="N102" s="181" t="s">
        <v>44</v>
      </c>
      <c r="O102" s="64"/>
      <c r="P102" s="182">
        <f>O102*H102</f>
        <v>0</v>
      </c>
      <c r="Q102" s="182">
        <v>0</v>
      </c>
      <c r="R102" s="182">
        <f>Q102*H102</f>
        <v>0</v>
      </c>
      <c r="S102" s="182">
        <v>0</v>
      </c>
      <c r="T102" s="183">
        <f>S102*H102</f>
        <v>0</v>
      </c>
      <c r="U102" s="34"/>
      <c r="V102" s="34"/>
      <c r="W102" s="34"/>
      <c r="X102" s="34"/>
      <c r="Y102" s="34"/>
      <c r="Z102" s="34"/>
      <c r="AA102" s="34"/>
      <c r="AB102" s="34"/>
      <c r="AC102" s="34"/>
      <c r="AD102" s="34"/>
      <c r="AE102" s="34"/>
      <c r="AR102" s="184" t="s">
        <v>153</v>
      </c>
      <c r="AT102" s="184" t="s">
        <v>148</v>
      </c>
      <c r="AU102" s="184" t="s">
        <v>81</v>
      </c>
      <c r="AY102" s="17" t="s">
        <v>146</v>
      </c>
      <c r="BE102" s="185">
        <f>IF(N102="základní",J102,0)</f>
        <v>0</v>
      </c>
      <c r="BF102" s="185">
        <f>IF(N102="snížená",J102,0)</f>
        <v>0</v>
      </c>
      <c r="BG102" s="185">
        <f>IF(N102="zákl. přenesená",J102,0)</f>
        <v>0</v>
      </c>
      <c r="BH102" s="185">
        <f>IF(N102="sníž. přenesená",J102,0)</f>
        <v>0</v>
      </c>
      <c r="BI102" s="185">
        <f>IF(N102="nulová",J102,0)</f>
        <v>0</v>
      </c>
      <c r="BJ102" s="17" t="s">
        <v>81</v>
      </c>
      <c r="BK102" s="185">
        <f>ROUND(I102*H102,2)</f>
        <v>0</v>
      </c>
      <c r="BL102" s="17" t="s">
        <v>153</v>
      </c>
      <c r="BM102" s="184" t="s">
        <v>412</v>
      </c>
    </row>
    <row r="103" spans="1:65" s="2" customFormat="1" ht="16.5" customHeight="1">
      <c r="A103" s="34"/>
      <c r="B103" s="35"/>
      <c r="C103" s="173" t="s">
        <v>276</v>
      </c>
      <c r="D103" s="173" t="s">
        <v>148</v>
      </c>
      <c r="E103" s="174" t="s">
        <v>1676</v>
      </c>
      <c r="F103" s="175" t="s">
        <v>1677</v>
      </c>
      <c r="G103" s="176" t="s">
        <v>1641</v>
      </c>
      <c r="H103" s="177">
        <v>1</v>
      </c>
      <c r="I103" s="178"/>
      <c r="J103" s="179">
        <f>ROUND(I103*H103,2)</f>
        <v>0</v>
      </c>
      <c r="K103" s="175" t="s">
        <v>19</v>
      </c>
      <c r="L103" s="39"/>
      <c r="M103" s="180" t="s">
        <v>19</v>
      </c>
      <c r="N103" s="181" t="s">
        <v>44</v>
      </c>
      <c r="O103" s="64"/>
      <c r="P103" s="182">
        <f>O103*H103</f>
        <v>0</v>
      </c>
      <c r="Q103" s="182">
        <v>0</v>
      </c>
      <c r="R103" s="182">
        <f>Q103*H103</f>
        <v>0</v>
      </c>
      <c r="S103" s="182">
        <v>0</v>
      </c>
      <c r="T103" s="183">
        <f>S103*H103</f>
        <v>0</v>
      </c>
      <c r="U103" s="34"/>
      <c r="V103" s="34"/>
      <c r="W103" s="34"/>
      <c r="X103" s="34"/>
      <c r="Y103" s="34"/>
      <c r="Z103" s="34"/>
      <c r="AA103" s="34"/>
      <c r="AB103" s="34"/>
      <c r="AC103" s="34"/>
      <c r="AD103" s="34"/>
      <c r="AE103" s="34"/>
      <c r="AR103" s="184" t="s">
        <v>153</v>
      </c>
      <c r="AT103" s="184" t="s">
        <v>148</v>
      </c>
      <c r="AU103" s="184" t="s">
        <v>81</v>
      </c>
      <c r="AY103" s="17" t="s">
        <v>146</v>
      </c>
      <c r="BE103" s="185">
        <f>IF(N103="základní",J103,0)</f>
        <v>0</v>
      </c>
      <c r="BF103" s="185">
        <f>IF(N103="snížená",J103,0)</f>
        <v>0</v>
      </c>
      <c r="BG103" s="185">
        <f>IF(N103="zákl. přenesená",J103,0)</f>
        <v>0</v>
      </c>
      <c r="BH103" s="185">
        <f>IF(N103="sníž. přenesená",J103,0)</f>
        <v>0</v>
      </c>
      <c r="BI103" s="185">
        <f>IF(N103="nulová",J103,0)</f>
        <v>0</v>
      </c>
      <c r="BJ103" s="17" t="s">
        <v>81</v>
      </c>
      <c r="BK103" s="185">
        <f>ROUND(I103*H103,2)</f>
        <v>0</v>
      </c>
      <c r="BL103" s="17" t="s">
        <v>153</v>
      </c>
      <c r="BM103" s="184" t="s">
        <v>424</v>
      </c>
    </row>
    <row r="104" spans="1:65" s="2" customFormat="1" ht="16.5" customHeight="1">
      <c r="A104" s="34"/>
      <c r="B104" s="35"/>
      <c r="C104" s="173" t="s">
        <v>288</v>
      </c>
      <c r="D104" s="173" t="s">
        <v>148</v>
      </c>
      <c r="E104" s="174" t="s">
        <v>1678</v>
      </c>
      <c r="F104" s="175" t="s">
        <v>1679</v>
      </c>
      <c r="G104" s="176" t="s">
        <v>1641</v>
      </c>
      <c r="H104" s="177">
        <v>1</v>
      </c>
      <c r="I104" s="178"/>
      <c r="J104" s="179">
        <f>ROUND(I104*H104,2)</f>
        <v>0</v>
      </c>
      <c r="K104" s="175" t="s">
        <v>19</v>
      </c>
      <c r="L104" s="39"/>
      <c r="M104" s="180" t="s">
        <v>19</v>
      </c>
      <c r="N104" s="181" t="s">
        <v>44</v>
      </c>
      <c r="O104" s="64"/>
      <c r="P104" s="182">
        <f>O104*H104</f>
        <v>0</v>
      </c>
      <c r="Q104" s="182">
        <v>0</v>
      </c>
      <c r="R104" s="182">
        <f>Q104*H104</f>
        <v>0</v>
      </c>
      <c r="S104" s="182">
        <v>0</v>
      </c>
      <c r="T104" s="183">
        <f>S104*H104</f>
        <v>0</v>
      </c>
      <c r="U104" s="34"/>
      <c r="V104" s="34"/>
      <c r="W104" s="34"/>
      <c r="X104" s="34"/>
      <c r="Y104" s="34"/>
      <c r="Z104" s="34"/>
      <c r="AA104" s="34"/>
      <c r="AB104" s="34"/>
      <c r="AC104" s="34"/>
      <c r="AD104" s="34"/>
      <c r="AE104" s="34"/>
      <c r="AR104" s="184" t="s">
        <v>153</v>
      </c>
      <c r="AT104" s="184" t="s">
        <v>148</v>
      </c>
      <c r="AU104" s="184" t="s">
        <v>81</v>
      </c>
      <c r="AY104" s="17" t="s">
        <v>146</v>
      </c>
      <c r="BE104" s="185">
        <f>IF(N104="základní",J104,0)</f>
        <v>0</v>
      </c>
      <c r="BF104" s="185">
        <f>IF(N104="snížená",J104,0)</f>
        <v>0</v>
      </c>
      <c r="BG104" s="185">
        <f>IF(N104="zákl. přenesená",J104,0)</f>
        <v>0</v>
      </c>
      <c r="BH104" s="185">
        <f>IF(N104="sníž. přenesená",J104,0)</f>
        <v>0</v>
      </c>
      <c r="BI104" s="185">
        <f>IF(N104="nulová",J104,0)</f>
        <v>0</v>
      </c>
      <c r="BJ104" s="17" t="s">
        <v>81</v>
      </c>
      <c r="BK104" s="185">
        <f>ROUND(I104*H104,2)</f>
        <v>0</v>
      </c>
      <c r="BL104" s="17" t="s">
        <v>153</v>
      </c>
      <c r="BM104" s="184" t="s">
        <v>435</v>
      </c>
    </row>
    <row r="105" spans="2:63" s="12" customFormat="1" ht="25.9" customHeight="1">
      <c r="B105" s="157"/>
      <c r="C105" s="158"/>
      <c r="D105" s="159" t="s">
        <v>72</v>
      </c>
      <c r="E105" s="160" t="s">
        <v>1680</v>
      </c>
      <c r="F105" s="160" t="s">
        <v>1681</v>
      </c>
      <c r="G105" s="158"/>
      <c r="H105" s="158"/>
      <c r="I105" s="161"/>
      <c r="J105" s="162">
        <f>BK105</f>
        <v>0</v>
      </c>
      <c r="K105" s="158"/>
      <c r="L105" s="163"/>
      <c r="M105" s="164"/>
      <c r="N105" s="165"/>
      <c r="O105" s="165"/>
      <c r="P105" s="166">
        <f>SUM(P106:P122)</f>
        <v>0</v>
      </c>
      <c r="Q105" s="165"/>
      <c r="R105" s="166">
        <f>SUM(R106:R122)</f>
        <v>0</v>
      </c>
      <c r="S105" s="165"/>
      <c r="T105" s="167">
        <f>SUM(T106:T122)</f>
        <v>0</v>
      </c>
      <c r="AR105" s="168" t="s">
        <v>81</v>
      </c>
      <c r="AT105" s="169" t="s">
        <v>72</v>
      </c>
      <c r="AU105" s="169" t="s">
        <v>73</v>
      </c>
      <c r="AY105" s="168" t="s">
        <v>146</v>
      </c>
      <c r="BK105" s="170">
        <f>SUM(BK106:BK122)</f>
        <v>0</v>
      </c>
    </row>
    <row r="106" spans="1:65" s="2" customFormat="1" ht="16.5" customHeight="1">
      <c r="A106" s="34"/>
      <c r="B106" s="35"/>
      <c r="C106" s="173" t="s">
        <v>302</v>
      </c>
      <c r="D106" s="173" t="s">
        <v>148</v>
      </c>
      <c r="E106" s="174" t="s">
        <v>1682</v>
      </c>
      <c r="F106" s="175" t="s">
        <v>1683</v>
      </c>
      <c r="G106" s="176" t="s">
        <v>1641</v>
      </c>
      <c r="H106" s="177">
        <v>3</v>
      </c>
      <c r="I106" s="178"/>
      <c r="J106" s="179">
        <f aca="true" t="shared" si="20" ref="J106:J122">ROUND(I106*H106,2)</f>
        <v>0</v>
      </c>
      <c r="K106" s="175" t="s">
        <v>19</v>
      </c>
      <c r="L106" s="39"/>
      <c r="M106" s="180" t="s">
        <v>19</v>
      </c>
      <c r="N106" s="181" t="s">
        <v>44</v>
      </c>
      <c r="O106" s="64"/>
      <c r="P106" s="182">
        <f aca="true" t="shared" si="21" ref="P106:P122">O106*H106</f>
        <v>0</v>
      </c>
      <c r="Q106" s="182">
        <v>0</v>
      </c>
      <c r="R106" s="182">
        <f aca="true" t="shared" si="22" ref="R106:R122">Q106*H106</f>
        <v>0</v>
      </c>
      <c r="S106" s="182">
        <v>0</v>
      </c>
      <c r="T106" s="183">
        <f aca="true" t="shared" si="23" ref="T106:T122">S106*H106</f>
        <v>0</v>
      </c>
      <c r="U106" s="34"/>
      <c r="V106" s="34"/>
      <c r="W106" s="34"/>
      <c r="X106" s="34"/>
      <c r="Y106" s="34"/>
      <c r="Z106" s="34"/>
      <c r="AA106" s="34"/>
      <c r="AB106" s="34"/>
      <c r="AC106" s="34"/>
      <c r="AD106" s="34"/>
      <c r="AE106" s="34"/>
      <c r="AR106" s="184" t="s">
        <v>153</v>
      </c>
      <c r="AT106" s="184" t="s">
        <v>148</v>
      </c>
      <c r="AU106" s="184" t="s">
        <v>81</v>
      </c>
      <c r="AY106" s="17" t="s">
        <v>146</v>
      </c>
      <c r="BE106" s="185">
        <f aca="true" t="shared" si="24" ref="BE106:BE122">IF(N106="základní",J106,0)</f>
        <v>0</v>
      </c>
      <c r="BF106" s="185">
        <f aca="true" t="shared" si="25" ref="BF106:BF122">IF(N106="snížená",J106,0)</f>
        <v>0</v>
      </c>
      <c r="BG106" s="185">
        <f aca="true" t="shared" si="26" ref="BG106:BG122">IF(N106="zákl. přenesená",J106,0)</f>
        <v>0</v>
      </c>
      <c r="BH106" s="185">
        <f aca="true" t="shared" si="27" ref="BH106:BH122">IF(N106="sníž. přenesená",J106,0)</f>
        <v>0</v>
      </c>
      <c r="BI106" s="185">
        <f aca="true" t="shared" si="28" ref="BI106:BI122">IF(N106="nulová",J106,0)</f>
        <v>0</v>
      </c>
      <c r="BJ106" s="17" t="s">
        <v>81</v>
      </c>
      <c r="BK106" s="185">
        <f aca="true" t="shared" si="29" ref="BK106:BK122">ROUND(I106*H106,2)</f>
        <v>0</v>
      </c>
      <c r="BL106" s="17" t="s">
        <v>153</v>
      </c>
      <c r="BM106" s="184" t="s">
        <v>451</v>
      </c>
    </row>
    <row r="107" spans="1:65" s="2" customFormat="1" ht="16.5" customHeight="1">
      <c r="A107" s="34"/>
      <c r="B107" s="35"/>
      <c r="C107" s="173" t="s">
        <v>308</v>
      </c>
      <c r="D107" s="173" t="s">
        <v>148</v>
      </c>
      <c r="E107" s="174" t="s">
        <v>1684</v>
      </c>
      <c r="F107" s="175" t="s">
        <v>1685</v>
      </c>
      <c r="G107" s="176" t="s">
        <v>1641</v>
      </c>
      <c r="H107" s="177">
        <v>1</v>
      </c>
      <c r="I107" s="178"/>
      <c r="J107" s="179">
        <f t="shared" si="20"/>
        <v>0</v>
      </c>
      <c r="K107" s="175" t="s">
        <v>19</v>
      </c>
      <c r="L107" s="39"/>
      <c r="M107" s="180" t="s">
        <v>19</v>
      </c>
      <c r="N107" s="181" t="s">
        <v>44</v>
      </c>
      <c r="O107" s="64"/>
      <c r="P107" s="182">
        <f t="shared" si="21"/>
        <v>0</v>
      </c>
      <c r="Q107" s="182">
        <v>0</v>
      </c>
      <c r="R107" s="182">
        <f t="shared" si="22"/>
        <v>0</v>
      </c>
      <c r="S107" s="182">
        <v>0</v>
      </c>
      <c r="T107" s="183">
        <f t="shared" si="23"/>
        <v>0</v>
      </c>
      <c r="U107" s="34"/>
      <c r="V107" s="34"/>
      <c r="W107" s="34"/>
      <c r="X107" s="34"/>
      <c r="Y107" s="34"/>
      <c r="Z107" s="34"/>
      <c r="AA107" s="34"/>
      <c r="AB107" s="34"/>
      <c r="AC107" s="34"/>
      <c r="AD107" s="34"/>
      <c r="AE107" s="34"/>
      <c r="AR107" s="184" t="s">
        <v>153</v>
      </c>
      <c r="AT107" s="184" t="s">
        <v>148</v>
      </c>
      <c r="AU107" s="184" t="s">
        <v>81</v>
      </c>
      <c r="AY107" s="17" t="s">
        <v>146</v>
      </c>
      <c r="BE107" s="185">
        <f t="shared" si="24"/>
        <v>0</v>
      </c>
      <c r="BF107" s="185">
        <f t="shared" si="25"/>
        <v>0</v>
      </c>
      <c r="BG107" s="185">
        <f t="shared" si="26"/>
        <v>0</v>
      </c>
      <c r="BH107" s="185">
        <f t="shared" si="27"/>
        <v>0</v>
      </c>
      <c r="BI107" s="185">
        <f t="shared" si="28"/>
        <v>0</v>
      </c>
      <c r="BJ107" s="17" t="s">
        <v>81</v>
      </c>
      <c r="BK107" s="185">
        <f t="shared" si="29"/>
        <v>0</v>
      </c>
      <c r="BL107" s="17" t="s">
        <v>153</v>
      </c>
      <c r="BM107" s="184" t="s">
        <v>464</v>
      </c>
    </row>
    <row r="108" spans="1:65" s="2" customFormat="1" ht="16.5" customHeight="1">
      <c r="A108" s="34"/>
      <c r="B108" s="35"/>
      <c r="C108" s="173" t="s">
        <v>7</v>
      </c>
      <c r="D108" s="173" t="s">
        <v>148</v>
      </c>
      <c r="E108" s="174" t="s">
        <v>1686</v>
      </c>
      <c r="F108" s="175" t="s">
        <v>1687</v>
      </c>
      <c r="G108" s="176" t="s">
        <v>1641</v>
      </c>
      <c r="H108" s="177">
        <v>1</v>
      </c>
      <c r="I108" s="178"/>
      <c r="J108" s="179">
        <f t="shared" si="20"/>
        <v>0</v>
      </c>
      <c r="K108" s="175" t="s">
        <v>19</v>
      </c>
      <c r="L108" s="39"/>
      <c r="M108" s="180" t="s">
        <v>19</v>
      </c>
      <c r="N108" s="181" t="s">
        <v>44</v>
      </c>
      <c r="O108" s="64"/>
      <c r="P108" s="182">
        <f t="shared" si="21"/>
        <v>0</v>
      </c>
      <c r="Q108" s="182">
        <v>0</v>
      </c>
      <c r="R108" s="182">
        <f t="shared" si="22"/>
        <v>0</v>
      </c>
      <c r="S108" s="182">
        <v>0</v>
      </c>
      <c r="T108" s="183">
        <f t="shared" si="23"/>
        <v>0</v>
      </c>
      <c r="U108" s="34"/>
      <c r="V108" s="34"/>
      <c r="W108" s="34"/>
      <c r="X108" s="34"/>
      <c r="Y108" s="34"/>
      <c r="Z108" s="34"/>
      <c r="AA108" s="34"/>
      <c r="AB108" s="34"/>
      <c r="AC108" s="34"/>
      <c r="AD108" s="34"/>
      <c r="AE108" s="34"/>
      <c r="AR108" s="184" t="s">
        <v>153</v>
      </c>
      <c r="AT108" s="184" t="s">
        <v>148</v>
      </c>
      <c r="AU108" s="184" t="s">
        <v>81</v>
      </c>
      <c r="AY108" s="17" t="s">
        <v>146</v>
      </c>
      <c r="BE108" s="185">
        <f t="shared" si="24"/>
        <v>0</v>
      </c>
      <c r="BF108" s="185">
        <f t="shared" si="25"/>
        <v>0</v>
      </c>
      <c r="BG108" s="185">
        <f t="shared" si="26"/>
        <v>0</v>
      </c>
      <c r="BH108" s="185">
        <f t="shared" si="27"/>
        <v>0</v>
      </c>
      <c r="BI108" s="185">
        <f t="shared" si="28"/>
        <v>0</v>
      </c>
      <c r="BJ108" s="17" t="s">
        <v>81</v>
      </c>
      <c r="BK108" s="185">
        <f t="shared" si="29"/>
        <v>0</v>
      </c>
      <c r="BL108" s="17" t="s">
        <v>153</v>
      </c>
      <c r="BM108" s="184" t="s">
        <v>478</v>
      </c>
    </row>
    <row r="109" spans="1:65" s="2" customFormat="1" ht="16.5" customHeight="1">
      <c r="A109" s="34"/>
      <c r="B109" s="35"/>
      <c r="C109" s="173" t="s">
        <v>329</v>
      </c>
      <c r="D109" s="173" t="s">
        <v>148</v>
      </c>
      <c r="E109" s="174" t="s">
        <v>1688</v>
      </c>
      <c r="F109" s="175" t="s">
        <v>1689</v>
      </c>
      <c r="G109" s="176" t="s">
        <v>1641</v>
      </c>
      <c r="H109" s="177">
        <v>1</v>
      </c>
      <c r="I109" s="178"/>
      <c r="J109" s="179">
        <f t="shared" si="20"/>
        <v>0</v>
      </c>
      <c r="K109" s="175" t="s">
        <v>19</v>
      </c>
      <c r="L109" s="39"/>
      <c r="M109" s="180" t="s">
        <v>19</v>
      </c>
      <c r="N109" s="181" t="s">
        <v>44</v>
      </c>
      <c r="O109" s="64"/>
      <c r="P109" s="182">
        <f t="shared" si="21"/>
        <v>0</v>
      </c>
      <c r="Q109" s="182">
        <v>0</v>
      </c>
      <c r="R109" s="182">
        <f t="shared" si="22"/>
        <v>0</v>
      </c>
      <c r="S109" s="182">
        <v>0</v>
      </c>
      <c r="T109" s="183">
        <f t="shared" si="23"/>
        <v>0</v>
      </c>
      <c r="U109" s="34"/>
      <c r="V109" s="34"/>
      <c r="W109" s="34"/>
      <c r="X109" s="34"/>
      <c r="Y109" s="34"/>
      <c r="Z109" s="34"/>
      <c r="AA109" s="34"/>
      <c r="AB109" s="34"/>
      <c r="AC109" s="34"/>
      <c r="AD109" s="34"/>
      <c r="AE109" s="34"/>
      <c r="AR109" s="184" t="s">
        <v>153</v>
      </c>
      <c r="AT109" s="184" t="s">
        <v>148</v>
      </c>
      <c r="AU109" s="184" t="s">
        <v>81</v>
      </c>
      <c r="AY109" s="17" t="s">
        <v>146</v>
      </c>
      <c r="BE109" s="185">
        <f t="shared" si="24"/>
        <v>0</v>
      </c>
      <c r="BF109" s="185">
        <f t="shared" si="25"/>
        <v>0</v>
      </c>
      <c r="BG109" s="185">
        <f t="shared" si="26"/>
        <v>0</v>
      </c>
      <c r="BH109" s="185">
        <f t="shared" si="27"/>
        <v>0</v>
      </c>
      <c r="BI109" s="185">
        <f t="shared" si="28"/>
        <v>0</v>
      </c>
      <c r="BJ109" s="17" t="s">
        <v>81</v>
      </c>
      <c r="BK109" s="185">
        <f t="shared" si="29"/>
        <v>0</v>
      </c>
      <c r="BL109" s="17" t="s">
        <v>153</v>
      </c>
      <c r="BM109" s="184" t="s">
        <v>490</v>
      </c>
    </row>
    <row r="110" spans="1:65" s="2" customFormat="1" ht="16.5" customHeight="1">
      <c r="A110" s="34"/>
      <c r="B110" s="35"/>
      <c r="C110" s="173" t="s">
        <v>334</v>
      </c>
      <c r="D110" s="173" t="s">
        <v>148</v>
      </c>
      <c r="E110" s="174" t="s">
        <v>1690</v>
      </c>
      <c r="F110" s="175" t="s">
        <v>1691</v>
      </c>
      <c r="G110" s="176" t="s">
        <v>1641</v>
      </c>
      <c r="H110" s="177">
        <v>5</v>
      </c>
      <c r="I110" s="178"/>
      <c r="J110" s="179">
        <f t="shared" si="20"/>
        <v>0</v>
      </c>
      <c r="K110" s="175" t="s">
        <v>19</v>
      </c>
      <c r="L110" s="39"/>
      <c r="M110" s="180" t="s">
        <v>19</v>
      </c>
      <c r="N110" s="181" t="s">
        <v>44</v>
      </c>
      <c r="O110" s="64"/>
      <c r="P110" s="182">
        <f t="shared" si="21"/>
        <v>0</v>
      </c>
      <c r="Q110" s="182">
        <v>0</v>
      </c>
      <c r="R110" s="182">
        <f t="shared" si="22"/>
        <v>0</v>
      </c>
      <c r="S110" s="182">
        <v>0</v>
      </c>
      <c r="T110" s="183">
        <f t="shared" si="23"/>
        <v>0</v>
      </c>
      <c r="U110" s="34"/>
      <c r="V110" s="34"/>
      <c r="W110" s="34"/>
      <c r="X110" s="34"/>
      <c r="Y110" s="34"/>
      <c r="Z110" s="34"/>
      <c r="AA110" s="34"/>
      <c r="AB110" s="34"/>
      <c r="AC110" s="34"/>
      <c r="AD110" s="34"/>
      <c r="AE110" s="34"/>
      <c r="AR110" s="184" t="s">
        <v>153</v>
      </c>
      <c r="AT110" s="184" t="s">
        <v>148</v>
      </c>
      <c r="AU110" s="184" t="s">
        <v>81</v>
      </c>
      <c r="AY110" s="17" t="s">
        <v>146</v>
      </c>
      <c r="BE110" s="185">
        <f t="shared" si="24"/>
        <v>0</v>
      </c>
      <c r="BF110" s="185">
        <f t="shared" si="25"/>
        <v>0</v>
      </c>
      <c r="BG110" s="185">
        <f t="shared" si="26"/>
        <v>0</v>
      </c>
      <c r="BH110" s="185">
        <f t="shared" si="27"/>
        <v>0</v>
      </c>
      <c r="BI110" s="185">
        <f t="shared" si="28"/>
        <v>0</v>
      </c>
      <c r="BJ110" s="17" t="s">
        <v>81</v>
      </c>
      <c r="BK110" s="185">
        <f t="shared" si="29"/>
        <v>0</v>
      </c>
      <c r="BL110" s="17" t="s">
        <v>153</v>
      </c>
      <c r="BM110" s="184" t="s">
        <v>516</v>
      </c>
    </row>
    <row r="111" spans="1:65" s="2" customFormat="1" ht="16.5" customHeight="1">
      <c r="A111" s="34"/>
      <c r="B111" s="35"/>
      <c r="C111" s="173" t="s">
        <v>345</v>
      </c>
      <c r="D111" s="173" t="s">
        <v>148</v>
      </c>
      <c r="E111" s="174" t="s">
        <v>1692</v>
      </c>
      <c r="F111" s="175" t="s">
        <v>1693</v>
      </c>
      <c r="G111" s="176" t="s">
        <v>1641</v>
      </c>
      <c r="H111" s="177">
        <v>2</v>
      </c>
      <c r="I111" s="178"/>
      <c r="J111" s="179">
        <f t="shared" si="20"/>
        <v>0</v>
      </c>
      <c r="K111" s="175" t="s">
        <v>19</v>
      </c>
      <c r="L111" s="39"/>
      <c r="M111" s="180" t="s">
        <v>19</v>
      </c>
      <c r="N111" s="181" t="s">
        <v>44</v>
      </c>
      <c r="O111" s="64"/>
      <c r="P111" s="182">
        <f t="shared" si="21"/>
        <v>0</v>
      </c>
      <c r="Q111" s="182">
        <v>0</v>
      </c>
      <c r="R111" s="182">
        <f t="shared" si="22"/>
        <v>0</v>
      </c>
      <c r="S111" s="182">
        <v>0</v>
      </c>
      <c r="T111" s="183">
        <f t="shared" si="23"/>
        <v>0</v>
      </c>
      <c r="U111" s="34"/>
      <c r="V111" s="34"/>
      <c r="W111" s="34"/>
      <c r="X111" s="34"/>
      <c r="Y111" s="34"/>
      <c r="Z111" s="34"/>
      <c r="AA111" s="34"/>
      <c r="AB111" s="34"/>
      <c r="AC111" s="34"/>
      <c r="AD111" s="34"/>
      <c r="AE111" s="34"/>
      <c r="AR111" s="184" t="s">
        <v>153</v>
      </c>
      <c r="AT111" s="184" t="s">
        <v>148</v>
      </c>
      <c r="AU111" s="184" t="s">
        <v>81</v>
      </c>
      <c r="AY111" s="17" t="s">
        <v>146</v>
      </c>
      <c r="BE111" s="185">
        <f t="shared" si="24"/>
        <v>0</v>
      </c>
      <c r="BF111" s="185">
        <f t="shared" si="25"/>
        <v>0</v>
      </c>
      <c r="BG111" s="185">
        <f t="shared" si="26"/>
        <v>0</v>
      </c>
      <c r="BH111" s="185">
        <f t="shared" si="27"/>
        <v>0</v>
      </c>
      <c r="BI111" s="185">
        <f t="shared" si="28"/>
        <v>0</v>
      </c>
      <c r="BJ111" s="17" t="s">
        <v>81</v>
      </c>
      <c r="BK111" s="185">
        <f t="shared" si="29"/>
        <v>0</v>
      </c>
      <c r="BL111" s="17" t="s">
        <v>153</v>
      </c>
      <c r="BM111" s="184" t="s">
        <v>534</v>
      </c>
    </row>
    <row r="112" spans="1:65" s="2" customFormat="1" ht="16.5" customHeight="1">
      <c r="A112" s="34"/>
      <c r="B112" s="35"/>
      <c r="C112" s="173" t="s">
        <v>367</v>
      </c>
      <c r="D112" s="173" t="s">
        <v>148</v>
      </c>
      <c r="E112" s="174" t="s">
        <v>1694</v>
      </c>
      <c r="F112" s="175" t="s">
        <v>1695</v>
      </c>
      <c r="G112" s="176" t="s">
        <v>1641</v>
      </c>
      <c r="H112" s="177">
        <v>1</v>
      </c>
      <c r="I112" s="178"/>
      <c r="J112" s="179">
        <f t="shared" si="20"/>
        <v>0</v>
      </c>
      <c r="K112" s="175" t="s">
        <v>19</v>
      </c>
      <c r="L112" s="39"/>
      <c r="M112" s="180" t="s">
        <v>19</v>
      </c>
      <c r="N112" s="181" t="s">
        <v>44</v>
      </c>
      <c r="O112" s="64"/>
      <c r="P112" s="182">
        <f t="shared" si="21"/>
        <v>0</v>
      </c>
      <c r="Q112" s="182">
        <v>0</v>
      </c>
      <c r="R112" s="182">
        <f t="shared" si="22"/>
        <v>0</v>
      </c>
      <c r="S112" s="182">
        <v>0</v>
      </c>
      <c r="T112" s="183">
        <f t="shared" si="23"/>
        <v>0</v>
      </c>
      <c r="U112" s="34"/>
      <c r="V112" s="34"/>
      <c r="W112" s="34"/>
      <c r="X112" s="34"/>
      <c r="Y112" s="34"/>
      <c r="Z112" s="34"/>
      <c r="AA112" s="34"/>
      <c r="AB112" s="34"/>
      <c r="AC112" s="34"/>
      <c r="AD112" s="34"/>
      <c r="AE112" s="34"/>
      <c r="AR112" s="184" t="s">
        <v>153</v>
      </c>
      <c r="AT112" s="184" t="s">
        <v>148</v>
      </c>
      <c r="AU112" s="184" t="s">
        <v>81</v>
      </c>
      <c r="AY112" s="17" t="s">
        <v>146</v>
      </c>
      <c r="BE112" s="185">
        <f t="shared" si="24"/>
        <v>0</v>
      </c>
      <c r="BF112" s="185">
        <f t="shared" si="25"/>
        <v>0</v>
      </c>
      <c r="BG112" s="185">
        <f t="shared" si="26"/>
        <v>0</v>
      </c>
      <c r="BH112" s="185">
        <f t="shared" si="27"/>
        <v>0</v>
      </c>
      <c r="BI112" s="185">
        <f t="shared" si="28"/>
        <v>0</v>
      </c>
      <c r="BJ112" s="17" t="s">
        <v>81</v>
      </c>
      <c r="BK112" s="185">
        <f t="shared" si="29"/>
        <v>0</v>
      </c>
      <c r="BL112" s="17" t="s">
        <v>153</v>
      </c>
      <c r="BM112" s="184" t="s">
        <v>545</v>
      </c>
    </row>
    <row r="113" spans="1:65" s="2" customFormat="1" ht="16.5" customHeight="1">
      <c r="A113" s="34"/>
      <c r="B113" s="35"/>
      <c r="C113" s="173" t="s">
        <v>372</v>
      </c>
      <c r="D113" s="173" t="s">
        <v>148</v>
      </c>
      <c r="E113" s="174" t="s">
        <v>1696</v>
      </c>
      <c r="F113" s="175" t="s">
        <v>1697</v>
      </c>
      <c r="G113" s="176" t="s">
        <v>1641</v>
      </c>
      <c r="H113" s="177">
        <v>1</v>
      </c>
      <c r="I113" s="178"/>
      <c r="J113" s="179">
        <f t="shared" si="20"/>
        <v>0</v>
      </c>
      <c r="K113" s="175" t="s">
        <v>19</v>
      </c>
      <c r="L113" s="39"/>
      <c r="M113" s="180" t="s">
        <v>19</v>
      </c>
      <c r="N113" s="181" t="s">
        <v>44</v>
      </c>
      <c r="O113" s="64"/>
      <c r="P113" s="182">
        <f t="shared" si="21"/>
        <v>0</v>
      </c>
      <c r="Q113" s="182">
        <v>0</v>
      </c>
      <c r="R113" s="182">
        <f t="shared" si="22"/>
        <v>0</v>
      </c>
      <c r="S113" s="182">
        <v>0</v>
      </c>
      <c r="T113" s="183">
        <f t="shared" si="23"/>
        <v>0</v>
      </c>
      <c r="U113" s="34"/>
      <c r="V113" s="34"/>
      <c r="W113" s="34"/>
      <c r="X113" s="34"/>
      <c r="Y113" s="34"/>
      <c r="Z113" s="34"/>
      <c r="AA113" s="34"/>
      <c r="AB113" s="34"/>
      <c r="AC113" s="34"/>
      <c r="AD113" s="34"/>
      <c r="AE113" s="34"/>
      <c r="AR113" s="184" t="s">
        <v>153</v>
      </c>
      <c r="AT113" s="184" t="s">
        <v>148</v>
      </c>
      <c r="AU113" s="184" t="s">
        <v>81</v>
      </c>
      <c r="AY113" s="17" t="s">
        <v>146</v>
      </c>
      <c r="BE113" s="185">
        <f t="shared" si="24"/>
        <v>0</v>
      </c>
      <c r="BF113" s="185">
        <f t="shared" si="25"/>
        <v>0</v>
      </c>
      <c r="BG113" s="185">
        <f t="shared" si="26"/>
        <v>0</v>
      </c>
      <c r="BH113" s="185">
        <f t="shared" si="27"/>
        <v>0</v>
      </c>
      <c r="BI113" s="185">
        <f t="shared" si="28"/>
        <v>0</v>
      </c>
      <c r="BJ113" s="17" t="s">
        <v>81</v>
      </c>
      <c r="BK113" s="185">
        <f t="shared" si="29"/>
        <v>0</v>
      </c>
      <c r="BL113" s="17" t="s">
        <v>153</v>
      </c>
      <c r="BM113" s="184" t="s">
        <v>562</v>
      </c>
    </row>
    <row r="114" spans="1:65" s="2" customFormat="1" ht="16.5" customHeight="1">
      <c r="A114" s="34"/>
      <c r="B114" s="35"/>
      <c r="C114" s="173" t="s">
        <v>377</v>
      </c>
      <c r="D114" s="173" t="s">
        <v>148</v>
      </c>
      <c r="E114" s="174" t="s">
        <v>1698</v>
      </c>
      <c r="F114" s="175" t="s">
        <v>1699</v>
      </c>
      <c r="G114" s="176" t="s">
        <v>1641</v>
      </c>
      <c r="H114" s="177">
        <v>1</v>
      </c>
      <c r="I114" s="178"/>
      <c r="J114" s="179">
        <f t="shared" si="20"/>
        <v>0</v>
      </c>
      <c r="K114" s="175" t="s">
        <v>19</v>
      </c>
      <c r="L114" s="39"/>
      <c r="M114" s="180" t="s">
        <v>19</v>
      </c>
      <c r="N114" s="181" t="s">
        <v>44</v>
      </c>
      <c r="O114" s="64"/>
      <c r="P114" s="182">
        <f t="shared" si="21"/>
        <v>0</v>
      </c>
      <c r="Q114" s="182">
        <v>0</v>
      </c>
      <c r="R114" s="182">
        <f t="shared" si="22"/>
        <v>0</v>
      </c>
      <c r="S114" s="182">
        <v>0</v>
      </c>
      <c r="T114" s="183">
        <f t="shared" si="23"/>
        <v>0</v>
      </c>
      <c r="U114" s="34"/>
      <c r="V114" s="34"/>
      <c r="W114" s="34"/>
      <c r="X114" s="34"/>
      <c r="Y114" s="34"/>
      <c r="Z114" s="34"/>
      <c r="AA114" s="34"/>
      <c r="AB114" s="34"/>
      <c r="AC114" s="34"/>
      <c r="AD114" s="34"/>
      <c r="AE114" s="34"/>
      <c r="AR114" s="184" t="s">
        <v>153</v>
      </c>
      <c r="AT114" s="184" t="s">
        <v>148</v>
      </c>
      <c r="AU114" s="184" t="s">
        <v>81</v>
      </c>
      <c r="AY114" s="17" t="s">
        <v>146</v>
      </c>
      <c r="BE114" s="185">
        <f t="shared" si="24"/>
        <v>0</v>
      </c>
      <c r="BF114" s="185">
        <f t="shared" si="25"/>
        <v>0</v>
      </c>
      <c r="BG114" s="185">
        <f t="shared" si="26"/>
        <v>0</v>
      </c>
      <c r="BH114" s="185">
        <f t="shared" si="27"/>
        <v>0</v>
      </c>
      <c r="BI114" s="185">
        <f t="shared" si="28"/>
        <v>0</v>
      </c>
      <c r="BJ114" s="17" t="s">
        <v>81</v>
      </c>
      <c r="BK114" s="185">
        <f t="shared" si="29"/>
        <v>0</v>
      </c>
      <c r="BL114" s="17" t="s">
        <v>153</v>
      </c>
      <c r="BM114" s="184" t="s">
        <v>574</v>
      </c>
    </row>
    <row r="115" spans="1:65" s="2" customFormat="1" ht="16.5" customHeight="1">
      <c r="A115" s="34"/>
      <c r="B115" s="35"/>
      <c r="C115" s="173" t="s">
        <v>383</v>
      </c>
      <c r="D115" s="173" t="s">
        <v>148</v>
      </c>
      <c r="E115" s="174" t="s">
        <v>1700</v>
      </c>
      <c r="F115" s="175" t="s">
        <v>1701</v>
      </c>
      <c r="G115" s="176" t="s">
        <v>1641</v>
      </c>
      <c r="H115" s="177">
        <v>1</v>
      </c>
      <c r="I115" s="178"/>
      <c r="J115" s="179">
        <f t="shared" si="20"/>
        <v>0</v>
      </c>
      <c r="K115" s="175" t="s">
        <v>19</v>
      </c>
      <c r="L115" s="39"/>
      <c r="M115" s="180" t="s">
        <v>19</v>
      </c>
      <c r="N115" s="181" t="s">
        <v>44</v>
      </c>
      <c r="O115" s="64"/>
      <c r="P115" s="182">
        <f t="shared" si="21"/>
        <v>0</v>
      </c>
      <c r="Q115" s="182">
        <v>0</v>
      </c>
      <c r="R115" s="182">
        <f t="shared" si="22"/>
        <v>0</v>
      </c>
      <c r="S115" s="182">
        <v>0</v>
      </c>
      <c r="T115" s="183">
        <f t="shared" si="23"/>
        <v>0</v>
      </c>
      <c r="U115" s="34"/>
      <c r="V115" s="34"/>
      <c r="W115" s="34"/>
      <c r="X115" s="34"/>
      <c r="Y115" s="34"/>
      <c r="Z115" s="34"/>
      <c r="AA115" s="34"/>
      <c r="AB115" s="34"/>
      <c r="AC115" s="34"/>
      <c r="AD115" s="34"/>
      <c r="AE115" s="34"/>
      <c r="AR115" s="184" t="s">
        <v>153</v>
      </c>
      <c r="AT115" s="184" t="s">
        <v>148</v>
      </c>
      <c r="AU115" s="184" t="s">
        <v>81</v>
      </c>
      <c r="AY115" s="17" t="s">
        <v>146</v>
      </c>
      <c r="BE115" s="185">
        <f t="shared" si="24"/>
        <v>0</v>
      </c>
      <c r="BF115" s="185">
        <f t="shared" si="25"/>
        <v>0</v>
      </c>
      <c r="BG115" s="185">
        <f t="shared" si="26"/>
        <v>0</v>
      </c>
      <c r="BH115" s="185">
        <f t="shared" si="27"/>
        <v>0</v>
      </c>
      <c r="BI115" s="185">
        <f t="shared" si="28"/>
        <v>0</v>
      </c>
      <c r="BJ115" s="17" t="s">
        <v>81</v>
      </c>
      <c r="BK115" s="185">
        <f t="shared" si="29"/>
        <v>0</v>
      </c>
      <c r="BL115" s="17" t="s">
        <v>153</v>
      </c>
      <c r="BM115" s="184" t="s">
        <v>586</v>
      </c>
    </row>
    <row r="116" spans="1:65" s="2" customFormat="1" ht="16.5" customHeight="1">
      <c r="A116" s="34"/>
      <c r="B116" s="35"/>
      <c r="C116" s="173" t="s">
        <v>395</v>
      </c>
      <c r="D116" s="173" t="s">
        <v>148</v>
      </c>
      <c r="E116" s="174" t="s">
        <v>1702</v>
      </c>
      <c r="F116" s="175" t="s">
        <v>1703</v>
      </c>
      <c r="G116" s="176" t="s">
        <v>1641</v>
      </c>
      <c r="H116" s="177">
        <v>1</v>
      </c>
      <c r="I116" s="178"/>
      <c r="J116" s="179">
        <f t="shared" si="20"/>
        <v>0</v>
      </c>
      <c r="K116" s="175" t="s">
        <v>19</v>
      </c>
      <c r="L116" s="39"/>
      <c r="M116" s="180" t="s">
        <v>19</v>
      </c>
      <c r="N116" s="181" t="s">
        <v>44</v>
      </c>
      <c r="O116" s="64"/>
      <c r="P116" s="182">
        <f t="shared" si="21"/>
        <v>0</v>
      </c>
      <c r="Q116" s="182">
        <v>0</v>
      </c>
      <c r="R116" s="182">
        <f t="shared" si="22"/>
        <v>0</v>
      </c>
      <c r="S116" s="182">
        <v>0</v>
      </c>
      <c r="T116" s="183">
        <f t="shared" si="23"/>
        <v>0</v>
      </c>
      <c r="U116" s="34"/>
      <c r="V116" s="34"/>
      <c r="W116" s="34"/>
      <c r="X116" s="34"/>
      <c r="Y116" s="34"/>
      <c r="Z116" s="34"/>
      <c r="AA116" s="34"/>
      <c r="AB116" s="34"/>
      <c r="AC116" s="34"/>
      <c r="AD116" s="34"/>
      <c r="AE116" s="34"/>
      <c r="AR116" s="184" t="s">
        <v>153</v>
      </c>
      <c r="AT116" s="184" t="s">
        <v>148</v>
      </c>
      <c r="AU116" s="184" t="s">
        <v>81</v>
      </c>
      <c r="AY116" s="17" t="s">
        <v>146</v>
      </c>
      <c r="BE116" s="185">
        <f t="shared" si="24"/>
        <v>0</v>
      </c>
      <c r="BF116" s="185">
        <f t="shared" si="25"/>
        <v>0</v>
      </c>
      <c r="BG116" s="185">
        <f t="shared" si="26"/>
        <v>0</v>
      </c>
      <c r="BH116" s="185">
        <f t="shared" si="27"/>
        <v>0</v>
      </c>
      <c r="BI116" s="185">
        <f t="shared" si="28"/>
        <v>0</v>
      </c>
      <c r="BJ116" s="17" t="s">
        <v>81</v>
      </c>
      <c r="BK116" s="185">
        <f t="shared" si="29"/>
        <v>0</v>
      </c>
      <c r="BL116" s="17" t="s">
        <v>153</v>
      </c>
      <c r="BM116" s="184" t="s">
        <v>604</v>
      </c>
    </row>
    <row r="117" spans="1:65" s="2" customFormat="1" ht="16.5" customHeight="1">
      <c r="A117" s="34"/>
      <c r="B117" s="35"/>
      <c r="C117" s="173" t="s">
        <v>400</v>
      </c>
      <c r="D117" s="173" t="s">
        <v>148</v>
      </c>
      <c r="E117" s="174" t="s">
        <v>1704</v>
      </c>
      <c r="F117" s="175" t="s">
        <v>1705</v>
      </c>
      <c r="G117" s="176" t="s">
        <v>1641</v>
      </c>
      <c r="H117" s="177">
        <v>1</v>
      </c>
      <c r="I117" s="178"/>
      <c r="J117" s="179">
        <f t="shared" si="20"/>
        <v>0</v>
      </c>
      <c r="K117" s="175" t="s">
        <v>19</v>
      </c>
      <c r="L117" s="39"/>
      <c r="M117" s="180" t="s">
        <v>19</v>
      </c>
      <c r="N117" s="181" t="s">
        <v>44</v>
      </c>
      <c r="O117" s="64"/>
      <c r="P117" s="182">
        <f t="shared" si="21"/>
        <v>0</v>
      </c>
      <c r="Q117" s="182">
        <v>0</v>
      </c>
      <c r="R117" s="182">
        <f t="shared" si="22"/>
        <v>0</v>
      </c>
      <c r="S117" s="182">
        <v>0</v>
      </c>
      <c r="T117" s="183">
        <f t="shared" si="23"/>
        <v>0</v>
      </c>
      <c r="U117" s="34"/>
      <c r="V117" s="34"/>
      <c r="W117" s="34"/>
      <c r="X117" s="34"/>
      <c r="Y117" s="34"/>
      <c r="Z117" s="34"/>
      <c r="AA117" s="34"/>
      <c r="AB117" s="34"/>
      <c r="AC117" s="34"/>
      <c r="AD117" s="34"/>
      <c r="AE117" s="34"/>
      <c r="AR117" s="184" t="s">
        <v>153</v>
      </c>
      <c r="AT117" s="184" t="s">
        <v>148</v>
      </c>
      <c r="AU117" s="184" t="s">
        <v>81</v>
      </c>
      <c r="AY117" s="17" t="s">
        <v>146</v>
      </c>
      <c r="BE117" s="185">
        <f t="shared" si="24"/>
        <v>0</v>
      </c>
      <c r="BF117" s="185">
        <f t="shared" si="25"/>
        <v>0</v>
      </c>
      <c r="BG117" s="185">
        <f t="shared" si="26"/>
        <v>0</v>
      </c>
      <c r="BH117" s="185">
        <f t="shared" si="27"/>
        <v>0</v>
      </c>
      <c r="BI117" s="185">
        <f t="shared" si="28"/>
        <v>0</v>
      </c>
      <c r="BJ117" s="17" t="s">
        <v>81</v>
      </c>
      <c r="BK117" s="185">
        <f t="shared" si="29"/>
        <v>0</v>
      </c>
      <c r="BL117" s="17" t="s">
        <v>153</v>
      </c>
      <c r="BM117" s="184" t="s">
        <v>612</v>
      </c>
    </row>
    <row r="118" spans="1:65" s="2" customFormat="1" ht="16.5" customHeight="1">
      <c r="A118" s="34"/>
      <c r="B118" s="35"/>
      <c r="C118" s="173" t="s">
        <v>407</v>
      </c>
      <c r="D118" s="173" t="s">
        <v>148</v>
      </c>
      <c r="E118" s="174" t="s">
        <v>1706</v>
      </c>
      <c r="F118" s="175" t="s">
        <v>1707</v>
      </c>
      <c r="G118" s="176" t="s">
        <v>1641</v>
      </c>
      <c r="H118" s="177">
        <v>1</v>
      </c>
      <c r="I118" s="178"/>
      <c r="J118" s="179">
        <f t="shared" si="20"/>
        <v>0</v>
      </c>
      <c r="K118" s="175" t="s">
        <v>19</v>
      </c>
      <c r="L118" s="39"/>
      <c r="M118" s="180" t="s">
        <v>19</v>
      </c>
      <c r="N118" s="181" t="s">
        <v>44</v>
      </c>
      <c r="O118" s="64"/>
      <c r="P118" s="182">
        <f t="shared" si="21"/>
        <v>0</v>
      </c>
      <c r="Q118" s="182">
        <v>0</v>
      </c>
      <c r="R118" s="182">
        <f t="shared" si="22"/>
        <v>0</v>
      </c>
      <c r="S118" s="182">
        <v>0</v>
      </c>
      <c r="T118" s="183">
        <f t="shared" si="23"/>
        <v>0</v>
      </c>
      <c r="U118" s="34"/>
      <c r="V118" s="34"/>
      <c r="W118" s="34"/>
      <c r="X118" s="34"/>
      <c r="Y118" s="34"/>
      <c r="Z118" s="34"/>
      <c r="AA118" s="34"/>
      <c r="AB118" s="34"/>
      <c r="AC118" s="34"/>
      <c r="AD118" s="34"/>
      <c r="AE118" s="34"/>
      <c r="AR118" s="184" t="s">
        <v>153</v>
      </c>
      <c r="AT118" s="184" t="s">
        <v>148</v>
      </c>
      <c r="AU118" s="184" t="s">
        <v>81</v>
      </c>
      <c r="AY118" s="17" t="s">
        <v>146</v>
      </c>
      <c r="BE118" s="185">
        <f t="shared" si="24"/>
        <v>0</v>
      </c>
      <c r="BF118" s="185">
        <f t="shared" si="25"/>
        <v>0</v>
      </c>
      <c r="BG118" s="185">
        <f t="shared" si="26"/>
        <v>0</v>
      </c>
      <c r="BH118" s="185">
        <f t="shared" si="27"/>
        <v>0</v>
      </c>
      <c r="BI118" s="185">
        <f t="shared" si="28"/>
        <v>0</v>
      </c>
      <c r="BJ118" s="17" t="s">
        <v>81</v>
      </c>
      <c r="BK118" s="185">
        <f t="shared" si="29"/>
        <v>0</v>
      </c>
      <c r="BL118" s="17" t="s">
        <v>153</v>
      </c>
      <c r="BM118" s="184" t="s">
        <v>221</v>
      </c>
    </row>
    <row r="119" spans="1:65" s="2" customFormat="1" ht="16.5" customHeight="1">
      <c r="A119" s="34"/>
      <c r="B119" s="35"/>
      <c r="C119" s="173" t="s">
        <v>412</v>
      </c>
      <c r="D119" s="173" t="s">
        <v>148</v>
      </c>
      <c r="E119" s="174" t="s">
        <v>1708</v>
      </c>
      <c r="F119" s="175" t="s">
        <v>1709</v>
      </c>
      <c r="G119" s="176" t="s">
        <v>1343</v>
      </c>
      <c r="H119" s="228"/>
      <c r="I119" s="178"/>
      <c r="J119" s="179">
        <f t="shared" si="20"/>
        <v>0</v>
      </c>
      <c r="K119" s="175" t="s">
        <v>19</v>
      </c>
      <c r="L119" s="39"/>
      <c r="M119" s="180" t="s">
        <v>19</v>
      </c>
      <c r="N119" s="181" t="s">
        <v>44</v>
      </c>
      <c r="O119" s="64"/>
      <c r="P119" s="182">
        <f t="shared" si="21"/>
        <v>0</v>
      </c>
      <c r="Q119" s="182">
        <v>0</v>
      </c>
      <c r="R119" s="182">
        <f t="shared" si="22"/>
        <v>0</v>
      </c>
      <c r="S119" s="182">
        <v>0</v>
      </c>
      <c r="T119" s="183">
        <f t="shared" si="23"/>
        <v>0</v>
      </c>
      <c r="U119" s="34"/>
      <c r="V119" s="34"/>
      <c r="W119" s="34"/>
      <c r="X119" s="34"/>
      <c r="Y119" s="34"/>
      <c r="Z119" s="34"/>
      <c r="AA119" s="34"/>
      <c r="AB119" s="34"/>
      <c r="AC119" s="34"/>
      <c r="AD119" s="34"/>
      <c r="AE119" s="34"/>
      <c r="AR119" s="184" t="s">
        <v>153</v>
      </c>
      <c r="AT119" s="184" t="s">
        <v>148</v>
      </c>
      <c r="AU119" s="184" t="s">
        <v>81</v>
      </c>
      <c r="AY119" s="17" t="s">
        <v>146</v>
      </c>
      <c r="BE119" s="185">
        <f t="shared" si="24"/>
        <v>0</v>
      </c>
      <c r="BF119" s="185">
        <f t="shared" si="25"/>
        <v>0</v>
      </c>
      <c r="BG119" s="185">
        <f t="shared" si="26"/>
        <v>0</v>
      </c>
      <c r="BH119" s="185">
        <f t="shared" si="27"/>
        <v>0</v>
      </c>
      <c r="BI119" s="185">
        <f t="shared" si="28"/>
        <v>0</v>
      </c>
      <c r="BJ119" s="17" t="s">
        <v>81</v>
      </c>
      <c r="BK119" s="185">
        <f t="shared" si="29"/>
        <v>0</v>
      </c>
      <c r="BL119" s="17" t="s">
        <v>153</v>
      </c>
      <c r="BM119" s="184" t="s">
        <v>523</v>
      </c>
    </row>
    <row r="120" spans="1:65" s="2" customFormat="1" ht="16.5" customHeight="1">
      <c r="A120" s="34"/>
      <c r="B120" s="35"/>
      <c r="C120" s="173" t="s">
        <v>417</v>
      </c>
      <c r="D120" s="173" t="s">
        <v>148</v>
      </c>
      <c r="E120" s="174" t="s">
        <v>1710</v>
      </c>
      <c r="F120" s="175" t="s">
        <v>1711</v>
      </c>
      <c r="G120" s="176" t="s">
        <v>1641</v>
      </c>
      <c r="H120" s="177">
        <v>1</v>
      </c>
      <c r="I120" s="178"/>
      <c r="J120" s="179">
        <f t="shared" si="20"/>
        <v>0</v>
      </c>
      <c r="K120" s="175" t="s">
        <v>19</v>
      </c>
      <c r="L120" s="39"/>
      <c r="M120" s="180" t="s">
        <v>19</v>
      </c>
      <c r="N120" s="181" t="s">
        <v>44</v>
      </c>
      <c r="O120" s="64"/>
      <c r="P120" s="182">
        <f t="shared" si="21"/>
        <v>0</v>
      </c>
      <c r="Q120" s="182">
        <v>0</v>
      </c>
      <c r="R120" s="182">
        <f t="shared" si="22"/>
        <v>0</v>
      </c>
      <c r="S120" s="182">
        <v>0</v>
      </c>
      <c r="T120" s="183">
        <f t="shared" si="23"/>
        <v>0</v>
      </c>
      <c r="U120" s="34"/>
      <c r="V120" s="34"/>
      <c r="W120" s="34"/>
      <c r="X120" s="34"/>
      <c r="Y120" s="34"/>
      <c r="Z120" s="34"/>
      <c r="AA120" s="34"/>
      <c r="AB120" s="34"/>
      <c r="AC120" s="34"/>
      <c r="AD120" s="34"/>
      <c r="AE120" s="34"/>
      <c r="AR120" s="184" t="s">
        <v>153</v>
      </c>
      <c r="AT120" s="184" t="s">
        <v>148</v>
      </c>
      <c r="AU120" s="184" t="s">
        <v>81</v>
      </c>
      <c r="AY120" s="17" t="s">
        <v>146</v>
      </c>
      <c r="BE120" s="185">
        <f t="shared" si="24"/>
        <v>0</v>
      </c>
      <c r="BF120" s="185">
        <f t="shared" si="25"/>
        <v>0</v>
      </c>
      <c r="BG120" s="185">
        <f t="shared" si="26"/>
        <v>0</v>
      </c>
      <c r="BH120" s="185">
        <f t="shared" si="27"/>
        <v>0</v>
      </c>
      <c r="BI120" s="185">
        <f t="shared" si="28"/>
        <v>0</v>
      </c>
      <c r="BJ120" s="17" t="s">
        <v>81</v>
      </c>
      <c r="BK120" s="185">
        <f t="shared" si="29"/>
        <v>0</v>
      </c>
      <c r="BL120" s="17" t="s">
        <v>153</v>
      </c>
      <c r="BM120" s="184" t="s">
        <v>642</v>
      </c>
    </row>
    <row r="121" spans="1:65" s="2" customFormat="1" ht="16.5" customHeight="1">
      <c r="A121" s="34"/>
      <c r="B121" s="35"/>
      <c r="C121" s="173" t="s">
        <v>424</v>
      </c>
      <c r="D121" s="173" t="s">
        <v>148</v>
      </c>
      <c r="E121" s="174" t="s">
        <v>1712</v>
      </c>
      <c r="F121" s="175" t="s">
        <v>1713</v>
      </c>
      <c r="G121" s="176" t="s">
        <v>1641</v>
      </c>
      <c r="H121" s="177">
        <v>1</v>
      </c>
      <c r="I121" s="178"/>
      <c r="J121" s="179">
        <f t="shared" si="20"/>
        <v>0</v>
      </c>
      <c r="K121" s="175" t="s">
        <v>19</v>
      </c>
      <c r="L121" s="39"/>
      <c r="M121" s="180" t="s">
        <v>19</v>
      </c>
      <c r="N121" s="181" t="s">
        <v>44</v>
      </c>
      <c r="O121" s="64"/>
      <c r="P121" s="182">
        <f t="shared" si="21"/>
        <v>0</v>
      </c>
      <c r="Q121" s="182">
        <v>0</v>
      </c>
      <c r="R121" s="182">
        <f t="shared" si="22"/>
        <v>0</v>
      </c>
      <c r="S121" s="182">
        <v>0</v>
      </c>
      <c r="T121" s="183">
        <f t="shared" si="23"/>
        <v>0</v>
      </c>
      <c r="U121" s="34"/>
      <c r="V121" s="34"/>
      <c r="W121" s="34"/>
      <c r="X121" s="34"/>
      <c r="Y121" s="34"/>
      <c r="Z121" s="34"/>
      <c r="AA121" s="34"/>
      <c r="AB121" s="34"/>
      <c r="AC121" s="34"/>
      <c r="AD121" s="34"/>
      <c r="AE121" s="34"/>
      <c r="AR121" s="184" t="s">
        <v>153</v>
      </c>
      <c r="AT121" s="184" t="s">
        <v>148</v>
      </c>
      <c r="AU121" s="184" t="s">
        <v>81</v>
      </c>
      <c r="AY121" s="17" t="s">
        <v>146</v>
      </c>
      <c r="BE121" s="185">
        <f t="shared" si="24"/>
        <v>0</v>
      </c>
      <c r="BF121" s="185">
        <f t="shared" si="25"/>
        <v>0</v>
      </c>
      <c r="BG121" s="185">
        <f t="shared" si="26"/>
        <v>0</v>
      </c>
      <c r="BH121" s="185">
        <f t="shared" si="27"/>
        <v>0</v>
      </c>
      <c r="BI121" s="185">
        <f t="shared" si="28"/>
        <v>0</v>
      </c>
      <c r="BJ121" s="17" t="s">
        <v>81</v>
      </c>
      <c r="BK121" s="185">
        <f t="shared" si="29"/>
        <v>0</v>
      </c>
      <c r="BL121" s="17" t="s">
        <v>153</v>
      </c>
      <c r="BM121" s="184" t="s">
        <v>655</v>
      </c>
    </row>
    <row r="122" spans="1:65" s="2" customFormat="1" ht="16.5" customHeight="1">
      <c r="A122" s="34"/>
      <c r="B122" s="35"/>
      <c r="C122" s="173" t="s">
        <v>429</v>
      </c>
      <c r="D122" s="173" t="s">
        <v>148</v>
      </c>
      <c r="E122" s="174" t="s">
        <v>1714</v>
      </c>
      <c r="F122" s="175" t="s">
        <v>1715</v>
      </c>
      <c r="G122" s="176" t="s">
        <v>1641</v>
      </c>
      <c r="H122" s="177">
        <v>1</v>
      </c>
      <c r="I122" s="178"/>
      <c r="J122" s="179">
        <f t="shared" si="20"/>
        <v>0</v>
      </c>
      <c r="K122" s="175" t="s">
        <v>19</v>
      </c>
      <c r="L122" s="39"/>
      <c r="M122" s="229" t="s">
        <v>19</v>
      </c>
      <c r="N122" s="230" t="s">
        <v>44</v>
      </c>
      <c r="O122" s="226"/>
      <c r="P122" s="231">
        <f t="shared" si="21"/>
        <v>0</v>
      </c>
      <c r="Q122" s="231">
        <v>0</v>
      </c>
      <c r="R122" s="231">
        <f t="shared" si="22"/>
        <v>0</v>
      </c>
      <c r="S122" s="231">
        <v>0</v>
      </c>
      <c r="T122" s="232">
        <f t="shared" si="23"/>
        <v>0</v>
      </c>
      <c r="U122" s="34"/>
      <c r="V122" s="34"/>
      <c r="W122" s="34"/>
      <c r="X122" s="34"/>
      <c r="Y122" s="34"/>
      <c r="Z122" s="34"/>
      <c r="AA122" s="34"/>
      <c r="AB122" s="34"/>
      <c r="AC122" s="34"/>
      <c r="AD122" s="34"/>
      <c r="AE122" s="34"/>
      <c r="AR122" s="184" t="s">
        <v>153</v>
      </c>
      <c r="AT122" s="184" t="s">
        <v>148</v>
      </c>
      <c r="AU122" s="184" t="s">
        <v>81</v>
      </c>
      <c r="AY122" s="17" t="s">
        <v>146</v>
      </c>
      <c r="BE122" s="185">
        <f t="shared" si="24"/>
        <v>0</v>
      </c>
      <c r="BF122" s="185">
        <f t="shared" si="25"/>
        <v>0</v>
      </c>
      <c r="BG122" s="185">
        <f t="shared" si="26"/>
        <v>0</v>
      </c>
      <c r="BH122" s="185">
        <f t="shared" si="27"/>
        <v>0</v>
      </c>
      <c r="BI122" s="185">
        <f t="shared" si="28"/>
        <v>0</v>
      </c>
      <c r="BJ122" s="17" t="s">
        <v>81</v>
      </c>
      <c r="BK122" s="185">
        <f t="shared" si="29"/>
        <v>0</v>
      </c>
      <c r="BL122" s="17" t="s">
        <v>153</v>
      </c>
      <c r="BM122" s="184" t="s">
        <v>666</v>
      </c>
    </row>
    <row r="123" spans="1:31" s="2" customFormat="1" ht="6.95" customHeight="1">
      <c r="A123" s="34"/>
      <c r="B123" s="47"/>
      <c r="C123" s="48"/>
      <c r="D123" s="48"/>
      <c r="E123" s="48"/>
      <c r="F123" s="48"/>
      <c r="G123" s="48"/>
      <c r="H123" s="48"/>
      <c r="I123" s="48"/>
      <c r="J123" s="48"/>
      <c r="K123" s="48"/>
      <c r="L123" s="39"/>
      <c r="M123" s="34"/>
      <c r="O123" s="34"/>
      <c r="P123" s="34"/>
      <c r="Q123" s="34"/>
      <c r="R123" s="34"/>
      <c r="S123" s="34"/>
      <c r="T123" s="34"/>
      <c r="U123" s="34"/>
      <c r="V123" s="34"/>
      <c r="W123" s="34"/>
      <c r="X123" s="34"/>
      <c r="Y123" s="34"/>
      <c r="Z123" s="34"/>
      <c r="AA123" s="34"/>
      <c r="AB123" s="34"/>
      <c r="AC123" s="34"/>
      <c r="AD123" s="34"/>
      <c r="AE123" s="34"/>
    </row>
  </sheetData>
  <sheetProtection algorithmName="SHA-512" hashValue="5rB/93NuNzgTq4PzUrezvEbFFb06Xm3PBjYX+6y6Y7Kp+zg57Tg/2aelNOO3N4DE6x142AqZxaiAlCsiJgudFg==" saltValue="Ov6xQeaZk2oimUNjDGFpGskVkKvPvSOw2ckCMHLDsX1yCtdBXz0RAkSBz2JAKtmqh79DQ+WJenNqa1Rm3pPrrw==" spinCount="100000" sheet="1" objects="1" scenarios="1" formatColumns="0" formatRows="0" autoFilter="0"/>
  <autoFilter ref="C82:K12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33" customWidth="1"/>
    <col min="2" max="2" width="1.7109375" style="233" customWidth="1"/>
    <col min="3" max="4" width="5.00390625" style="233" customWidth="1"/>
    <col min="5" max="5" width="11.7109375" style="233" customWidth="1"/>
    <col min="6" max="6" width="9.140625" style="233" customWidth="1"/>
    <col min="7" max="7" width="5.00390625" style="233" customWidth="1"/>
    <col min="8" max="8" width="77.8515625" style="233" customWidth="1"/>
    <col min="9" max="10" width="20.00390625" style="233" customWidth="1"/>
    <col min="11" max="11" width="1.7109375" style="233" customWidth="1"/>
  </cols>
  <sheetData>
    <row r="1" s="1" customFormat="1" ht="37.5" customHeight="1"/>
    <row r="2" spans="2:11" s="1" customFormat="1" ht="7.5" customHeight="1">
      <c r="B2" s="234"/>
      <c r="C2" s="235"/>
      <c r="D2" s="235"/>
      <c r="E2" s="235"/>
      <c r="F2" s="235"/>
      <c r="G2" s="235"/>
      <c r="H2" s="235"/>
      <c r="I2" s="235"/>
      <c r="J2" s="235"/>
      <c r="K2" s="236"/>
    </row>
    <row r="3" spans="2:11" s="15" customFormat="1" ht="45" customHeight="1">
      <c r="B3" s="237"/>
      <c r="C3" s="365" t="s">
        <v>1716</v>
      </c>
      <c r="D3" s="365"/>
      <c r="E3" s="365"/>
      <c r="F3" s="365"/>
      <c r="G3" s="365"/>
      <c r="H3" s="365"/>
      <c r="I3" s="365"/>
      <c r="J3" s="365"/>
      <c r="K3" s="238"/>
    </row>
    <row r="4" spans="2:11" s="1" customFormat="1" ht="25.5" customHeight="1">
      <c r="B4" s="239"/>
      <c r="C4" s="366" t="s">
        <v>1717</v>
      </c>
      <c r="D4" s="366"/>
      <c r="E4" s="366"/>
      <c r="F4" s="366"/>
      <c r="G4" s="366"/>
      <c r="H4" s="366"/>
      <c r="I4" s="366"/>
      <c r="J4" s="366"/>
      <c r="K4" s="240"/>
    </row>
    <row r="5" spans="2:11" s="1" customFormat="1" ht="5.25" customHeight="1">
      <c r="B5" s="239"/>
      <c r="C5" s="241"/>
      <c r="D5" s="241"/>
      <c r="E5" s="241"/>
      <c r="F5" s="241"/>
      <c r="G5" s="241"/>
      <c r="H5" s="241"/>
      <c r="I5" s="241"/>
      <c r="J5" s="241"/>
      <c r="K5" s="240"/>
    </row>
    <row r="6" spans="2:11" s="1" customFormat="1" ht="15" customHeight="1">
      <c r="B6" s="239"/>
      <c r="C6" s="364" t="s">
        <v>1718</v>
      </c>
      <c r="D6" s="364"/>
      <c r="E6" s="364"/>
      <c r="F6" s="364"/>
      <c r="G6" s="364"/>
      <c r="H6" s="364"/>
      <c r="I6" s="364"/>
      <c r="J6" s="364"/>
      <c r="K6" s="240"/>
    </row>
    <row r="7" spans="2:11" s="1" customFormat="1" ht="15" customHeight="1">
      <c r="B7" s="243"/>
      <c r="C7" s="364" t="s">
        <v>1719</v>
      </c>
      <c r="D7" s="364"/>
      <c r="E7" s="364"/>
      <c r="F7" s="364"/>
      <c r="G7" s="364"/>
      <c r="H7" s="364"/>
      <c r="I7" s="364"/>
      <c r="J7" s="364"/>
      <c r="K7" s="240"/>
    </row>
    <row r="8" spans="2:11" s="1" customFormat="1" ht="12.75" customHeight="1">
      <c r="B8" s="243"/>
      <c r="C8" s="242"/>
      <c r="D8" s="242"/>
      <c r="E8" s="242"/>
      <c r="F8" s="242"/>
      <c r="G8" s="242"/>
      <c r="H8" s="242"/>
      <c r="I8" s="242"/>
      <c r="J8" s="242"/>
      <c r="K8" s="240"/>
    </row>
    <row r="9" spans="2:11" s="1" customFormat="1" ht="15" customHeight="1">
      <c r="B9" s="243"/>
      <c r="C9" s="364" t="s">
        <v>1720</v>
      </c>
      <c r="D9" s="364"/>
      <c r="E9" s="364"/>
      <c r="F9" s="364"/>
      <c r="G9" s="364"/>
      <c r="H9" s="364"/>
      <c r="I9" s="364"/>
      <c r="J9" s="364"/>
      <c r="K9" s="240"/>
    </row>
    <row r="10" spans="2:11" s="1" customFormat="1" ht="15" customHeight="1">
      <c r="B10" s="243"/>
      <c r="C10" s="242"/>
      <c r="D10" s="364" t="s">
        <v>1721</v>
      </c>
      <c r="E10" s="364"/>
      <c r="F10" s="364"/>
      <c r="G10" s="364"/>
      <c r="H10" s="364"/>
      <c r="I10" s="364"/>
      <c r="J10" s="364"/>
      <c r="K10" s="240"/>
    </row>
    <row r="11" spans="2:11" s="1" customFormat="1" ht="15" customHeight="1">
      <c r="B11" s="243"/>
      <c r="C11" s="244"/>
      <c r="D11" s="364" t="s">
        <v>1722</v>
      </c>
      <c r="E11" s="364"/>
      <c r="F11" s="364"/>
      <c r="G11" s="364"/>
      <c r="H11" s="364"/>
      <c r="I11" s="364"/>
      <c r="J11" s="364"/>
      <c r="K11" s="240"/>
    </row>
    <row r="12" spans="2:11" s="1" customFormat="1" ht="15" customHeight="1">
      <c r="B12" s="243"/>
      <c r="C12" s="244"/>
      <c r="D12" s="242"/>
      <c r="E12" s="242"/>
      <c r="F12" s="242"/>
      <c r="G12" s="242"/>
      <c r="H12" s="242"/>
      <c r="I12" s="242"/>
      <c r="J12" s="242"/>
      <c r="K12" s="240"/>
    </row>
    <row r="13" spans="2:11" s="1" customFormat="1" ht="15" customHeight="1">
      <c r="B13" s="243"/>
      <c r="C13" s="244"/>
      <c r="D13" s="245" t="s">
        <v>1723</v>
      </c>
      <c r="E13" s="242"/>
      <c r="F13" s="242"/>
      <c r="G13" s="242"/>
      <c r="H13" s="242"/>
      <c r="I13" s="242"/>
      <c r="J13" s="242"/>
      <c r="K13" s="240"/>
    </row>
    <row r="14" spans="2:11" s="1" customFormat="1" ht="12.75" customHeight="1">
      <c r="B14" s="243"/>
      <c r="C14" s="244"/>
      <c r="D14" s="244"/>
      <c r="E14" s="244"/>
      <c r="F14" s="244"/>
      <c r="G14" s="244"/>
      <c r="H14" s="244"/>
      <c r="I14" s="244"/>
      <c r="J14" s="244"/>
      <c r="K14" s="240"/>
    </row>
    <row r="15" spans="2:11" s="1" customFormat="1" ht="15" customHeight="1">
      <c r="B15" s="243"/>
      <c r="C15" s="244"/>
      <c r="D15" s="364" t="s">
        <v>1724</v>
      </c>
      <c r="E15" s="364"/>
      <c r="F15" s="364"/>
      <c r="G15" s="364"/>
      <c r="H15" s="364"/>
      <c r="I15" s="364"/>
      <c r="J15" s="364"/>
      <c r="K15" s="240"/>
    </row>
    <row r="16" spans="2:11" s="1" customFormat="1" ht="15" customHeight="1">
      <c r="B16" s="243"/>
      <c r="C16" s="244"/>
      <c r="D16" s="364" t="s">
        <v>1725</v>
      </c>
      <c r="E16" s="364"/>
      <c r="F16" s="364"/>
      <c r="G16" s="364"/>
      <c r="H16" s="364"/>
      <c r="I16" s="364"/>
      <c r="J16" s="364"/>
      <c r="K16" s="240"/>
    </row>
    <row r="17" spans="2:11" s="1" customFormat="1" ht="15" customHeight="1">
      <c r="B17" s="243"/>
      <c r="C17" s="244"/>
      <c r="D17" s="364" t="s">
        <v>1726</v>
      </c>
      <c r="E17" s="364"/>
      <c r="F17" s="364"/>
      <c r="G17" s="364"/>
      <c r="H17" s="364"/>
      <c r="I17" s="364"/>
      <c r="J17" s="364"/>
      <c r="K17" s="240"/>
    </row>
    <row r="18" spans="2:11" s="1" customFormat="1" ht="15" customHeight="1">
      <c r="B18" s="243"/>
      <c r="C18" s="244"/>
      <c r="D18" s="244"/>
      <c r="E18" s="246" t="s">
        <v>80</v>
      </c>
      <c r="F18" s="364" t="s">
        <v>1727</v>
      </c>
      <c r="G18" s="364"/>
      <c r="H18" s="364"/>
      <c r="I18" s="364"/>
      <c r="J18" s="364"/>
      <c r="K18" s="240"/>
    </row>
    <row r="19" spans="2:11" s="1" customFormat="1" ht="15" customHeight="1">
      <c r="B19" s="243"/>
      <c r="C19" s="244"/>
      <c r="D19" s="244"/>
      <c r="E19" s="246" t="s">
        <v>1728</v>
      </c>
      <c r="F19" s="364" t="s">
        <v>1729</v>
      </c>
      <c r="G19" s="364"/>
      <c r="H19" s="364"/>
      <c r="I19" s="364"/>
      <c r="J19" s="364"/>
      <c r="K19" s="240"/>
    </row>
    <row r="20" spans="2:11" s="1" customFormat="1" ht="15" customHeight="1">
      <c r="B20" s="243"/>
      <c r="C20" s="244"/>
      <c r="D20" s="244"/>
      <c r="E20" s="246" t="s">
        <v>1730</v>
      </c>
      <c r="F20" s="364" t="s">
        <v>1731</v>
      </c>
      <c r="G20" s="364"/>
      <c r="H20" s="364"/>
      <c r="I20" s="364"/>
      <c r="J20" s="364"/>
      <c r="K20" s="240"/>
    </row>
    <row r="21" spans="2:11" s="1" customFormat="1" ht="15" customHeight="1">
      <c r="B21" s="243"/>
      <c r="C21" s="244"/>
      <c r="D21" s="244"/>
      <c r="E21" s="246" t="s">
        <v>1732</v>
      </c>
      <c r="F21" s="364" t="s">
        <v>1733</v>
      </c>
      <c r="G21" s="364"/>
      <c r="H21" s="364"/>
      <c r="I21" s="364"/>
      <c r="J21" s="364"/>
      <c r="K21" s="240"/>
    </row>
    <row r="22" spans="2:11" s="1" customFormat="1" ht="15" customHeight="1">
      <c r="B22" s="243"/>
      <c r="C22" s="244"/>
      <c r="D22" s="244"/>
      <c r="E22" s="246" t="s">
        <v>1734</v>
      </c>
      <c r="F22" s="364" t="s">
        <v>1735</v>
      </c>
      <c r="G22" s="364"/>
      <c r="H22" s="364"/>
      <c r="I22" s="364"/>
      <c r="J22" s="364"/>
      <c r="K22" s="240"/>
    </row>
    <row r="23" spans="2:11" s="1" customFormat="1" ht="15" customHeight="1">
      <c r="B23" s="243"/>
      <c r="C23" s="244"/>
      <c r="D23" s="244"/>
      <c r="E23" s="246" t="s">
        <v>1736</v>
      </c>
      <c r="F23" s="364" t="s">
        <v>1737</v>
      </c>
      <c r="G23" s="364"/>
      <c r="H23" s="364"/>
      <c r="I23" s="364"/>
      <c r="J23" s="364"/>
      <c r="K23" s="240"/>
    </row>
    <row r="24" spans="2:11" s="1" customFormat="1" ht="12.75" customHeight="1">
      <c r="B24" s="243"/>
      <c r="C24" s="244"/>
      <c r="D24" s="244"/>
      <c r="E24" s="244"/>
      <c r="F24" s="244"/>
      <c r="G24" s="244"/>
      <c r="H24" s="244"/>
      <c r="I24" s="244"/>
      <c r="J24" s="244"/>
      <c r="K24" s="240"/>
    </row>
    <row r="25" spans="2:11" s="1" customFormat="1" ht="15" customHeight="1">
      <c r="B25" s="243"/>
      <c r="C25" s="364" t="s">
        <v>1738</v>
      </c>
      <c r="D25" s="364"/>
      <c r="E25" s="364"/>
      <c r="F25" s="364"/>
      <c r="G25" s="364"/>
      <c r="H25" s="364"/>
      <c r="I25" s="364"/>
      <c r="J25" s="364"/>
      <c r="K25" s="240"/>
    </row>
    <row r="26" spans="2:11" s="1" customFormat="1" ht="15" customHeight="1">
      <c r="B26" s="243"/>
      <c r="C26" s="364" t="s">
        <v>1739</v>
      </c>
      <c r="D26" s="364"/>
      <c r="E26" s="364"/>
      <c r="F26" s="364"/>
      <c r="G26" s="364"/>
      <c r="H26" s="364"/>
      <c r="I26" s="364"/>
      <c r="J26" s="364"/>
      <c r="K26" s="240"/>
    </row>
    <row r="27" spans="2:11" s="1" customFormat="1" ht="15" customHeight="1">
      <c r="B27" s="243"/>
      <c r="C27" s="242"/>
      <c r="D27" s="364" t="s">
        <v>1740</v>
      </c>
      <c r="E27" s="364"/>
      <c r="F27" s="364"/>
      <c r="G27" s="364"/>
      <c r="H27" s="364"/>
      <c r="I27" s="364"/>
      <c r="J27" s="364"/>
      <c r="K27" s="240"/>
    </row>
    <row r="28" spans="2:11" s="1" customFormat="1" ht="15" customHeight="1">
      <c r="B28" s="243"/>
      <c r="C28" s="244"/>
      <c r="D28" s="364" t="s">
        <v>1741</v>
      </c>
      <c r="E28" s="364"/>
      <c r="F28" s="364"/>
      <c r="G28" s="364"/>
      <c r="H28" s="364"/>
      <c r="I28" s="364"/>
      <c r="J28" s="364"/>
      <c r="K28" s="240"/>
    </row>
    <row r="29" spans="2:11" s="1" customFormat="1" ht="12.75" customHeight="1">
      <c r="B29" s="243"/>
      <c r="C29" s="244"/>
      <c r="D29" s="244"/>
      <c r="E29" s="244"/>
      <c r="F29" s="244"/>
      <c r="G29" s="244"/>
      <c r="H29" s="244"/>
      <c r="I29" s="244"/>
      <c r="J29" s="244"/>
      <c r="K29" s="240"/>
    </row>
    <row r="30" spans="2:11" s="1" customFormat="1" ht="15" customHeight="1">
      <c r="B30" s="243"/>
      <c r="C30" s="244"/>
      <c r="D30" s="364" t="s">
        <v>1742</v>
      </c>
      <c r="E30" s="364"/>
      <c r="F30" s="364"/>
      <c r="G30" s="364"/>
      <c r="H30" s="364"/>
      <c r="I30" s="364"/>
      <c r="J30" s="364"/>
      <c r="K30" s="240"/>
    </row>
    <row r="31" spans="2:11" s="1" customFormat="1" ht="15" customHeight="1">
      <c r="B31" s="243"/>
      <c r="C31" s="244"/>
      <c r="D31" s="364" t="s">
        <v>1743</v>
      </c>
      <c r="E31" s="364"/>
      <c r="F31" s="364"/>
      <c r="G31" s="364"/>
      <c r="H31" s="364"/>
      <c r="I31" s="364"/>
      <c r="J31" s="364"/>
      <c r="K31" s="240"/>
    </row>
    <row r="32" spans="2:11" s="1" customFormat="1" ht="12.75" customHeight="1">
      <c r="B32" s="243"/>
      <c r="C32" s="244"/>
      <c r="D32" s="244"/>
      <c r="E32" s="244"/>
      <c r="F32" s="244"/>
      <c r="G32" s="244"/>
      <c r="H32" s="244"/>
      <c r="I32" s="244"/>
      <c r="J32" s="244"/>
      <c r="K32" s="240"/>
    </row>
    <row r="33" spans="2:11" s="1" customFormat="1" ht="15" customHeight="1">
      <c r="B33" s="243"/>
      <c r="C33" s="244"/>
      <c r="D33" s="364" t="s">
        <v>1744</v>
      </c>
      <c r="E33" s="364"/>
      <c r="F33" s="364"/>
      <c r="G33" s="364"/>
      <c r="H33" s="364"/>
      <c r="I33" s="364"/>
      <c r="J33" s="364"/>
      <c r="K33" s="240"/>
    </row>
    <row r="34" spans="2:11" s="1" customFormat="1" ht="15" customHeight="1">
      <c r="B34" s="243"/>
      <c r="C34" s="244"/>
      <c r="D34" s="364" t="s">
        <v>1745</v>
      </c>
      <c r="E34" s="364"/>
      <c r="F34" s="364"/>
      <c r="G34" s="364"/>
      <c r="H34" s="364"/>
      <c r="I34" s="364"/>
      <c r="J34" s="364"/>
      <c r="K34" s="240"/>
    </row>
    <row r="35" spans="2:11" s="1" customFormat="1" ht="15" customHeight="1">
      <c r="B35" s="243"/>
      <c r="C35" s="244"/>
      <c r="D35" s="364" t="s">
        <v>1746</v>
      </c>
      <c r="E35" s="364"/>
      <c r="F35" s="364"/>
      <c r="G35" s="364"/>
      <c r="H35" s="364"/>
      <c r="I35" s="364"/>
      <c r="J35" s="364"/>
      <c r="K35" s="240"/>
    </row>
    <row r="36" spans="2:11" s="1" customFormat="1" ht="15" customHeight="1">
      <c r="B36" s="243"/>
      <c r="C36" s="244"/>
      <c r="D36" s="242"/>
      <c r="E36" s="245" t="s">
        <v>132</v>
      </c>
      <c r="F36" s="242"/>
      <c r="G36" s="364" t="s">
        <v>1747</v>
      </c>
      <c r="H36" s="364"/>
      <c r="I36" s="364"/>
      <c r="J36" s="364"/>
      <c r="K36" s="240"/>
    </row>
    <row r="37" spans="2:11" s="1" customFormat="1" ht="30.75" customHeight="1">
      <c r="B37" s="243"/>
      <c r="C37" s="244"/>
      <c r="D37" s="242"/>
      <c r="E37" s="245" t="s">
        <v>1748</v>
      </c>
      <c r="F37" s="242"/>
      <c r="G37" s="364" t="s">
        <v>1749</v>
      </c>
      <c r="H37" s="364"/>
      <c r="I37" s="364"/>
      <c r="J37" s="364"/>
      <c r="K37" s="240"/>
    </row>
    <row r="38" spans="2:11" s="1" customFormat="1" ht="15" customHeight="1">
      <c r="B38" s="243"/>
      <c r="C38" s="244"/>
      <c r="D38" s="242"/>
      <c r="E38" s="245" t="s">
        <v>54</v>
      </c>
      <c r="F38" s="242"/>
      <c r="G38" s="364" t="s">
        <v>1750</v>
      </c>
      <c r="H38" s="364"/>
      <c r="I38" s="364"/>
      <c r="J38" s="364"/>
      <c r="K38" s="240"/>
    </row>
    <row r="39" spans="2:11" s="1" customFormat="1" ht="15" customHeight="1">
      <c r="B39" s="243"/>
      <c r="C39" s="244"/>
      <c r="D39" s="242"/>
      <c r="E39" s="245" t="s">
        <v>55</v>
      </c>
      <c r="F39" s="242"/>
      <c r="G39" s="364" t="s">
        <v>1751</v>
      </c>
      <c r="H39" s="364"/>
      <c r="I39" s="364"/>
      <c r="J39" s="364"/>
      <c r="K39" s="240"/>
    </row>
    <row r="40" spans="2:11" s="1" customFormat="1" ht="15" customHeight="1">
      <c r="B40" s="243"/>
      <c r="C40" s="244"/>
      <c r="D40" s="242"/>
      <c r="E40" s="245" t="s">
        <v>133</v>
      </c>
      <c r="F40" s="242"/>
      <c r="G40" s="364" t="s">
        <v>1752</v>
      </c>
      <c r="H40" s="364"/>
      <c r="I40" s="364"/>
      <c r="J40" s="364"/>
      <c r="K40" s="240"/>
    </row>
    <row r="41" spans="2:11" s="1" customFormat="1" ht="15" customHeight="1">
      <c r="B41" s="243"/>
      <c r="C41" s="244"/>
      <c r="D41" s="242"/>
      <c r="E41" s="245" t="s">
        <v>134</v>
      </c>
      <c r="F41" s="242"/>
      <c r="G41" s="364" t="s">
        <v>1753</v>
      </c>
      <c r="H41" s="364"/>
      <c r="I41" s="364"/>
      <c r="J41" s="364"/>
      <c r="K41" s="240"/>
    </row>
    <row r="42" spans="2:11" s="1" customFormat="1" ht="15" customHeight="1">
      <c r="B42" s="243"/>
      <c r="C42" s="244"/>
      <c r="D42" s="242"/>
      <c r="E42" s="245" t="s">
        <v>1754</v>
      </c>
      <c r="F42" s="242"/>
      <c r="G42" s="364" t="s">
        <v>1755</v>
      </c>
      <c r="H42" s="364"/>
      <c r="I42" s="364"/>
      <c r="J42" s="364"/>
      <c r="K42" s="240"/>
    </row>
    <row r="43" spans="2:11" s="1" customFormat="1" ht="15" customHeight="1">
      <c r="B43" s="243"/>
      <c r="C43" s="244"/>
      <c r="D43" s="242"/>
      <c r="E43" s="245"/>
      <c r="F43" s="242"/>
      <c r="G43" s="364" t="s">
        <v>1756</v>
      </c>
      <c r="H43" s="364"/>
      <c r="I43" s="364"/>
      <c r="J43" s="364"/>
      <c r="K43" s="240"/>
    </row>
    <row r="44" spans="2:11" s="1" customFormat="1" ht="15" customHeight="1">
      <c r="B44" s="243"/>
      <c r="C44" s="244"/>
      <c r="D44" s="242"/>
      <c r="E44" s="245" t="s">
        <v>1757</v>
      </c>
      <c r="F44" s="242"/>
      <c r="G44" s="364" t="s">
        <v>1758</v>
      </c>
      <c r="H44" s="364"/>
      <c r="I44" s="364"/>
      <c r="J44" s="364"/>
      <c r="K44" s="240"/>
    </row>
    <row r="45" spans="2:11" s="1" customFormat="1" ht="15" customHeight="1">
      <c r="B45" s="243"/>
      <c r="C45" s="244"/>
      <c r="D45" s="242"/>
      <c r="E45" s="245" t="s">
        <v>136</v>
      </c>
      <c r="F45" s="242"/>
      <c r="G45" s="364" t="s">
        <v>1759</v>
      </c>
      <c r="H45" s="364"/>
      <c r="I45" s="364"/>
      <c r="J45" s="364"/>
      <c r="K45" s="240"/>
    </row>
    <row r="46" spans="2:11" s="1" customFormat="1" ht="12.75" customHeight="1">
      <c r="B46" s="243"/>
      <c r="C46" s="244"/>
      <c r="D46" s="242"/>
      <c r="E46" s="242"/>
      <c r="F46" s="242"/>
      <c r="G46" s="242"/>
      <c r="H46" s="242"/>
      <c r="I46" s="242"/>
      <c r="J46" s="242"/>
      <c r="K46" s="240"/>
    </row>
    <row r="47" spans="2:11" s="1" customFormat="1" ht="15" customHeight="1">
      <c r="B47" s="243"/>
      <c r="C47" s="244"/>
      <c r="D47" s="364" t="s">
        <v>1760</v>
      </c>
      <c r="E47" s="364"/>
      <c r="F47" s="364"/>
      <c r="G47" s="364"/>
      <c r="H47" s="364"/>
      <c r="I47" s="364"/>
      <c r="J47" s="364"/>
      <c r="K47" s="240"/>
    </row>
    <row r="48" spans="2:11" s="1" customFormat="1" ht="15" customHeight="1">
      <c r="B48" s="243"/>
      <c r="C48" s="244"/>
      <c r="D48" s="244"/>
      <c r="E48" s="364" t="s">
        <v>1761</v>
      </c>
      <c r="F48" s="364"/>
      <c r="G48" s="364"/>
      <c r="H48" s="364"/>
      <c r="I48" s="364"/>
      <c r="J48" s="364"/>
      <c r="K48" s="240"/>
    </row>
    <row r="49" spans="2:11" s="1" customFormat="1" ht="15" customHeight="1">
      <c r="B49" s="243"/>
      <c r="C49" s="244"/>
      <c r="D49" s="244"/>
      <c r="E49" s="364" t="s">
        <v>1762</v>
      </c>
      <c r="F49" s="364"/>
      <c r="G49" s="364"/>
      <c r="H49" s="364"/>
      <c r="I49" s="364"/>
      <c r="J49" s="364"/>
      <c r="K49" s="240"/>
    </row>
    <row r="50" spans="2:11" s="1" customFormat="1" ht="15" customHeight="1">
      <c r="B50" s="243"/>
      <c r="C50" s="244"/>
      <c r="D50" s="244"/>
      <c r="E50" s="364" t="s">
        <v>1763</v>
      </c>
      <c r="F50" s="364"/>
      <c r="G50" s="364"/>
      <c r="H50" s="364"/>
      <c r="I50" s="364"/>
      <c r="J50" s="364"/>
      <c r="K50" s="240"/>
    </row>
    <row r="51" spans="2:11" s="1" customFormat="1" ht="15" customHeight="1">
      <c r="B51" s="243"/>
      <c r="C51" s="244"/>
      <c r="D51" s="364" t="s">
        <v>1764</v>
      </c>
      <c r="E51" s="364"/>
      <c r="F51" s="364"/>
      <c r="G51" s="364"/>
      <c r="H51" s="364"/>
      <c r="I51" s="364"/>
      <c r="J51" s="364"/>
      <c r="K51" s="240"/>
    </row>
    <row r="52" spans="2:11" s="1" customFormat="1" ht="25.5" customHeight="1">
      <c r="B52" s="239"/>
      <c r="C52" s="366" t="s">
        <v>1765</v>
      </c>
      <c r="D52" s="366"/>
      <c r="E52" s="366"/>
      <c r="F52" s="366"/>
      <c r="G52" s="366"/>
      <c r="H52" s="366"/>
      <c r="I52" s="366"/>
      <c r="J52" s="366"/>
      <c r="K52" s="240"/>
    </row>
    <row r="53" spans="2:11" s="1" customFormat="1" ht="5.25" customHeight="1">
      <c r="B53" s="239"/>
      <c r="C53" s="241"/>
      <c r="D53" s="241"/>
      <c r="E53" s="241"/>
      <c r="F53" s="241"/>
      <c r="G53" s="241"/>
      <c r="H53" s="241"/>
      <c r="I53" s="241"/>
      <c r="J53" s="241"/>
      <c r="K53" s="240"/>
    </row>
    <row r="54" spans="2:11" s="1" customFormat="1" ht="15" customHeight="1">
      <c r="B54" s="239"/>
      <c r="C54" s="364" t="s">
        <v>1766</v>
      </c>
      <c r="D54" s="364"/>
      <c r="E54" s="364"/>
      <c r="F54" s="364"/>
      <c r="G54" s="364"/>
      <c r="H54" s="364"/>
      <c r="I54" s="364"/>
      <c r="J54" s="364"/>
      <c r="K54" s="240"/>
    </row>
    <row r="55" spans="2:11" s="1" customFormat="1" ht="15" customHeight="1">
      <c r="B55" s="239"/>
      <c r="C55" s="364" t="s">
        <v>1767</v>
      </c>
      <c r="D55" s="364"/>
      <c r="E55" s="364"/>
      <c r="F55" s="364"/>
      <c r="G55" s="364"/>
      <c r="H55" s="364"/>
      <c r="I55" s="364"/>
      <c r="J55" s="364"/>
      <c r="K55" s="240"/>
    </row>
    <row r="56" spans="2:11" s="1" customFormat="1" ht="12.75" customHeight="1">
      <c r="B56" s="239"/>
      <c r="C56" s="242"/>
      <c r="D56" s="242"/>
      <c r="E56" s="242"/>
      <c r="F56" s="242"/>
      <c r="G56" s="242"/>
      <c r="H56" s="242"/>
      <c r="I56" s="242"/>
      <c r="J56" s="242"/>
      <c r="K56" s="240"/>
    </row>
    <row r="57" spans="2:11" s="1" customFormat="1" ht="15" customHeight="1">
      <c r="B57" s="239"/>
      <c r="C57" s="364" t="s">
        <v>1768</v>
      </c>
      <c r="D57" s="364"/>
      <c r="E57" s="364"/>
      <c r="F57" s="364"/>
      <c r="G57" s="364"/>
      <c r="H57" s="364"/>
      <c r="I57" s="364"/>
      <c r="J57" s="364"/>
      <c r="K57" s="240"/>
    </row>
    <row r="58" spans="2:11" s="1" customFormat="1" ht="15" customHeight="1">
      <c r="B58" s="239"/>
      <c r="C58" s="244"/>
      <c r="D58" s="364" t="s">
        <v>1769</v>
      </c>
      <c r="E58" s="364"/>
      <c r="F58" s="364"/>
      <c r="G58" s="364"/>
      <c r="H58" s="364"/>
      <c r="I58" s="364"/>
      <c r="J58" s="364"/>
      <c r="K58" s="240"/>
    </row>
    <row r="59" spans="2:11" s="1" customFormat="1" ht="15" customHeight="1">
      <c r="B59" s="239"/>
      <c r="C59" s="244"/>
      <c r="D59" s="364" t="s">
        <v>1770</v>
      </c>
      <c r="E59" s="364"/>
      <c r="F59" s="364"/>
      <c r="G59" s="364"/>
      <c r="H59" s="364"/>
      <c r="I59" s="364"/>
      <c r="J59" s="364"/>
      <c r="K59" s="240"/>
    </row>
    <row r="60" spans="2:11" s="1" customFormat="1" ht="15" customHeight="1">
      <c r="B60" s="239"/>
      <c r="C60" s="244"/>
      <c r="D60" s="364" t="s">
        <v>1771</v>
      </c>
      <c r="E60" s="364"/>
      <c r="F60" s="364"/>
      <c r="G60" s="364"/>
      <c r="H60" s="364"/>
      <c r="I60" s="364"/>
      <c r="J60" s="364"/>
      <c r="K60" s="240"/>
    </row>
    <row r="61" spans="2:11" s="1" customFormat="1" ht="15" customHeight="1">
      <c r="B61" s="239"/>
      <c r="C61" s="244"/>
      <c r="D61" s="364" t="s">
        <v>1772</v>
      </c>
      <c r="E61" s="364"/>
      <c r="F61" s="364"/>
      <c r="G61" s="364"/>
      <c r="H61" s="364"/>
      <c r="I61" s="364"/>
      <c r="J61" s="364"/>
      <c r="K61" s="240"/>
    </row>
    <row r="62" spans="2:11" s="1" customFormat="1" ht="15" customHeight="1">
      <c r="B62" s="239"/>
      <c r="C62" s="244"/>
      <c r="D62" s="368" t="s">
        <v>1773</v>
      </c>
      <c r="E62" s="368"/>
      <c r="F62" s="368"/>
      <c r="G62" s="368"/>
      <c r="H62" s="368"/>
      <c r="I62" s="368"/>
      <c r="J62" s="368"/>
      <c r="K62" s="240"/>
    </row>
    <row r="63" spans="2:11" s="1" customFormat="1" ht="15" customHeight="1">
      <c r="B63" s="239"/>
      <c r="C63" s="244"/>
      <c r="D63" s="364" t="s">
        <v>1774</v>
      </c>
      <c r="E63" s="364"/>
      <c r="F63" s="364"/>
      <c r="G63" s="364"/>
      <c r="H63" s="364"/>
      <c r="I63" s="364"/>
      <c r="J63" s="364"/>
      <c r="K63" s="240"/>
    </row>
    <row r="64" spans="2:11" s="1" customFormat="1" ht="12.75" customHeight="1">
      <c r="B64" s="239"/>
      <c r="C64" s="244"/>
      <c r="D64" s="244"/>
      <c r="E64" s="247"/>
      <c r="F64" s="244"/>
      <c r="G64" s="244"/>
      <c r="H64" s="244"/>
      <c r="I64" s="244"/>
      <c r="J64" s="244"/>
      <c r="K64" s="240"/>
    </row>
    <row r="65" spans="2:11" s="1" customFormat="1" ht="15" customHeight="1">
      <c r="B65" s="239"/>
      <c r="C65" s="244"/>
      <c r="D65" s="364" t="s">
        <v>1775</v>
      </c>
      <c r="E65" s="364"/>
      <c r="F65" s="364"/>
      <c r="G65" s="364"/>
      <c r="H65" s="364"/>
      <c r="I65" s="364"/>
      <c r="J65" s="364"/>
      <c r="K65" s="240"/>
    </row>
    <row r="66" spans="2:11" s="1" customFormat="1" ht="15" customHeight="1">
      <c r="B66" s="239"/>
      <c r="C66" s="244"/>
      <c r="D66" s="368" t="s">
        <v>1776</v>
      </c>
      <c r="E66" s="368"/>
      <c r="F66" s="368"/>
      <c r="G66" s="368"/>
      <c r="H66" s="368"/>
      <c r="I66" s="368"/>
      <c r="J66" s="368"/>
      <c r="K66" s="240"/>
    </row>
    <row r="67" spans="2:11" s="1" customFormat="1" ht="15" customHeight="1">
      <c r="B67" s="239"/>
      <c r="C67" s="244"/>
      <c r="D67" s="364" t="s">
        <v>1777</v>
      </c>
      <c r="E67" s="364"/>
      <c r="F67" s="364"/>
      <c r="G67" s="364"/>
      <c r="H67" s="364"/>
      <c r="I67" s="364"/>
      <c r="J67" s="364"/>
      <c r="K67" s="240"/>
    </row>
    <row r="68" spans="2:11" s="1" customFormat="1" ht="15" customHeight="1">
      <c r="B68" s="239"/>
      <c r="C68" s="244"/>
      <c r="D68" s="364" t="s">
        <v>1778</v>
      </c>
      <c r="E68" s="364"/>
      <c r="F68" s="364"/>
      <c r="G68" s="364"/>
      <c r="H68" s="364"/>
      <c r="I68" s="364"/>
      <c r="J68" s="364"/>
      <c r="K68" s="240"/>
    </row>
    <row r="69" spans="2:11" s="1" customFormat="1" ht="15" customHeight="1">
      <c r="B69" s="239"/>
      <c r="C69" s="244"/>
      <c r="D69" s="364" t="s">
        <v>1779</v>
      </c>
      <c r="E69" s="364"/>
      <c r="F69" s="364"/>
      <c r="G69" s="364"/>
      <c r="H69" s="364"/>
      <c r="I69" s="364"/>
      <c r="J69" s="364"/>
      <c r="K69" s="240"/>
    </row>
    <row r="70" spans="2:11" s="1" customFormat="1" ht="15" customHeight="1">
      <c r="B70" s="239"/>
      <c r="C70" s="244"/>
      <c r="D70" s="364" t="s">
        <v>1780</v>
      </c>
      <c r="E70" s="364"/>
      <c r="F70" s="364"/>
      <c r="G70" s="364"/>
      <c r="H70" s="364"/>
      <c r="I70" s="364"/>
      <c r="J70" s="364"/>
      <c r="K70" s="240"/>
    </row>
    <row r="71" spans="2:11" s="1" customFormat="1" ht="12.75" customHeight="1">
      <c r="B71" s="248"/>
      <c r="C71" s="249"/>
      <c r="D71" s="249"/>
      <c r="E71" s="249"/>
      <c r="F71" s="249"/>
      <c r="G71" s="249"/>
      <c r="H71" s="249"/>
      <c r="I71" s="249"/>
      <c r="J71" s="249"/>
      <c r="K71" s="250"/>
    </row>
    <row r="72" spans="2:11" s="1" customFormat="1" ht="18.75" customHeight="1">
      <c r="B72" s="251"/>
      <c r="C72" s="251"/>
      <c r="D72" s="251"/>
      <c r="E72" s="251"/>
      <c r="F72" s="251"/>
      <c r="G72" s="251"/>
      <c r="H72" s="251"/>
      <c r="I72" s="251"/>
      <c r="J72" s="251"/>
      <c r="K72" s="252"/>
    </row>
    <row r="73" spans="2:11" s="1" customFormat="1" ht="18.75" customHeight="1">
      <c r="B73" s="252"/>
      <c r="C73" s="252"/>
      <c r="D73" s="252"/>
      <c r="E73" s="252"/>
      <c r="F73" s="252"/>
      <c r="G73" s="252"/>
      <c r="H73" s="252"/>
      <c r="I73" s="252"/>
      <c r="J73" s="252"/>
      <c r="K73" s="252"/>
    </row>
    <row r="74" spans="2:11" s="1" customFormat="1" ht="7.5" customHeight="1">
      <c r="B74" s="253"/>
      <c r="C74" s="254"/>
      <c r="D74" s="254"/>
      <c r="E74" s="254"/>
      <c r="F74" s="254"/>
      <c r="G74" s="254"/>
      <c r="H74" s="254"/>
      <c r="I74" s="254"/>
      <c r="J74" s="254"/>
      <c r="K74" s="255"/>
    </row>
    <row r="75" spans="2:11" s="1" customFormat="1" ht="45" customHeight="1">
      <c r="B75" s="256"/>
      <c r="C75" s="367" t="s">
        <v>1781</v>
      </c>
      <c r="D75" s="367"/>
      <c r="E75" s="367"/>
      <c r="F75" s="367"/>
      <c r="G75" s="367"/>
      <c r="H75" s="367"/>
      <c r="I75" s="367"/>
      <c r="J75" s="367"/>
      <c r="K75" s="257"/>
    </row>
    <row r="76" spans="2:11" s="1" customFormat="1" ht="17.25" customHeight="1">
      <c r="B76" s="256"/>
      <c r="C76" s="258" t="s">
        <v>1782</v>
      </c>
      <c r="D76" s="258"/>
      <c r="E76" s="258"/>
      <c r="F76" s="258" t="s">
        <v>1783</v>
      </c>
      <c r="G76" s="259"/>
      <c r="H76" s="258" t="s">
        <v>55</v>
      </c>
      <c r="I76" s="258" t="s">
        <v>58</v>
      </c>
      <c r="J76" s="258" t="s">
        <v>1784</v>
      </c>
      <c r="K76" s="257"/>
    </row>
    <row r="77" spans="2:11" s="1" customFormat="1" ht="17.25" customHeight="1">
      <c r="B77" s="256"/>
      <c r="C77" s="260" t="s">
        <v>1785</v>
      </c>
      <c r="D77" s="260"/>
      <c r="E77" s="260"/>
      <c r="F77" s="261" t="s">
        <v>1786</v>
      </c>
      <c r="G77" s="262"/>
      <c r="H77" s="260"/>
      <c r="I77" s="260"/>
      <c r="J77" s="260" t="s">
        <v>1787</v>
      </c>
      <c r="K77" s="257"/>
    </row>
    <row r="78" spans="2:11" s="1" customFormat="1" ht="5.25" customHeight="1">
      <c r="B78" s="256"/>
      <c r="C78" s="263"/>
      <c r="D78" s="263"/>
      <c r="E78" s="263"/>
      <c r="F78" s="263"/>
      <c r="G78" s="264"/>
      <c r="H78" s="263"/>
      <c r="I78" s="263"/>
      <c r="J78" s="263"/>
      <c r="K78" s="257"/>
    </row>
    <row r="79" spans="2:11" s="1" customFormat="1" ht="15" customHeight="1">
      <c r="B79" s="256"/>
      <c r="C79" s="245" t="s">
        <v>54</v>
      </c>
      <c r="D79" s="265"/>
      <c r="E79" s="265"/>
      <c r="F79" s="266" t="s">
        <v>1788</v>
      </c>
      <c r="G79" s="267"/>
      <c r="H79" s="245" t="s">
        <v>1789</v>
      </c>
      <c r="I79" s="245" t="s">
        <v>1790</v>
      </c>
      <c r="J79" s="245">
        <v>20</v>
      </c>
      <c r="K79" s="257"/>
    </row>
    <row r="80" spans="2:11" s="1" customFormat="1" ht="15" customHeight="1">
      <c r="B80" s="256"/>
      <c r="C80" s="245" t="s">
        <v>1791</v>
      </c>
      <c r="D80" s="245"/>
      <c r="E80" s="245"/>
      <c r="F80" s="266" t="s">
        <v>1788</v>
      </c>
      <c r="G80" s="267"/>
      <c r="H80" s="245" t="s">
        <v>1792</v>
      </c>
      <c r="I80" s="245" t="s">
        <v>1790</v>
      </c>
      <c r="J80" s="245">
        <v>120</v>
      </c>
      <c r="K80" s="257"/>
    </row>
    <row r="81" spans="2:11" s="1" customFormat="1" ht="15" customHeight="1">
      <c r="B81" s="268"/>
      <c r="C81" s="245" t="s">
        <v>1793</v>
      </c>
      <c r="D81" s="245"/>
      <c r="E81" s="245"/>
      <c r="F81" s="266" t="s">
        <v>1794</v>
      </c>
      <c r="G81" s="267"/>
      <c r="H81" s="245" t="s">
        <v>1795</v>
      </c>
      <c r="I81" s="245" t="s">
        <v>1790</v>
      </c>
      <c r="J81" s="245">
        <v>50</v>
      </c>
      <c r="K81" s="257"/>
    </row>
    <row r="82" spans="2:11" s="1" customFormat="1" ht="15" customHeight="1">
      <c r="B82" s="268"/>
      <c r="C82" s="245" t="s">
        <v>1796</v>
      </c>
      <c r="D82" s="245"/>
      <c r="E82" s="245"/>
      <c r="F82" s="266" t="s">
        <v>1788</v>
      </c>
      <c r="G82" s="267"/>
      <c r="H82" s="245" t="s">
        <v>1797</v>
      </c>
      <c r="I82" s="245" t="s">
        <v>1798</v>
      </c>
      <c r="J82" s="245"/>
      <c r="K82" s="257"/>
    </row>
    <row r="83" spans="2:11" s="1" customFormat="1" ht="15" customHeight="1">
      <c r="B83" s="268"/>
      <c r="C83" s="269" t="s">
        <v>1799</v>
      </c>
      <c r="D83" s="269"/>
      <c r="E83" s="269"/>
      <c r="F83" s="270" t="s">
        <v>1794</v>
      </c>
      <c r="G83" s="269"/>
      <c r="H83" s="269" t="s">
        <v>1800</v>
      </c>
      <c r="I83" s="269" t="s">
        <v>1790</v>
      </c>
      <c r="J83" s="269">
        <v>15</v>
      </c>
      <c r="K83" s="257"/>
    </row>
    <row r="84" spans="2:11" s="1" customFormat="1" ht="15" customHeight="1">
      <c r="B84" s="268"/>
      <c r="C84" s="269" t="s">
        <v>1801</v>
      </c>
      <c r="D84" s="269"/>
      <c r="E84" s="269"/>
      <c r="F84" s="270" t="s">
        <v>1794</v>
      </c>
      <c r="G84" s="269"/>
      <c r="H84" s="269" t="s">
        <v>1802</v>
      </c>
      <c r="I84" s="269" t="s">
        <v>1790</v>
      </c>
      <c r="J84" s="269">
        <v>15</v>
      </c>
      <c r="K84" s="257"/>
    </row>
    <row r="85" spans="2:11" s="1" customFormat="1" ht="15" customHeight="1">
      <c r="B85" s="268"/>
      <c r="C85" s="269" t="s">
        <v>1803</v>
      </c>
      <c r="D85" s="269"/>
      <c r="E85" s="269"/>
      <c r="F85" s="270" t="s">
        <v>1794</v>
      </c>
      <c r="G85" s="269"/>
      <c r="H85" s="269" t="s">
        <v>1804</v>
      </c>
      <c r="I85" s="269" t="s">
        <v>1790</v>
      </c>
      <c r="J85" s="269">
        <v>20</v>
      </c>
      <c r="K85" s="257"/>
    </row>
    <row r="86" spans="2:11" s="1" customFormat="1" ht="15" customHeight="1">
      <c r="B86" s="268"/>
      <c r="C86" s="269" t="s">
        <v>1805</v>
      </c>
      <c r="D86" s="269"/>
      <c r="E86" s="269"/>
      <c r="F86" s="270" t="s">
        <v>1794</v>
      </c>
      <c r="G86" s="269"/>
      <c r="H86" s="269" t="s">
        <v>1806</v>
      </c>
      <c r="I86" s="269" t="s">
        <v>1790</v>
      </c>
      <c r="J86" s="269">
        <v>20</v>
      </c>
      <c r="K86" s="257"/>
    </row>
    <row r="87" spans="2:11" s="1" customFormat="1" ht="15" customHeight="1">
      <c r="B87" s="268"/>
      <c r="C87" s="245" t="s">
        <v>1807</v>
      </c>
      <c r="D87" s="245"/>
      <c r="E87" s="245"/>
      <c r="F87" s="266" t="s">
        <v>1794</v>
      </c>
      <c r="G87" s="267"/>
      <c r="H87" s="245" t="s">
        <v>1808</v>
      </c>
      <c r="I87" s="245" t="s">
        <v>1790</v>
      </c>
      <c r="J87" s="245">
        <v>50</v>
      </c>
      <c r="K87" s="257"/>
    </row>
    <row r="88" spans="2:11" s="1" customFormat="1" ht="15" customHeight="1">
      <c r="B88" s="268"/>
      <c r="C88" s="245" t="s">
        <v>1809</v>
      </c>
      <c r="D88" s="245"/>
      <c r="E88" s="245"/>
      <c r="F88" s="266" t="s">
        <v>1794</v>
      </c>
      <c r="G88" s="267"/>
      <c r="H88" s="245" t="s">
        <v>1810</v>
      </c>
      <c r="I88" s="245" t="s">
        <v>1790</v>
      </c>
      <c r="J88" s="245">
        <v>20</v>
      </c>
      <c r="K88" s="257"/>
    </row>
    <row r="89" spans="2:11" s="1" customFormat="1" ht="15" customHeight="1">
      <c r="B89" s="268"/>
      <c r="C89" s="245" t="s">
        <v>1811</v>
      </c>
      <c r="D89" s="245"/>
      <c r="E89" s="245"/>
      <c r="F89" s="266" t="s">
        <v>1794</v>
      </c>
      <c r="G89" s="267"/>
      <c r="H89" s="245" t="s">
        <v>1812</v>
      </c>
      <c r="I89" s="245" t="s">
        <v>1790</v>
      </c>
      <c r="J89" s="245">
        <v>20</v>
      </c>
      <c r="K89" s="257"/>
    </row>
    <row r="90" spans="2:11" s="1" customFormat="1" ht="15" customHeight="1">
      <c r="B90" s="268"/>
      <c r="C90" s="245" t="s">
        <v>1813</v>
      </c>
      <c r="D90" s="245"/>
      <c r="E90" s="245"/>
      <c r="F90" s="266" t="s">
        <v>1794</v>
      </c>
      <c r="G90" s="267"/>
      <c r="H90" s="245" t="s">
        <v>1814</v>
      </c>
      <c r="I90" s="245" t="s">
        <v>1790</v>
      </c>
      <c r="J90" s="245">
        <v>50</v>
      </c>
      <c r="K90" s="257"/>
    </row>
    <row r="91" spans="2:11" s="1" customFormat="1" ht="15" customHeight="1">
      <c r="B91" s="268"/>
      <c r="C91" s="245" t="s">
        <v>1815</v>
      </c>
      <c r="D91" s="245"/>
      <c r="E91" s="245"/>
      <c r="F91" s="266" t="s">
        <v>1794</v>
      </c>
      <c r="G91" s="267"/>
      <c r="H91" s="245" t="s">
        <v>1815</v>
      </c>
      <c r="I91" s="245" t="s">
        <v>1790</v>
      </c>
      <c r="J91" s="245">
        <v>50</v>
      </c>
      <c r="K91" s="257"/>
    </row>
    <row r="92" spans="2:11" s="1" customFormat="1" ht="15" customHeight="1">
      <c r="B92" s="268"/>
      <c r="C92" s="245" t="s">
        <v>1816</v>
      </c>
      <c r="D92" s="245"/>
      <c r="E92" s="245"/>
      <c r="F92" s="266" t="s">
        <v>1794</v>
      </c>
      <c r="G92" s="267"/>
      <c r="H92" s="245" t="s">
        <v>1817</v>
      </c>
      <c r="I92" s="245" t="s">
        <v>1790</v>
      </c>
      <c r="J92" s="245">
        <v>255</v>
      </c>
      <c r="K92" s="257"/>
    </row>
    <row r="93" spans="2:11" s="1" customFormat="1" ht="15" customHeight="1">
      <c r="B93" s="268"/>
      <c r="C93" s="245" t="s">
        <v>1818</v>
      </c>
      <c r="D93" s="245"/>
      <c r="E93" s="245"/>
      <c r="F93" s="266" t="s">
        <v>1788</v>
      </c>
      <c r="G93" s="267"/>
      <c r="H93" s="245" t="s">
        <v>1819</v>
      </c>
      <c r="I93" s="245" t="s">
        <v>1820</v>
      </c>
      <c r="J93" s="245"/>
      <c r="K93" s="257"/>
    </row>
    <row r="94" spans="2:11" s="1" customFormat="1" ht="15" customHeight="1">
      <c r="B94" s="268"/>
      <c r="C94" s="245" t="s">
        <v>1821</v>
      </c>
      <c r="D94" s="245"/>
      <c r="E94" s="245"/>
      <c r="F94" s="266" t="s">
        <v>1788</v>
      </c>
      <c r="G94" s="267"/>
      <c r="H94" s="245" t="s">
        <v>1822</v>
      </c>
      <c r="I94" s="245" t="s">
        <v>1823</v>
      </c>
      <c r="J94" s="245"/>
      <c r="K94" s="257"/>
    </row>
    <row r="95" spans="2:11" s="1" customFormat="1" ht="15" customHeight="1">
      <c r="B95" s="268"/>
      <c r="C95" s="245" t="s">
        <v>1824</v>
      </c>
      <c r="D95" s="245"/>
      <c r="E95" s="245"/>
      <c r="F95" s="266" t="s">
        <v>1788</v>
      </c>
      <c r="G95" s="267"/>
      <c r="H95" s="245" t="s">
        <v>1824</v>
      </c>
      <c r="I95" s="245" t="s">
        <v>1823</v>
      </c>
      <c r="J95" s="245"/>
      <c r="K95" s="257"/>
    </row>
    <row r="96" spans="2:11" s="1" customFormat="1" ht="15" customHeight="1">
      <c r="B96" s="268"/>
      <c r="C96" s="245" t="s">
        <v>39</v>
      </c>
      <c r="D96" s="245"/>
      <c r="E96" s="245"/>
      <c r="F96" s="266" t="s">
        <v>1788</v>
      </c>
      <c r="G96" s="267"/>
      <c r="H96" s="245" t="s">
        <v>1825</v>
      </c>
      <c r="I96" s="245" t="s">
        <v>1823</v>
      </c>
      <c r="J96" s="245"/>
      <c r="K96" s="257"/>
    </row>
    <row r="97" spans="2:11" s="1" customFormat="1" ht="15" customHeight="1">
      <c r="B97" s="268"/>
      <c r="C97" s="245" t="s">
        <v>49</v>
      </c>
      <c r="D97" s="245"/>
      <c r="E97" s="245"/>
      <c r="F97" s="266" t="s">
        <v>1788</v>
      </c>
      <c r="G97" s="267"/>
      <c r="H97" s="245" t="s">
        <v>1826</v>
      </c>
      <c r="I97" s="245" t="s">
        <v>1823</v>
      </c>
      <c r="J97" s="245"/>
      <c r="K97" s="257"/>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2"/>
      <c r="C100" s="252"/>
      <c r="D100" s="252"/>
      <c r="E100" s="252"/>
      <c r="F100" s="252"/>
      <c r="G100" s="252"/>
      <c r="H100" s="252"/>
      <c r="I100" s="252"/>
      <c r="J100" s="252"/>
      <c r="K100" s="252"/>
    </row>
    <row r="101" spans="2:11" s="1" customFormat="1" ht="7.5" customHeight="1">
      <c r="B101" s="253"/>
      <c r="C101" s="254"/>
      <c r="D101" s="254"/>
      <c r="E101" s="254"/>
      <c r="F101" s="254"/>
      <c r="G101" s="254"/>
      <c r="H101" s="254"/>
      <c r="I101" s="254"/>
      <c r="J101" s="254"/>
      <c r="K101" s="255"/>
    </row>
    <row r="102" spans="2:11" s="1" customFormat="1" ht="45" customHeight="1">
      <c r="B102" s="256"/>
      <c r="C102" s="367" t="s">
        <v>1827</v>
      </c>
      <c r="D102" s="367"/>
      <c r="E102" s="367"/>
      <c r="F102" s="367"/>
      <c r="G102" s="367"/>
      <c r="H102" s="367"/>
      <c r="I102" s="367"/>
      <c r="J102" s="367"/>
      <c r="K102" s="257"/>
    </row>
    <row r="103" spans="2:11" s="1" customFormat="1" ht="17.25" customHeight="1">
      <c r="B103" s="256"/>
      <c r="C103" s="258" t="s">
        <v>1782</v>
      </c>
      <c r="D103" s="258"/>
      <c r="E103" s="258"/>
      <c r="F103" s="258" t="s">
        <v>1783</v>
      </c>
      <c r="G103" s="259"/>
      <c r="H103" s="258" t="s">
        <v>55</v>
      </c>
      <c r="I103" s="258" t="s">
        <v>58</v>
      </c>
      <c r="J103" s="258" t="s">
        <v>1784</v>
      </c>
      <c r="K103" s="257"/>
    </row>
    <row r="104" spans="2:11" s="1" customFormat="1" ht="17.25" customHeight="1">
      <c r="B104" s="256"/>
      <c r="C104" s="260" t="s">
        <v>1785</v>
      </c>
      <c r="D104" s="260"/>
      <c r="E104" s="260"/>
      <c r="F104" s="261" t="s">
        <v>1786</v>
      </c>
      <c r="G104" s="262"/>
      <c r="H104" s="260"/>
      <c r="I104" s="260"/>
      <c r="J104" s="260" t="s">
        <v>1787</v>
      </c>
      <c r="K104" s="257"/>
    </row>
    <row r="105" spans="2:11" s="1" customFormat="1" ht="5.25" customHeight="1">
      <c r="B105" s="256"/>
      <c r="C105" s="258"/>
      <c r="D105" s="258"/>
      <c r="E105" s="258"/>
      <c r="F105" s="258"/>
      <c r="G105" s="276"/>
      <c r="H105" s="258"/>
      <c r="I105" s="258"/>
      <c r="J105" s="258"/>
      <c r="K105" s="257"/>
    </row>
    <row r="106" spans="2:11" s="1" customFormat="1" ht="15" customHeight="1">
      <c r="B106" s="256"/>
      <c r="C106" s="245" t="s">
        <v>54</v>
      </c>
      <c r="D106" s="265"/>
      <c r="E106" s="265"/>
      <c r="F106" s="266" t="s">
        <v>1788</v>
      </c>
      <c r="G106" s="245"/>
      <c r="H106" s="245" t="s">
        <v>1828</v>
      </c>
      <c r="I106" s="245" t="s">
        <v>1790</v>
      </c>
      <c r="J106" s="245">
        <v>20</v>
      </c>
      <c r="K106" s="257"/>
    </row>
    <row r="107" spans="2:11" s="1" customFormat="1" ht="15" customHeight="1">
      <c r="B107" s="256"/>
      <c r="C107" s="245" t="s">
        <v>1791</v>
      </c>
      <c r="D107" s="245"/>
      <c r="E107" s="245"/>
      <c r="F107" s="266" t="s">
        <v>1788</v>
      </c>
      <c r="G107" s="245"/>
      <c r="H107" s="245" t="s">
        <v>1828</v>
      </c>
      <c r="I107" s="245" t="s">
        <v>1790</v>
      </c>
      <c r="J107" s="245">
        <v>120</v>
      </c>
      <c r="K107" s="257"/>
    </row>
    <row r="108" spans="2:11" s="1" customFormat="1" ht="15" customHeight="1">
      <c r="B108" s="268"/>
      <c r="C108" s="245" t="s">
        <v>1793</v>
      </c>
      <c r="D108" s="245"/>
      <c r="E108" s="245"/>
      <c r="F108" s="266" t="s">
        <v>1794</v>
      </c>
      <c r="G108" s="245"/>
      <c r="H108" s="245" t="s">
        <v>1828</v>
      </c>
      <c r="I108" s="245" t="s">
        <v>1790</v>
      </c>
      <c r="J108" s="245">
        <v>50</v>
      </c>
      <c r="K108" s="257"/>
    </row>
    <row r="109" spans="2:11" s="1" customFormat="1" ht="15" customHeight="1">
      <c r="B109" s="268"/>
      <c r="C109" s="245" t="s">
        <v>1796</v>
      </c>
      <c r="D109" s="245"/>
      <c r="E109" s="245"/>
      <c r="F109" s="266" t="s">
        <v>1788</v>
      </c>
      <c r="G109" s="245"/>
      <c r="H109" s="245" t="s">
        <v>1828</v>
      </c>
      <c r="I109" s="245" t="s">
        <v>1798</v>
      </c>
      <c r="J109" s="245"/>
      <c r="K109" s="257"/>
    </row>
    <row r="110" spans="2:11" s="1" customFormat="1" ht="15" customHeight="1">
      <c r="B110" s="268"/>
      <c r="C110" s="245" t="s">
        <v>1807</v>
      </c>
      <c r="D110" s="245"/>
      <c r="E110" s="245"/>
      <c r="F110" s="266" t="s">
        <v>1794</v>
      </c>
      <c r="G110" s="245"/>
      <c r="H110" s="245" t="s">
        <v>1828</v>
      </c>
      <c r="I110" s="245" t="s">
        <v>1790</v>
      </c>
      <c r="J110" s="245">
        <v>50</v>
      </c>
      <c r="K110" s="257"/>
    </row>
    <row r="111" spans="2:11" s="1" customFormat="1" ht="15" customHeight="1">
      <c r="B111" s="268"/>
      <c r="C111" s="245" t="s">
        <v>1815</v>
      </c>
      <c r="D111" s="245"/>
      <c r="E111" s="245"/>
      <c r="F111" s="266" t="s">
        <v>1794</v>
      </c>
      <c r="G111" s="245"/>
      <c r="H111" s="245" t="s">
        <v>1828</v>
      </c>
      <c r="I111" s="245" t="s">
        <v>1790</v>
      </c>
      <c r="J111" s="245">
        <v>50</v>
      </c>
      <c r="K111" s="257"/>
    </row>
    <row r="112" spans="2:11" s="1" customFormat="1" ht="15" customHeight="1">
      <c r="B112" s="268"/>
      <c r="C112" s="245" t="s">
        <v>1813</v>
      </c>
      <c r="D112" s="245"/>
      <c r="E112" s="245"/>
      <c r="F112" s="266" t="s">
        <v>1794</v>
      </c>
      <c r="G112" s="245"/>
      <c r="H112" s="245" t="s">
        <v>1828</v>
      </c>
      <c r="I112" s="245" t="s">
        <v>1790</v>
      </c>
      <c r="J112" s="245">
        <v>50</v>
      </c>
      <c r="K112" s="257"/>
    </row>
    <row r="113" spans="2:11" s="1" customFormat="1" ht="15" customHeight="1">
      <c r="B113" s="268"/>
      <c r="C113" s="245" t="s">
        <v>54</v>
      </c>
      <c r="D113" s="245"/>
      <c r="E113" s="245"/>
      <c r="F113" s="266" t="s">
        <v>1788</v>
      </c>
      <c r="G113" s="245"/>
      <c r="H113" s="245" t="s">
        <v>1829</v>
      </c>
      <c r="I113" s="245" t="s">
        <v>1790</v>
      </c>
      <c r="J113" s="245">
        <v>20</v>
      </c>
      <c r="K113" s="257"/>
    </row>
    <row r="114" spans="2:11" s="1" customFormat="1" ht="15" customHeight="1">
      <c r="B114" s="268"/>
      <c r="C114" s="245" t="s">
        <v>1830</v>
      </c>
      <c r="D114" s="245"/>
      <c r="E114" s="245"/>
      <c r="F114" s="266" t="s">
        <v>1788</v>
      </c>
      <c r="G114" s="245"/>
      <c r="H114" s="245" t="s">
        <v>1831</v>
      </c>
      <c r="I114" s="245" t="s">
        <v>1790</v>
      </c>
      <c r="J114" s="245">
        <v>120</v>
      </c>
      <c r="K114" s="257"/>
    </row>
    <row r="115" spans="2:11" s="1" customFormat="1" ht="15" customHeight="1">
      <c r="B115" s="268"/>
      <c r="C115" s="245" t="s">
        <v>39</v>
      </c>
      <c r="D115" s="245"/>
      <c r="E115" s="245"/>
      <c r="F115" s="266" t="s">
        <v>1788</v>
      </c>
      <c r="G115" s="245"/>
      <c r="H115" s="245" t="s">
        <v>1832</v>
      </c>
      <c r="I115" s="245" t="s">
        <v>1823</v>
      </c>
      <c r="J115" s="245"/>
      <c r="K115" s="257"/>
    </row>
    <row r="116" spans="2:11" s="1" customFormat="1" ht="15" customHeight="1">
      <c r="B116" s="268"/>
      <c r="C116" s="245" t="s">
        <v>49</v>
      </c>
      <c r="D116" s="245"/>
      <c r="E116" s="245"/>
      <c r="F116" s="266" t="s">
        <v>1788</v>
      </c>
      <c r="G116" s="245"/>
      <c r="H116" s="245" t="s">
        <v>1833</v>
      </c>
      <c r="I116" s="245" t="s">
        <v>1823</v>
      </c>
      <c r="J116" s="245"/>
      <c r="K116" s="257"/>
    </row>
    <row r="117" spans="2:11" s="1" customFormat="1" ht="15" customHeight="1">
      <c r="B117" s="268"/>
      <c r="C117" s="245" t="s">
        <v>58</v>
      </c>
      <c r="D117" s="245"/>
      <c r="E117" s="245"/>
      <c r="F117" s="266" t="s">
        <v>1788</v>
      </c>
      <c r="G117" s="245"/>
      <c r="H117" s="245" t="s">
        <v>1834</v>
      </c>
      <c r="I117" s="245" t="s">
        <v>1835</v>
      </c>
      <c r="J117" s="245"/>
      <c r="K117" s="257"/>
    </row>
    <row r="118" spans="2:11" s="1" customFormat="1" ht="15" customHeight="1">
      <c r="B118" s="271"/>
      <c r="C118" s="277"/>
      <c r="D118" s="277"/>
      <c r="E118" s="277"/>
      <c r="F118" s="277"/>
      <c r="G118" s="277"/>
      <c r="H118" s="277"/>
      <c r="I118" s="277"/>
      <c r="J118" s="277"/>
      <c r="K118" s="273"/>
    </row>
    <row r="119" spans="2:11" s="1" customFormat="1" ht="18.75" customHeight="1">
      <c r="B119" s="278"/>
      <c r="C119" s="279"/>
      <c r="D119" s="279"/>
      <c r="E119" s="279"/>
      <c r="F119" s="280"/>
      <c r="G119" s="279"/>
      <c r="H119" s="279"/>
      <c r="I119" s="279"/>
      <c r="J119" s="279"/>
      <c r="K119" s="278"/>
    </row>
    <row r="120" spans="2:11" s="1" customFormat="1" ht="18.75" customHeight="1">
      <c r="B120" s="252"/>
      <c r="C120" s="252"/>
      <c r="D120" s="252"/>
      <c r="E120" s="252"/>
      <c r="F120" s="252"/>
      <c r="G120" s="252"/>
      <c r="H120" s="252"/>
      <c r="I120" s="252"/>
      <c r="J120" s="252"/>
      <c r="K120" s="252"/>
    </row>
    <row r="121" spans="2:11" s="1" customFormat="1" ht="7.5" customHeight="1">
      <c r="B121" s="281"/>
      <c r="C121" s="282"/>
      <c r="D121" s="282"/>
      <c r="E121" s="282"/>
      <c r="F121" s="282"/>
      <c r="G121" s="282"/>
      <c r="H121" s="282"/>
      <c r="I121" s="282"/>
      <c r="J121" s="282"/>
      <c r="K121" s="283"/>
    </row>
    <row r="122" spans="2:11" s="1" customFormat="1" ht="45" customHeight="1">
      <c r="B122" s="284"/>
      <c r="C122" s="365" t="s">
        <v>1836</v>
      </c>
      <c r="D122" s="365"/>
      <c r="E122" s="365"/>
      <c r="F122" s="365"/>
      <c r="G122" s="365"/>
      <c r="H122" s="365"/>
      <c r="I122" s="365"/>
      <c r="J122" s="365"/>
      <c r="K122" s="285"/>
    </row>
    <row r="123" spans="2:11" s="1" customFormat="1" ht="17.25" customHeight="1">
      <c r="B123" s="286"/>
      <c r="C123" s="258" t="s">
        <v>1782</v>
      </c>
      <c r="D123" s="258"/>
      <c r="E123" s="258"/>
      <c r="F123" s="258" t="s">
        <v>1783</v>
      </c>
      <c r="G123" s="259"/>
      <c r="H123" s="258" t="s">
        <v>55</v>
      </c>
      <c r="I123" s="258" t="s">
        <v>58</v>
      </c>
      <c r="J123" s="258" t="s">
        <v>1784</v>
      </c>
      <c r="K123" s="287"/>
    </row>
    <row r="124" spans="2:11" s="1" customFormat="1" ht="17.25" customHeight="1">
      <c r="B124" s="286"/>
      <c r="C124" s="260" t="s">
        <v>1785</v>
      </c>
      <c r="D124" s="260"/>
      <c r="E124" s="260"/>
      <c r="F124" s="261" t="s">
        <v>1786</v>
      </c>
      <c r="G124" s="262"/>
      <c r="H124" s="260"/>
      <c r="I124" s="260"/>
      <c r="J124" s="260" t="s">
        <v>1787</v>
      </c>
      <c r="K124" s="287"/>
    </row>
    <row r="125" spans="2:11" s="1" customFormat="1" ht="5.25" customHeight="1">
      <c r="B125" s="288"/>
      <c r="C125" s="263"/>
      <c r="D125" s="263"/>
      <c r="E125" s="263"/>
      <c r="F125" s="263"/>
      <c r="G125" s="289"/>
      <c r="H125" s="263"/>
      <c r="I125" s="263"/>
      <c r="J125" s="263"/>
      <c r="K125" s="290"/>
    </row>
    <row r="126" spans="2:11" s="1" customFormat="1" ht="15" customHeight="1">
      <c r="B126" s="288"/>
      <c r="C126" s="245" t="s">
        <v>1791</v>
      </c>
      <c r="D126" s="265"/>
      <c r="E126" s="265"/>
      <c r="F126" s="266" t="s">
        <v>1788</v>
      </c>
      <c r="G126" s="245"/>
      <c r="H126" s="245" t="s">
        <v>1828</v>
      </c>
      <c r="I126" s="245" t="s">
        <v>1790</v>
      </c>
      <c r="J126" s="245">
        <v>120</v>
      </c>
      <c r="K126" s="291"/>
    </row>
    <row r="127" spans="2:11" s="1" customFormat="1" ht="15" customHeight="1">
      <c r="B127" s="288"/>
      <c r="C127" s="245" t="s">
        <v>1837</v>
      </c>
      <c r="D127" s="245"/>
      <c r="E127" s="245"/>
      <c r="F127" s="266" t="s">
        <v>1788</v>
      </c>
      <c r="G127" s="245"/>
      <c r="H127" s="245" t="s">
        <v>1838</v>
      </c>
      <c r="I127" s="245" t="s">
        <v>1790</v>
      </c>
      <c r="J127" s="245" t="s">
        <v>1839</v>
      </c>
      <c r="K127" s="291"/>
    </row>
    <row r="128" spans="2:11" s="1" customFormat="1" ht="15" customHeight="1">
      <c r="B128" s="288"/>
      <c r="C128" s="245" t="s">
        <v>1736</v>
      </c>
      <c r="D128" s="245"/>
      <c r="E128" s="245"/>
      <c r="F128" s="266" t="s">
        <v>1788</v>
      </c>
      <c r="G128" s="245"/>
      <c r="H128" s="245" t="s">
        <v>1840</v>
      </c>
      <c r="I128" s="245" t="s">
        <v>1790</v>
      </c>
      <c r="J128" s="245" t="s">
        <v>1839</v>
      </c>
      <c r="K128" s="291"/>
    </row>
    <row r="129" spans="2:11" s="1" customFormat="1" ht="15" customHeight="1">
      <c r="B129" s="288"/>
      <c r="C129" s="245" t="s">
        <v>1799</v>
      </c>
      <c r="D129" s="245"/>
      <c r="E129" s="245"/>
      <c r="F129" s="266" t="s">
        <v>1794</v>
      </c>
      <c r="G129" s="245"/>
      <c r="H129" s="245" t="s">
        <v>1800</v>
      </c>
      <c r="I129" s="245" t="s">
        <v>1790</v>
      </c>
      <c r="J129" s="245">
        <v>15</v>
      </c>
      <c r="K129" s="291"/>
    </row>
    <row r="130" spans="2:11" s="1" customFormat="1" ht="15" customHeight="1">
      <c r="B130" s="288"/>
      <c r="C130" s="269" t="s">
        <v>1801</v>
      </c>
      <c r="D130" s="269"/>
      <c r="E130" s="269"/>
      <c r="F130" s="270" t="s">
        <v>1794</v>
      </c>
      <c r="G130" s="269"/>
      <c r="H130" s="269" t="s">
        <v>1802</v>
      </c>
      <c r="I130" s="269" t="s">
        <v>1790</v>
      </c>
      <c r="J130" s="269">
        <v>15</v>
      </c>
      <c r="K130" s="291"/>
    </row>
    <row r="131" spans="2:11" s="1" customFormat="1" ht="15" customHeight="1">
      <c r="B131" s="288"/>
      <c r="C131" s="269" t="s">
        <v>1803</v>
      </c>
      <c r="D131" s="269"/>
      <c r="E131" s="269"/>
      <c r="F131" s="270" t="s">
        <v>1794</v>
      </c>
      <c r="G131" s="269"/>
      <c r="H131" s="269" t="s">
        <v>1804</v>
      </c>
      <c r="I131" s="269" t="s">
        <v>1790</v>
      </c>
      <c r="J131" s="269">
        <v>20</v>
      </c>
      <c r="K131" s="291"/>
    </row>
    <row r="132" spans="2:11" s="1" customFormat="1" ht="15" customHeight="1">
      <c r="B132" s="288"/>
      <c r="C132" s="269" t="s">
        <v>1805</v>
      </c>
      <c r="D132" s="269"/>
      <c r="E132" s="269"/>
      <c r="F132" s="270" t="s">
        <v>1794</v>
      </c>
      <c r="G132" s="269"/>
      <c r="H132" s="269" t="s">
        <v>1806</v>
      </c>
      <c r="I132" s="269" t="s">
        <v>1790</v>
      </c>
      <c r="J132" s="269">
        <v>20</v>
      </c>
      <c r="K132" s="291"/>
    </row>
    <row r="133" spans="2:11" s="1" customFormat="1" ht="15" customHeight="1">
      <c r="B133" s="288"/>
      <c r="C133" s="245" t="s">
        <v>1793</v>
      </c>
      <c r="D133" s="245"/>
      <c r="E133" s="245"/>
      <c r="F133" s="266" t="s">
        <v>1794</v>
      </c>
      <c r="G133" s="245"/>
      <c r="H133" s="245" t="s">
        <v>1828</v>
      </c>
      <c r="I133" s="245" t="s">
        <v>1790</v>
      </c>
      <c r="J133" s="245">
        <v>50</v>
      </c>
      <c r="K133" s="291"/>
    </row>
    <row r="134" spans="2:11" s="1" customFormat="1" ht="15" customHeight="1">
      <c r="B134" s="288"/>
      <c r="C134" s="245" t="s">
        <v>1807</v>
      </c>
      <c r="D134" s="245"/>
      <c r="E134" s="245"/>
      <c r="F134" s="266" t="s">
        <v>1794</v>
      </c>
      <c r="G134" s="245"/>
      <c r="H134" s="245" t="s">
        <v>1828</v>
      </c>
      <c r="I134" s="245" t="s">
        <v>1790</v>
      </c>
      <c r="J134" s="245">
        <v>50</v>
      </c>
      <c r="K134" s="291"/>
    </row>
    <row r="135" spans="2:11" s="1" customFormat="1" ht="15" customHeight="1">
      <c r="B135" s="288"/>
      <c r="C135" s="245" t="s">
        <v>1813</v>
      </c>
      <c r="D135" s="245"/>
      <c r="E135" s="245"/>
      <c r="F135" s="266" t="s">
        <v>1794</v>
      </c>
      <c r="G135" s="245"/>
      <c r="H135" s="245" t="s">
        <v>1828</v>
      </c>
      <c r="I135" s="245" t="s">
        <v>1790</v>
      </c>
      <c r="J135" s="245">
        <v>50</v>
      </c>
      <c r="K135" s="291"/>
    </row>
    <row r="136" spans="2:11" s="1" customFormat="1" ht="15" customHeight="1">
      <c r="B136" s="288"/>
      <c r="C136" s="245" t="s">
        <v>1815</v>
      </c>
      <c r="D136" s="245"/>
      <c r="E136" s="245"/>
      <c r="F136" s="266" t="s">
        <v>1794</v>
      </c>
      <c r="G136" s="245"/>
      <c r="H136" s="245" t="s">
        <v>1828</v>
      </c>
      <c r="I136" s="245" t="s">
        <v>1790</v>
      </c>
      <c r="J136" s="245">
        <v>50</v>
      </c>
      <c r="K136" s="291"/>
    </row>
    <row r="137" spans="2:11" s="1" customFormat="1" ht="15" customHeight="1">
      <c r="B137" s="288"/>
      <c r="C137" s="245" t="s">
        <v>1816</v>
      </c>
      <c r="D137" s="245"/>
      <c r="E137" s="245"/>
      <c r="F137" s="266" t="s">
        <v>1794</v>
      </c>
      <c r="G137" s="245"/>
      <c r="H137" s="245" t="s">
        <v>1841</v>
      </c>
      <c r="I137" s="245" t="s">
        <v>1790</v>
      </c>
      <c r="J137" s="245">
        <v>255</v>
      </c>
      <c r="K137" s="291"/>
    </row>
    <row r="138" spans="2:11" s="1" customFormat="1" ht="15" customHeight="1">
      <c r="B138" s="288"/>
      <c r="C138" s="245" t="s">
        <v>1818</v>
      </c>
      <c r="D138" s="245"/>
      <c r="E138" s="245"/>
      <c r="F138" s="266" t="s">
        <v>1788</v>
      </c>
      <c r="G138" s="245"/>
      <c r="H138" s="245" t="s">
        <v>1842</v>
      </c>
      <c r="I138" s="245" t="s">
        <v>1820</v>
      </c>
      <c r="J138" s="245"/>
      <c r="K138" s="291"/>
    </row>
    <row r="139" spans="2:11" s="1" customFormat="1" ht="15" customHeight="1">
      <c r="B139" s="288"/>
      <c r="C139" s="245" t="s">
        <v>1821</v>
      </c>
      <c r="D139" s="245"/>
      <c r="E139" s="245"/>
      <c r="F139" s="266" t="s">
        <v>1788</v>
      </c>
      <c r="G139" s="245"/>
      <c r="H139" s="245" t="s">
        <v>1843</v>
      </c>
      <c r="I139" s="245" t="s">
        <v>1823</v>
      </c>
      <c r="J139" s="245"/>
      <c r="K139" s="291"/>
    </row>
    <row r="140" spans="2:11" s="1" customFormat="1" ht="15" customHeight="1">
      <c r="B140" s="288"/>
      <c r="C140" s="245" t="s">
        <v>1824</v>
      </c>
      <c r="D140" s="245"/>
      <c r="E140" s="245"/>
      <c r="F140" s="266" t="s">
        <v>1788</v>
      </c>
      <c r="G140" s="245"/>
      <c r="H140" s="245" t="s">
        <v>1824</v>
      </c>
      <c r="I140" s="245" t="s">
        <v>1823</v>
      </c>
      <c r="J140" s="245"/>
      <c r="K140" s="291"/>
    </row>
    <row r="141" spans="2:11" s="1" customFormat="1" ht="15" customHeight="1">
      <c r="B141" s="288"/>
      <c r="C141" s="245" t="s">
        <v>39</v>
      </c>
      <c r="D141" s="245"/>
      <c r="E141" s="245"/>
      <c r="F141" s="266" t="s">
        <v>1788</v>
      </c>
      <c r="G141" s="245"/>
      <c r="H141" s="245" t="s">
        <v>1844</v>
      </c>
      <c r="I141" s="245" t="s">
        <v>1823</v>
      </c>
      <c r="J141" s="245"/>
      <c r="K141" s="291"/>
    </row>
    <row r="142" spans="2:11" s="1" customFormat="1" ht="15" customHeight="1">
      <c r="B142" s="288"/>
      <c r="C142" s="245" t="s">
        <v>1845</v>
      </c>
      <c r="D142" s="245"/>
      <c r="E142" s="245"/>
      <c r="F142" s="266" t="s">
        <v>1788</v>
      </c>
      <c r="G142" s="245"/>
      <c r="H142" s="245" t="s">
        <v>1846</v>
      </c>
      <c r="I142" s="245" t="s">
        <v>1823</v>
      </c>
      <c r="J142" s="245"/>
      <c r="K142" s="291"/>
    </row>
    <row r="143" spans="2:11" s="1" customFormat="1" ht="15" customHeight="1">
      <c r="B143" s="292"/>
      <c r="C143" s="293"/>
      <c r="D143" s="293"/>
      <c r="E143" s="293"/>
      <c r="F143" s="293"/>
      <c r="G143" s="293"/>
      <c r="H143" s="293"/>
      <c r="I143" s="293"/>
      <c r="J143" s="293"/>
      <c r="K143" s="294"/>
    </row>
    <row r="144" spans="2:11" s="1" customFormat="1" ht="18.75" customHeight="1">
      <c r="B144" s="279"/>
      <c r="C144" s="279"/>
      <c r="D144" s="279"/>
      <c r="E144" s="279"/>
      <c r="F144" s="280"/>
      <c r="G144" s="279"/>
      <c r="H144" s="279"/>
      <c r="I144" s="279"/>
      <c r="J144" s="279"/>
      <c r="K144" s="279"/>
    </row>
    <row r="145" spans="2:11" s="1" customFormat="1" ht="18.75" customHeight="1">
      <c r="B145" s="252"/>
      <c r="C145" s="252"/>
      <c r="D145" s="252"/>
      <c r="E145" s="252"/>
      <c r="F145" s="252"/>
      <c r="G145" s="252"/>
      <c r="H145" s="252"/>
      <c r="I145" s="252"/>
      <c r="J145" s="252"/>
      <c r="K145" s="252"/>
    </row>
    <row r="146" spans="2:11" s="1" customFormat="1" ht="7.5" customHeight="1">
      <c r="B146" s="253"/>
      <c r="C146" s="254"/>
      <c r="D146" s="254"/>
      <c r="E146" s="254"/>
      <c r="F146" s="254"/>
      <c r="G146" s="254"/>
      <c r="H146" s="254"/>
      <c r="I146" s="254"/>
      <c r="J146" s="254"/>
      <c r="K146" s="255"/>
    </row>
    <row r="147" spans="2:11" s="1" customFormat="1" ht="45" customHeight="1">
      <c r="B147" s="256"/>
      <c r="C147" s="367" t="s">
        <v>1847</v>
      </c>
      <c r="D147" s="367"/>
      <c r="E147" s="367"/>
      <c r="F147" s="367"/>
      <c r="G147" s="367"/>
      <c r="H147" s="367"/>
      <c r="I147" s="367"/>
      <c r="J147" s="367"/>
      <c r="K147" s="257"/>
    </row>
    <row r="148" spans="2:11" s="1" customFormat="1" ht="17.25" customHeight="1">
      <c r="B148" s="256"/>
      <c r="C148" s="258" t="s">
        <v>1782</v>
      </c>
      <c r="D148" s="258"/>
      <c r="E148" s="258"/>
      <c r="F148" s="258" t="s">
        <v>1783</v>
      </c>
      <c r="G148" s="259"/>
      <c r="H148" s="258" t="s">
        <v>55</v>
      </c>
      <c r="I148" s="258" t="s">
        <v>58</v>
      </c>
      <c r="J148" s="258" t="s">
        <v>1784</v>
      </c>
      <c r="K148" s="257"/>
    </row>
    <row r="149" spans="2:11" s="1" customFormat="1" ht="17.25" customHeight="1">
      <c r="B149" s="256"/>
      <c r="C149" s="260" t="s">
        <v>1785</v>
      </c>
      <c r="D149" s="260"/>
      <c r="E149" s="260"/>
      <c r="F149" s="261" t="s">
        <v>1786</v>
      </c>
      <c r="G149" s="262"/>
      <c r="H149" s="260"/>
      <c r="I149" s="260"/>
      <c r="J149" s="260" t="s">
        <v>1787</v>
      </c>
      <c r="K149" s="257"/>
    </row>
    <row r="150" spans="2:11" s="1" customFormat="1" ht="5.25" customHeight="1">
      <c r="B150" s="268"/>
      <c r="C150" s="263"/>
      <c r="D150" s="263"/>
      <c r="E150" s="263"/>
      <c r="F150" s="263"/>
      <c r="G150" s="264"/>
      <c r="H150" s="263"/>
      <c r="I150" s="263"/>
      <c r="J150" s="263"/>
      <c r="K150" s="291"/>
    </row>
    <row r="151" spans="2:11" s="1" customFormat="1" ht="15" customHeight="1">
      <c r="B151" s="268"/>
      <c r="C151" s="295" t="s">
        <v>1791</v>
      </c>
      <c r="D151" s="245"/>
      <c r="E151" s="245"/>
      <c r="F151" s="296" t="s">
        <v>1788</v>
      </c>
      <c r="G151" s="245"/>
      <c r="H151" s="295" t="s">
        <v>1828</v>
      </c>
      <c r="I151" s="295" t="s">
        <v>1790</v>
      </c>
      <c r="J151" s="295">
        <v>120</v>
      </c>
      <c r="K151" s="291"/>
    </row>
    <row r="152" spans="2:11" s="1" customFormat="1" ht="15" customHeight="1">
      <c r="B152" s="268"/>
      <c r="C152" s="295" t="s">
        <v>1837</v>
      </c>
      <c r="D152" s="245"/>
      <c r="E152" s="245"/>
      <c r="F152" s="296" t="s">
        <v>1788</v>
      </c>
      <c r="G152" s="245"/>
      <c r="H152" s="295" t="s">
        <v>1848</v>
      </c>
      <c r="I152" s="295" t="s">
        <v>1790</v>
      </c>
      <c r="J152" s="295" t="s">
        <v>1839</v>
      </c>
      <c r="K152" s="291"/>
    </row>
    <row r="153" spans="2:11" s="1" customFormat="1" ht="15" customHeight="1">
      <c r="B153" s="268"/>
      <c r="C153" s="295" t="s">
        <v>1736</v>
      </c>
      <c r="D153" s="245"/>
      <c r="E153" s="245"/>
      <c r="F153" s="296" t="s">
        <v>1788</v>
      </c>
      <c r="G153" s="245"/>
      <c r="H153" s="295" t="s">
        <v>1849</v>
      </c>
      <c r="I153" s="295" t="s">
        <v>1790</v>
      </c>
      <c r="J153" s="295" t="s">
        <v>1839</v>
      </c>
      <c r="K153" s="291"/>
    </row>
    <row r="154" spans="2:11" s="1" customFormat="1" ht="15" customHeight="1">
      <c r="B154" s="268"/>
      <c r="C154" s="295" t="s">
        <v>1793</v>
      </c>
      <c r="D154" s="245"/>
      <c r="E154" s="245"/>
      <c r="F154" s="296" t="s">
        <v>1794</v>
      </c>
      <c r="G154" s="245"/>
      <c r="H154" s="295" t="s">
        <v>1828</v>
      </c>
      <c r="I154" s="295" t="s">
        <v>1790</v>
      </c>
      <c r="J154" s="295">
        <v>50</v>
      </c>
      <c r="K154" s="291"/>
    </row>
    <row r="155" spans="2:11" s="1" customFormat="1" ht="15" customHeight="1">
      <c r="B155" s="268"/>
      <c r="C155" s="295" t="s">
        <v>1796</v>
      </c>
      <c r="D155" s="245"/>
      <c r="E155" s="245"/>
      <c r="F155" s="296" t="s">
        <v>1788</v>
      </c>
      <c r="G155" s="245"/>
      <c r="H155" s="295" t="s">
        <v>1828</v>
      </c>
      <c r="I155" s="295" t="s">
        <v>1798</v>
      </c>
      <c r="J155" s="295"/>
      <c r="K155" s="291"/>
    </row>
    <row r="156" spans="2:11" s="1" customFormat="1" ht="15" customHeight="1">
      <c r="B156" s="268"/>
      <c r="C156" s="295" t="s">
        <v>1807</v>
      </c>
      <c r="D156" s="245"/>
      <c r="E156" s="245"/>
      <c r="F156" s="296" t="s">
        <v>1794</v>
      </c>
      <c r="G156" s="245"/>
      <c r="H156" s="295" t="s">
        <v>1828</v>
      </c>
      <c r="I156" s="295" t="s">
        <v>1790</v>
      </c>
      <c r="J156" s="295">
        <v>50</v>
      </c>
      <c r="K156" s="291"/>
    </row>
    <row r="157" spans="2:11" s="1" customFormat="1" ht="15" customHeight="1">
      <c r="B157" s="268"/>
      <c r="C157" s="295" t="s">
        <v>1815</v>
      </c>
      <c r="D157" s="245"/>
      <c r="E157" s="245"/>
      <c r="F157" s="296" t="s">
        <v>1794</v>
      </c>
      <c r="G157" s="245"/>
      <c r="H157" s="295" t="s">
        <v>1828</v>
      </c>
      <c r="I157" s="295" t="s">
        <v>1790</v>
      </c>
      <c r="J157" s="295">
        <v>50</v>
      </c>
      <c r="K157" s="291"/>
    </row>
    <row r="158" spans="2:11" s="1" customFormat="1" ht="15" customHeight="1">
      <c r="B158" s="268"/>
      <c r="C158" s="295" t="s">
        <v>1813</v>
      </c>
      <c r="D158" s="245"/>
      <c r="E158" s="245"/>
      <c r="F158" s="296" t="s">
        <v>1794</v>
      </c>
      <c r="G158" s="245"/>
      <c r="H158" s="295" t="s">
        <v>1828</v>
      </c>
      <c r="I158" s="295" t="s">
        <v>1790</v>
      </c>
      <c r="J158" s="295">
        <v>50</v>
      </c>
      <c r="K158" s="291"/>
    </row>
    <row r="159" spans="2:11" s="1" customFormat="1" ht="15" customHeight="1">
      <c r="B159" s="268"/>
      <c r="C159" s="295" t="s">
        <v>95</v>
      </c>
      <c r="D159" s="245"/>
      <c r="E159" s="245"/>
      <c r="F159" s="296" t="s">
        <v>1788</v>
      </c>
      <c r="G159" s="245"/>
      <c r="H159" s="295" t="s">
        <v>1850</v>
      </c>
      <c r="I159" s="295" t="s">
        <v>1790</v>
      </c>
      <c r="J159" s="295" t="s">
        <v>1851</v>
      </c>
      <c r="K159" s="291"/>
    </row>
    <row r="160" spans="2:11" s="1" customFormat="1" ht="15" customHeight="1">
      <c r="B160" s="268"/>
      <c r="C160" s="295" t="s">
        <v>1852</v>
      </c>
      <c r="D160" s="245"/>
      <c r="E160" s="245"/>
      <c r="F160" s="296" t="s">
        <v>1788</v>
      </c>
      <c r="G160" s="245"/>
      <c r="H160" s="295" t="s">
        <v>1853</v>
      </c>
      <c r="I160" s="295" t="s">
        <v>1823</v>
      </c>
      <c r="J160" s="295"/>
      <c r="K160" s="291"/>
    </row>
    <row r="161" spans="2:11" s="1" customFormat="1" ht="15" customHeight="1">
      <c r="B161" s="297"/>
      <c r="C161" s="277"/>
      <c r="D161" s="277"/>
      <c r="E161" s="277"/>
      <c r="F161" s="277"/>
      <c r="G161" s="277"/>
      <c r="H161" s="277"/>
      <c r="I161" s="277"/>
      <c r="J161" s="277"/>
      <c r="K161" s="298"/>
    </row>
    <row r="162" spans="2:11" s="1" customFormat="1" ht="18.75" customHeight="1">
      <c r="B162" s="279"/>
      <c r="C162" s="289"/>
      <c r="D162" s="289"/>
      <c r="E162" s="289"/>
      <c r="F162" s="299"/>
      <c r="G162" s="289"/>
      <c r="H162" s="289"/>
      <c r="I162" s="289"/>
      <c r="J162" s="289"/>
      <c r="K162" s="279"/>
    </row>
    <row r="163" spans="2:11" s="1" customFormat="1" ht="18.75" customHeight="1">
      <c r="B163" s="252"/>
      <c r="C163" s="252"/>
      <c r="D163" s="252"/>
      <c r="E163" s="252"/>
      <c r="F163" s="252"/>
      <c r="G163" s="252"/>
      <c r="H163" s="252"/>
      <c r="I163" s="252"/>
      <c r="J163" s="252"/>
      <c r="K163" s="252"/>
    </row>
    <row r="164" spans="2:11" s="1" customFormat="1" ht="7.5" customHeight="1">
      <c r="B164" s="234"/>
      <c r="C164" s="235"/>
      <c r="D164" s="235"/>
      <c r="E164" s="235"/>
      <c r="F164" s="235"/>
      <c r="G164" s="235"/>
      <c r="H164" s="235"/>
      <c r="I164" s="235"/>
      <c r="J164" s="235"/>
      <c r="K164" s="236"/>
    </row>
    <row r="165" spans="2:11" s="1" customFormat="1" ht="45" customHeight="1">
      <c r="B165" s="237"/>
      <c r="C165" s="365" t="s">
        <v>1854</v>
      </c>
      <c r="D165" s="365"/>
      <c r="E165" s="365"/>
      <c r="F165" s="365"/>
      <c r="G165" s="365"/>
      <c r="H165" s="365"/>
      <c r="I165" s="365"/>
      <c r="J165" s="365"/>
      <c r="K165" s="238"/>
    </row>
    <row r="166" spans="2:11" s="1" customFormat="1" ht="17.25" customHeight="1">
      <c r="B166" s="237"/>
      <c r="C166" s="258" t="s">
        <v>1782</v>
      </c>
      <c r="D166" s="258"/>
      <c r="E166" s="258"/>
      <c r="F166" s="258" t="s">
        <v>1783</v>
      </c>
      <c r="G166" s="300"/>
      <c r="H166" s="301" t="s">
        <v>55</v>
      </c>
      <c r="I166" s="301" t="s">
        <v>58</v>
      </c>
      <c r="J166" s="258" t="s">
        <v>1784</v>
      </c>
      <c r="K166" s="238"/>
    </row>
    <row r="167" spans="2:11" s="1" customFormat="1" ht="17.25" customHeight="1">
      <c r="B167" s="239"/>
      <c r="C167" s="260" t="s">
        <v>1785</v>
      </c>
      <c r="D167" s="260"/>
      <c r="E167" s="260"/>
      <c r="F167" s="261" t="s">
        <v>1786</v>
      </c>
      <c r="G167" s="302"/>
      <c r="H167" s="303"/>
      <c r="I167" s="303"/>
      <c r="J167" s="260" t="s">
        <v>1787</v>
      </c>
      <c r="K167" s="240"/>
    </row>
    <row r="168" spans="2:11" s="1" customFormat="1" ht="5.25" customHeight="1">
      <c r="B168" s="268"/>
      <c r="C168" s="263"/>
      <c r="D168" s="263"/>
      <c r="E168" s="263"/>
      <c r="F168" s="263"/>
      <c r="G168" s="264"/>
      <c r="H168" s="263"/>
      <c r="I168" s="263"/>
      <c r="J168" s="263"/>
      <c r="K168" s="291"/>
    </row>
    <row r="169" spans="2:11" s="1" customFormat="1" ht="15" customHeight="1">
      <c r="B169" s="268"/>
      <c r="C169" s="245" t="s">
        <v>1791</v>
      </c>
      <c r="D169" s="245"/>
      <c r="E169" s="245"/>
      <c r="F169" s="266" t="s">
        <v>1788</v>
      </c>
      <c r="G169" s="245"/>
      <c r="H169" s="245" t="s">
        <v>1828</v>
      </c>
      <c r="I169" s="245" t="s">
        <v>1790</v>
      </c>
      <c r="J169" s="245">
        <v>120</v>
      </c>
      <c r="K169" s="291"/>
    </row>
    <row r="170" spans="2:11" s="1" customFormat="1" ht="15" customHeight="1">
      <c r="B170" s="268"/>
      <c r="C170" s="245" t="s">
        <v>1837</v>
      </c>
      <c r="D170" s="245"/>
      <c r="E170" s="245"/>
      <c r="F170" s="266" t="s">
        <v>1788</v>
      </c>
      <c r="G170" s="245"/>
      <c r="H170" s="245" t="s">
        <v>1838</v>
      </c>
      <c r="I170" s="245" t="s">
        <v>1790</v>
      </c>
      <c r="J170" s="245" t="s">
        <v>1839</v>
      </c>
      <c r="K170" s="291"/>
    </row>
    <row r="171" spans="2:11" s="1" customFormat="1" ht="15" customHeight="1">
      <c r="B171" s="268"/>
      <c r="C171" s="245" t="s">
        <v>1736</v>
      </c>
      <c r="D171" s="245"/>
      <c r="E171" s="245"/>
      <c r="F171" s="266" t="s">
        <v>1788</v>
      </c>
      <c r="G171" s="245"/>
      <c r="H171" s="245" t="s">
        <v>1855</v>
      </c>
      <c r="I171" s="245" t="s">
        <v>1790</v>
      </c>
      <c r="J171" s="245" t="s">
        <v>1839</v>
      </c>
      <c r="K171" s="291"/>
    </row>
    <row r="172" spans="2:11" s="1" customFormat="1" ht="15" customHeight="1">
      <c r="B172" s="268"/>
      <c r="C172" s="245" t="s">
        <v>1793</v>
      </c>
      <c r="D172" s="245"/>
      <c r="E172" s="245"/>
      <c r="F172" s="266" t="s">
        <v>1794</v>
      </c>
      <c r="G172" s="245"/>
      <c r="H172" s="245" t="s">
        <v>1855</v>
      </c>
      <c r="I172" s="245" t="s">
        <v>1790</v>
      </c>
      <c r="J172" s="245">
        <v>50</v>
      </c>
      <c r="K172" s="291"/>
    </row>
    <row r="173" spans="2:11" s="1" customFormat="1" ht="15" customHeight="1">
      <c r="B173" s="268"/>
      <c r="C173" s="245" t="s">
        <v>1796</v>
      </c>
      <c r="D173" s="245"/>
      <c r="E173" s="245"/>
      <c r="F173" s="266" t="s">
        <v>1788</v>
      </c>
      <c r="G173" s="245"/>
      <c r="H173" s="245" t="s">
        <v>1855</v>
      </c>
      <c r="I173" s="245" t="s">
        <v>1798</v>
      </c>
      <c r="J173" s="245"/>
      <c r="K173" s="291"/>
    </row>
    <row r="174" spans="2:11" s="1" customFormat="1" ht="15" customHeight="1">
      <c r="B174" s="268"/>
      <c r="C174" s="245" t="s">
        <v>1807</v>
      </c>
      <c r="D174" s="245"/>
      <c r="E174" s="245"/>
      <c r="F174" s="266" t="s">
        <v>1794</v>
      </c>
      <c r="G174" s="245"/>
      <c r="H174" s="245" t="s">
        <v>1855</v>
      </c>
      <c r="I174" s="245" t="s">
        <v>1790</v>
      </c>
      <c r="J174" s="245">
        <v>50</v>
      </c>
      <c r="K174" s="291"/>
    </row>
    <row r="175" spans="2:11" s="1" customFormat="1" ht="15" customHeight="1">
      <c r="B175" s="268"/>
      <c r="C175" s="245" t="s">
        <v>1815</v>
      </c>
      <c r="D175" s="245"/>
      <c r="E175" s="245"/>
      <c r="F175" s="266" t="s">
        <v>1794</v>
      </c>
      <c r="G175" s="245"/>
      <c r="H175" s="245" t="s">
        <v>1855</v>
      </c>
      <c r="I175" s="245" t="s">
        <v>1790</v>
      </c>
      <c r="J175" s="245">
        <v>50</v>
      </c>
      <c r="K175" s="291"/>
    </row>
    <row r="176" spans="2:11" s="1" customFormat="1" ht="15" customHeight="1">
      <c r="B176" s="268"/>
      <c r="C176" s="245" t="s">
        <v>1813</v>
      </c>
      <c r="D176" s="245"/>
      <c r="E176" s="245"/>
      <c r="F176" s="266" t="s">
        <v>1794</v>
      </c>
      <c r="G176" s="245"/>
      <c r="H176" s="245" t="s">
        <v>1855</v>
      </c>
      <c r="I176" s="245" t="s">
        <v>1790</v>
      </c>
      <c r="J176" s="245">
        <v>50</v>
      </c>
      <c r="K176" s="291"/>
    </row>
    <row r="177" spans="2:11" s="1" customFormat="1" ht="15" customHeight="1">
      <c r="B177" s="268"/>
      <c r="C177" s="245" t="s">
        <v>132</v>
      </c>
      <c r="D177" s="245"/>
      <c r="E177" s="245"/>
      <c r="F177" s="266" t="s">
        <v>1788</v>
      </c>
      <c r="G177" s="245"/>
      <c r="H177" s="245" t="s">
        <v>1856</v>
      </c>
      <c r="I177" s="245" t="s">
        <v>1857</v>
      </c>
      <c r="J177" s="245"/>
      <c r="K177" s="291"/>
    </row>
    <row r="178" spans="2:11" s="1" customFormat="1" ht="15" customHeight="1">
      <c r="B178" s="268"/>
      <c r="C178" s="245" t="s">
        <v>58</v>
      </c>
      <c r="D178" s="245"/>
      <c r="E178" s="245"/>
      <c r="F178" s="266" t="s">
        <v>1788</v>
      </c>
      <c r="G178" s="245"/>
      <c r="H178" s="245" t="s">
        <v>1858</v>
      </c>
      <c r="I178" s="245" t="s">
        <v>1859</v>
      </c>
      <c r="J178" s="245">
        <v>1</v>
      </c>
      <c r="K178" s="291"/>
    </row>
    <row r="179" spans="2:11" s="1" customFormat="1" ht="15" customHeight="1">
      <c r="B179" s="268"/>
      <c r="C179" s="245" t="s">
        <v>54</v>
      </c>
      <c r="D179" s="245"/>
      <c r="E179" s="245"/>
      <c r="F179" s="266" t="s">
        <v>1788</v>
      </c>
      <c r="G179" s="245"/>
      <c r="H179" s="245" t="s">
        <v>1860</v>
      </c>
      <c r="I179" s="245" t="s">
        <v>1790</v>
      </c>
      <c r="J179" s="245">
        <v>20</v>
      </c>
      <c r="K179" s="291"/>
    </row>
    <row r="180" spans="2:11" s="1" customFormat="1" ht="15" customHeight="1">
      <c r="B180" s="268"/>
      <c r="C180" s="245" t="s">
        <v>55</v>
      </c>
      <c r="D180" s="245"/>
      <c r="E180" s="245"/>
      <c r="F180" s="266" t="s">
        <v>1788</v>
      </c>
      <c r="G180" s="245"/>
      <c r="H180" s="245" t="s">
        <v>1861</v>
      </c>
      <c r="I180" s="245" t="s">
        <v>1790</v>
      </c>
      <c r="J180" s="245">
        <v>255</v>
      </c>
      <c r="K180" s="291"/>
    </row>
    <row r="181" spans="2:11" s="1" customFormat="1" ht="15" customHeight="1">
      <c r="B181" s="268"/>
      <c r="C181" s="245" t="s">
        <v>133</v>
      </c>
      <c r="D181" s="245"/>
      <c r="E181" s="245"/>
      <c r="F181" s="266" t="s">
        <v>1788</v>
      </c>
      <c r="G181" s="245"/>
      <c r="H181" s="245" t="s">
        <v>1752</v>
      </c>
      <c r="I181" s="245" t="s">
        <v>1790</v>
      </c>
      <c r="J181" s="245">
        <v>10</v>
      </c>
      <c r="K181" s="291"/>
    </row>
    <row r="182" spans="2:11" s="1" customFormat="1" ht="15" customHeight="1">
      <c r="B182" s="268"/>
      <c r="C182" s="245" t="s">
        <v>134</v>
      </c>
      <c r="D182" s="245"/>
      <c r="E182" s="245"/>
      <c r="F182" s="266" t="s">
        <v>1788</v>
      </c>
      <c r="G182" s="245"/>
      <c r="H182" s="245" t="s">
        <v>1862</v>
      </c>
      <c r="I182" s="245" t="s">
        <v>1823</v>
      </c>
      <c r="J182" s="245"/>
      <c r="K182" s="291"/>
    </row>
    <row r="183" spans="2:11" s="1" customFormat="1" ht="15" customHeight="1">
      <c r="B183" s="268"/>
      <c r="C183" s="245" t="s">
        <v>1863</v>
      </c>
      <c r="D183" s="245"/>
      <c r="E183" s="245"/>
      <c r="F183" s="266" t="s">
        <v>1788</v>
      </c>
      <c r="G183" s="245"/>
      <c r="H183" s="245" t="s">
        <v>1864</v>
      </c>
      <c r="I183" s="245" t="s">
        <v>1823</v>
      </c>
      <c r="J183" s="245"/>
      <c r="K183" s="291"/>
    </row>
    <row r="184" spans="2:11" s="1" customFormat="1" ht="15" customHeight="1">
      <c r="B184" s="268"/>
      <c r="C184" s="245" t="s">
        <v>1852</v>
      </c>
      <c r="D184" s="245"/>
      <c r="E184" s="245"/>
      <c r="F184" s="266" t="s">
        <v>1788</v>
      </c>
      <c r="G184" s="245"/>
      <c r="H184" s="245" t="s">
        <v>1865</v>
      </c>
      <c r="I184" s="245" t="s">
        <v>1823</v>
      </c>
      <c r="J184" s="245"/>
      <c r="K184" s="291"/>
    </row>
    <row r="185" spans="2:11" s="1" customFormat="1" ht="15" customHeight="1">
      <c r="B185" s="268"/>
      <c r="C185" s="245" t="s">
        <v>136</v>
      </c>
      <c r="D185" s="245"/>
      <c r="E185" s="245"/>
      <c r="F185" s="266" t="s">
        <v>1794</v>
      </c>
      <c r="G185" s="245"/>
      <c r="H185" s="245" t="s">
        <v>1866</v>
      </c>
      <c r="I185" s="245" t="s">
        <v>1790</v>
      </c>
      <c r="J185" s="245">
        <v>50</v>
      </c>
      <c r="K185" s="291"/>
    </row>
    <row r="186" spans="2:11" s="1" customFormat="1" ht="15" customHeight="1">
      <c r="B186" s="268"/>
      <c r="C186" s="245" t="s">
        <v>1867</v>
      </c>
      <c r="D186" s="245"/>
      <c r="E186" s="245"/>
      <c r="F186" s="266" t="s">
        <v>1794</v>
      </c>
      <c r="G186" s="245"/>
      <c r="H186" s="245" t="s">
        <v>1868</v>
      </c>
      <c r="I186" s="245" t="s">
        <v>1869</v>
      </c>
      <c r="J186" s="245"/>
      <c r="K186" s="291"/>
    </row>
    <row r="187" spans="2:11" s="1" customFormat="1" ht="15" customHeight="1">
      <c r="B187" s="268"/>
      <c r="C187" s="245" t="s">
        <v>1870</v>
      </c>
      <c r="D187" s="245"/>
      <c r="E187" s="245"/>
      <c r="F187" s="266" t="s">
        <v>1794</v>
      </c>
      <c r="G187" s="245"/>
      <c r="H187" s="245" t="s">
        <v>1871</v>
      </c>
      <c r="I187" s="245" t="s">
        <v>1869</v>
      </c>
      <c r="J187" s="245"/>
      <c r="K187" s="291"/>
    </row>
    <row r="188" spans="2:11" s="1" customFormat="1" ht="15" customHeight="1">
      <c r="B188" s="268"/>
      <c r="C188" s="245" t="s">
        <v>1872</v>
      </c>
      <c r="D188" s="245"/>
      <c r="E188" s="245"/>
      <c r="F188" s="266" t="s">
        <v>1794</v>
      </c>
      <c r="G188" s="245"/>
      <c r="H188" s="245" t="s">
        <v>1873</v>
      </c>
      <c r="I188" s="245" t="s">
        <v>1869</v>
      </c>
      <c r="J188" s="245"/>
      <c r="K188" s="291"/>
    </row>
    <row r="189" spans="2:11" s="1" customFormat="1" ht="15" customHeight="1">
      <c r="B189" s="268"/>
      <c r="C189" s="304" t="s">
        <v>1874</v>
      </c>
      <c r="D189" s="245"/>
      <c r="E189" s="245"/>
      <c r="F189" s="266" t="s">
        <v>1794</v>
      </c>
      <c r="G189" s="245"/>
      <c r="H189" s="245" t="s">
        <v>1875</v>
      </c>
      <c r="I189" s="245" t="s">
        <v>1876</v>
      </c>
      <c r="J189" s="305" t="s">
        <v>1877</v>
      </c>
      <c r="K189" s="291"/>
    </row>
    <row r="190" spans="2:11" s="1" customFormat="1" ht="15" customHeight="1">
      <c r="B190" s="268"/>
      <c r="C190" s="304" t="s">
        <v>43</v>
      </c>
      <c r="D190" s="245"/>
      <c r="E190" s="245"/>
      <c r="F190" s="266" t="s">
        <v>1788</v>
      </c>
      <c r="G190" s="245"/>
      <c r="H190" s="242" t="s">
        <v>1878</v>
      </c>
      <c r="I190" s="245" t="s">
        <v>1879</v>
      </c>
      <c r="J190" s="245"/>
      <c r="K190" s="291"/>
    </row>
    <row r="191" spans="2:11" s="1" customFormat="1" ht="15" customHeight="1">
      <c r="B191" s="268"/>
      <c r="C191" s="304" t="s">
        <v>1880</v>
      </c>
      <c r="D191" s="245"/>
      <c r="E191" s="245"/>
      <c r="F191" s="266" t="s">
        <v>1788</v>
      </c>
      <c r="G191" s="245"/>
      <c r="H191" s="245" t="s">
        <v>1881</v>
      </c>
      <c r="I191" s="245" t="s">
        <v>1823</v>
      </c>
      <c r="J191" s="245"/>
      <c r="K191" s="291"/>
    </row>
    <row r="192" spans="2:11" s="1" customFormat="1" ht="15" customHeight="1">
      <c r="B192" s="268"/>
      <c r="C192" s="304" t="s">
        <v>1882</v>
      </c>
      <c r="D192" s="245"/>
      <c r="E192" s="245"/>
      <c r="F192" s="266" t="s">
        <v>1788</v>
      </c>
      <c r="G192" s="245"/>
      <c r="H192" s="245" t="s">
        <v>1883</v>
      </c>
      <c r="I192" s="245" t="s">
        <v>1823</v>
      </c>
      <c r="J192" s="245"/>
      <c r="K192" s="291"/>
    </row>
    <row r="193" spans="2:11" s="1" customFormat="1" ht="15" customHeight="1">
      <c r="B193" s="268"/>
      <c r="C193" s="304" t="s">
        <v>1884</v>
      </c>
      <c r="D193" s="245"/>
      <c r="E193" s="245"/>
      <c r="F193" s="266" t="s">
        <v>1794</v>
      </c>
      <c r="G193" s="245"/>
      <c r="H193" s="245" t="s">
        <v>1885</v>
      </c>
      <c r="I193" s="245" t="s">
        <v>1823</v>
      </c>
      <c r="J193" s="245"/>
      <c r="K193" s="291"/>
    </row>
    <row r="194" spans="2:11" s="1" customFormat="1" ht="15" customHeight="1">
      <c r="B194" s="297"/>
      <c r="C194" s="306"/>
      <c r="D194" s="277"/>
      <c r="E194" s="277"/>
      <c r="F194" s="277"/>
      <c r="G194" s="277"/>
      <c r="H194" s="277"/>
      <c r="I194" s="277"/>
      <c r="J194" s="277"/>
      <c r="K194" s="298"/>
    </row>
    <row r="195" spans="2:11" s="1" customFormat="1" ht="18.75" customHeight="1">
      <c r="B195" s="279"/>
      <c r="C195" s="289"/>
      <c r="D195" s="289"/>
      <c r="E195" s="289"/>
      <c r="F195" s="299"/>
      <c r="G195" s="289"/>
      <c r="H195" s="289"/>
      <c r="I195" s="289"/>
      <c r="J195" s="289"/>
      <c r="K195" s="279"/>
    </row>
    <row r="196" spans="2:11" s="1" customFormat="1" ht="18.75" customHeight="1">
      <c r="B196" s="279"/>
      <c r="C196" s="289"/>
      <c r="D196" s="289"/>
      <c r="E196" s="289"/>
      <c r="F196" s="299"/>
      <c r="G196" s="289"/>
      <c r="H196" s="289"/>
      <c r="I196" s="289"/>
      <c r="J196" s="289"/>
      <c r="K196" s="279"/>
    </row>
    <row r="197" spans="2:11" s="1" customFormat="1" ht="18.75" customHeight="1">
      <c r="B197" s="252"/>
      <c r="C197" s="252"/>
      <c r="D197" s="252"/>
      <c r="E197" s="252"/>
      <c r="F197" s="252"/>
      <c r="G197" s="252"/>
      <c r="H197" s="252"/>
      <c r="I197" s="252"/>
      <c r="J197" s="252"/>
      <c r="K197" s="252"/>
    </row>
    <row r="198" spans="2:11" s="1" customFormat="1" ht="13.5">
      <c r="B198" s="234"/>
      <c r="C198" s="235"/>
      <c r="D198" s="235"/>
      <c r="E198" s="235"/>
      <c r="F198" s="235"/>
      <c r="G198" s="235"/>
      <c r="H198" s="235"/>
      <c r="I198" s="235"/>
      <c r="J198" s="235"/>
      <c r="K198" s="236"/>
    </row>
    <row r="199" spans="2:11" s="1" customFormat="1" ht="21">
      <c r="B199" s="237"/>
      <c r="C199" s="365" t="s">
        <v>1886</v>
      </c>
      <c r="D199" s="365"/>
      <c r="E199" s="365"/>
      <c r="F199" s="365"/>
      <c r="G199" s="365"/>
      <c r="H199" s="365"/>
      <c r="I199" s="365"/>
      <c r="J199" s="365"/>
      <c r="K199" s="238"/>
    </row>
    <row r="200" spans="2:11" s="1" customFormat="1" ht="25.5" customHeight="1">
      <c r="B200" s="237"/>
      <c r="C200" s="307" t="s">
        <v>1887</v>
      </c>
      <c r="D200" s="307"/>
      <c r="E200" s="307"/>
      <c r="F200" s="307" t="s">
        <v>1888</v>
      </c>
      <c r="G200" s="308"/>
      <c r="H200" s="371" t="s">
        <v>1889</v>
      </c>
      <c r="I200" s="371"/>
      <c r="J200" s="371"/>
      <c r="K200" s="238"/>
    </row>
    <row r="201" spans="2:11" s="1" customFormat="1" ht="5.25" customHeight="1">
      <c r="B201" s="268"/>
      <c r="C201" s="263"/>
      <c r="D201" s="263"/>
      <c r="E201" s="263"/>
      <c r="F201" s="263"/>
      <c r="G201" s="289"/>
      <c r="H201" s="263"/>
      <c r="I201" s="263"/>
      <c r="J201" s="263"/>
      <c r="K201" s="291"/>
    </row>
    <row r="202" spans="2:11" s="1" customFormat="1" ht="15" customHeight="1">
      <c r="B202" s="268"/>
      <c r="C202" s="245" t="s">
        <v>1879</v>
      </c>
      <c r="D202" s="245"/>
      <c r="E202" s="245"/>
      <c r="F202" s="266" t="s">
        <v>44</v>
      </c>
      <c r="G202" s="245"/>
      <c r="H202" s="370" t="s">
        <v>1890</v>
      </c>
      <c r="I202" s="370"/>
      <c r="J202" s="370"/>
      <c r="K202" s="291"/>
    </row>
    <row r="203" spans="2:11" s="1" customFormat="1" ht="15" customHeight="1">
      <c r="B203" s="268"/>
      <c r="C203" s="245"/>
      <c r="D203" s="245"/>
      <c r="E203" s="245"/>
      <c r="F203" s="266" t="s">
        <v>45</v>
      </c>
      <c r="G203" s="245"/>
      <c r="H203" s="370" t="s">
        <v>1891</v>
      </c>
      <c r="I203" s="370"/>
      <c r="J203" s="370"/>
      <c r="K203" s="291"/>
    </row>
    <row r="204" spans="2:11" s="1" customFormat="1" ht="15" customHeight="1">
      <c r="B204" s="268"/>
      <c r="C204" s="245"/>
      <c r="D204" s="245"/>
      <c r="E204" s="245"/>
      <c r="F204" s="266" t="s">
        <v>48</v>
      </c>
      <c r="G204" s="245"/>
      <c r="H204" s="370" t="s">
        <v>1892</v>
      </c>
      <c r="I204" s="370"/>
      <c r="J204" s="370"/>
      <c r="K204" s="291"/>
    </row>
    <row r="205" spans="2:11" s="1" customFormat="1" ht="15" customHeight="1">
      <c r="B205" s="268"/>
      <c r="C205" s="245"/>
      <c r="D205" s="245"/>
      <c r="E205" s="245"/>
      <c r="F205" s="266" t="s">
        <v>46</v>
      </c>
      <c r="G205" s="245"/>
      <c r="H205" s="370" t="s">
        <v>1893</v>
      </c>
      <c r="I205" s="370"/>
      <c r="J205" s="370"/>
      <c r="K205" s="291"/>
    </row>
    <row r="206" spans="2:11" s="1" customFormat="1" ht="15" customHeight="1">
      <c r="B206" s="268"/>
      <c r="C206" s="245"/>
      <c r="D206" s="245"/>
      <c r="E206" s="245"/>
      <c r="F206" s="266" t="s">
        <v>47</v>
      </c>
      <c r="G206" s="245"/>
      <c r="H206" s="370" t="s">
        <v>1894</v>
      </c>
      <c r="I206" s="370"/>
      <c r="J206" s="370"/>
      <c r="K206" s="291"/>
    </row>
    <row r="207" spans="2:11" s="1" customFormat="1" ht="15" customHeight="1">
      <c r="B207" s="268"/>
      <c r="C207" s="245"/>
      <c r="D207" s="245"/>
      <c r="E207" s="245"/>
      <c r="F207" s="266"/>
      <c r="G207" s="245"/>
      <c r="H207" s="245"/>
      <c r="I207" s="245"/>
      <c r="J207" s="245"/>
      <c r="K207" s="291"/>
    </row>
    <row r="208" spans="2:11" s="1" customFormat="1" ht="15" customHeight="1">
      <c r="B208" s="268"/>
      <c r="C208" s="245" t="s">
        <v>1835</v>
      </c>
      <c r="D208" s="245"/>
      <c r="E208" s="245"/>
      <c r="F208" s="266" t="s">
        <v>80</v>
      </c>
      <c r="G208" s="245"/>
      <c r="H208" s="370" t="s">
        <v>1895</v>
      </c>
      <c r="I208" s="370"/>
      <c r="J208" s="370"/>
      <c r="K208" s="291"/>
    </row>
    <row r="209" spans="2:11" s="1" customFormat="1" ht="15" customHeight="1">
      <c r="B209" s="268"/>
      <c r="C209" s="245"/>
      <c r="D209" s="245"/>
      <c r="E209" s="245"/>
      <c r="F209" s="266" t="s">
        <v>1730</v>
      </c>
      <c r="G209" s="245"/>
      <c r="H209" s="370" t="s">
        <v>1731</v>
      </c>
      <c r="I209" s="370"/>
      <c r="J209" s="370"/>
      <c r="K209" s="291"/>
    </row>
    <row r="210" spans="2:11" s="1" customFormat="1" ht="15" customHeight="1">
      <c r="B210" s="268"/>
      <c r="C210" s="245"/>
      <c r="D210" s="245"/>
      <c r="E210" s="245"/>
      <c r="F210" s="266" t="s">
        <v>1728</v>
      </c>
      <c r="G210" s="245"/>
      <c r="H210" s="370" t="s">
        <v>1896</v>
      </c>
      <c r="I210" s="370"/>
      <c r="J210" s="370"/>
      <c r="K210" s="291"/>
    </row>
    <row r="211" spans="2:11" s="1" customFormat="1" ht="15" customHeight="1">
      <c r="B211" s="309"/>
      <c r="C211" s="245"/>
      <c r="D211" s="245"/>
      <c r="E211" s="245"/>
      <c r="F211" s="266" t="s">
        <v>1732</v>
      </c>
      <c r="G211" s="304"/>
      <c r="H211" s="369" t="s">
        <v>1733</v>
      </c>
      <c r="I211" s="369"/>
      <c r="J211" s="369"/>
      <c r="K211" s="310"/>
    </row>
    <row r="212" spans="2:11" s="1" customFormat="1" ht="15" customHeight="1">
      <c r="B212" s="309"/>
      <c r="C212" s="245"/>
      <c r="D212" s="245"/>
      <c r="E212" s="245"/>
      <c r="F212" s="266" t="s">
        <v>1734</v>
      </c>
      <c r="G212" s="304"/>
      <c r="H212" s="369" t="s">
        <v>1259</v>
      </c>
      <c r="I212" s="369"/>
      <c r="J212" s="369"/>
      <c r="K212" s="310"/>
    </row>
    <row r="213" spans="2:11" s="1" customFormat="1" ht="15" customHeight="1">
      <c r="B213" s="309"/>
      <c r="C213" s="245"/>
      <c r="D213" s="245"/>
      <c r="E213" s="245"/>
      <c r="F213" s="266"/>
      <c r="G213" s="304"/>
      <c r="H213" s="295"/>
      <c r="I213" s="295"/>
      <c r="J213" s="295"/>
      <c r="K213" s="310"/>
    </row>
    <row r="214" spans="2:11" s="1" customFormat="1" ht="15" customHeight="1">
      <c r="B214" s="309"/>
      <c r="C214" s="245" t="s">
        <v>1859</v>
      </c>
      <c r="D214" s="245"/>
      <c r="E214" s="245"/>
      <c r="F214" s="266">
        <v>1</v>
      </c>
      <c r="G214" s="304"/>
      <c r="H214" s="369" t="s">
        <v>1897</v>
      </c>
      <c r="I214" s="369"/>
      <c r="J214" s="369"/>
      <c r="K214" s="310"/>
    </row>
    <row r="215" spans="2:11" s="1" customFormat="1" ht="15" customHeight="1">
      <c r="B215" s="309"/>
      <c r="C215" s="245"/>
      <c r="D215" s="245"/>
      <c r="E215" s="245"/>
      <c r="F215" s="266">
        <v>2</v>
      </c>
      <c r="G215" s="304"/>
      <c r="H215" s="369" t="s">
        <v>1898</v>
      </c>
      <c r="I215" s="369"/>
      <c r="J215" s="369"/>
      <c r="K215" s="310"/>
    </row>
    <row r="216" spans="2:11" s="1" customFormat="1" ht="15" customHeight="1">
      <c r="B216" s="309"/>
      <c r="C216" s="245"/>
      <c r="D216" s="245"/>
      <c r="E216" s="245"/>
      <c r="F216" s="266">
        <v>3</v>
      </c>
      <c r="G216" s="304"/>
      <c r="H216" s="369" t="s">
        <v>1899</v>
      </c>
      <c r="I216" s="369"/>
      <c r="J216" s="369"/>
      <c r="K216" s="310"/>
    </row>
    <row r="217" spans="2:11" s="1" customFormat="1" ht="15" customHeight="1">
      <c r="B217" s="309"/>
      <c r="C217" s="245"/>
      <c r="D217" s="245"/>
      <c r="E217" s="245"/>
      <c r="F217" s="266">
        <v>4</v>
      </c>
      <c r="G217" s="304"/>
      <c r="H217" s="369" t="s">
        <v>1900</v>
      </c>
      <c r="I217" s="369"/>
      <c r="J217" s="369"/>
      <c r="K217" s="310"/>
    </row>
    <row r="218" spans="2:11" s="1" customFormat="1" ht="12.75" customHeight="1">
      <c r="B218" s="311"/>
      <c r="C218" s="312"/>
      <c r="D218" s="312"/>
      <c r="E218" s="312"/>
      <c r="F218" s="312"/>
      <c r="G218" s="312"/>
      <c r="H218" s="312"/>
      <c r="I218" s="312"/>
      <c r="J218" s="312"/>
      <c r="K218" s="31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Janoušová Cecilie, Ing.</dc:creator>
  <cp:keywords/>
  <dc:description/>
  <cp:lastModifiedBy>Drobilová Monika</cp:lastModifiedBy>
  <dcterms:created xsi:type="dcterms:W3CDTF">2022-04-22T09:01:51Z</dcterms:created>
  <dcterms:modified xsi:type="dcterms:W3CDTF">2022-04-25T09:58:08Z</dcterms:modified>
  <cp:category/>
  <cp:version/>
  <cp:contentType/>
  <cp:contentStatus/>
</cp:coreProperties>
</file>