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_Administrace\Provoz\VZ obchodní\ÚKLID_KV_2022\"/>
    </mc:Choice>
  </mc:AlternateContent>
  <xr:revisionPtr revIDLastSave="0" documentId="13_ncr:1_{F74AB2DC-FE17-49E2-936D-055AEACA8CE2}" xr6:coauthVersionLast="36" xr6:coauthVersionMax="36" xr10:uidLastSave="{00000000-0000-0000-0000-000000000000}"/>
  <workbookProtection workbookPassword="CA6C" lockStructure="1"/>
  <bookViews>
    <workbookView xWindow="0" yWindow="465" windowWidth="20730" windowHeight="10860" tabRatio="757" activeTab="2" xr2:uid="{00000000-000D-0000-FFFF-FFFF00000000}"/>
  </bookViews>
  <sheets>
    <sheet name="Budova A" sheetId="1" r:id="rId1"/>
    <sheet name="Budova B" sheetId="3" r:id="rId2"/>
    <sheet name="Budova C" sheetId="4" r:id="rId3"/>
    <sheet name="Budova D" sheetId="5" r:id="rId4"/>
    <sheet name="Budova E" sheetId="6" r:id="rId5"/>
    <sheet name="Budova F" sheetId="7" r:id="rId6"/>
    <sheet name="Budova G" sheetId="8" r:id="rId7"/>
    <sheet name="Budova N" sheetId="9" r:id="rId8"/>
    <sheet name="Sumář" sheetId="10" r:id="rId9"/>
  </sheets>
  <definedNames>
    <definedName name="_xlnm.Print_Area" localSheetId="0">'Budova A'!$A$1:$K$63</definedName>
    <definedName name="_xlnm.Print_Area" localSheetId="1">'Budova B'!$A$1:$K$60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H2" i="1"/>
  <c r="J10" i="9" l="1"/>
  <c r="J11" i="9" s="1"/>
  <c r="B9" i="10" s="1"/>
  <c r="J33" i="8"/>
  <c r="J34" i="8" s="1"/>
  <c r="B8" i="10" s="1"/>
  <c r="J36" i="7"/>
  <c r="J37" i="7" s="1"/>
  <c r="B7" i="10" s="1"/>
  <c r="J11" i="4"/>
  <c r="J12" i="4" s="1"/>
  <c r="B4" i="10" s="1"/>
  <c r="J38" i="3"/>
  <c r="J39" i="3"/>
  <c r="B3" i="10" s="1"/>
  <c r="J41" i="1"/>
  <c r="J42" i="1" s="1"/>
  <c r="B27" i="9"/>
  <c r="I2" i="9" s="1"/>
  <c r="I3" i="9"/>
  <c r="I4" i="9"/>
  <c r="I5" i="9"/>
  <c r="I6" i="9"/>
  <c r="F8" i="9"/>
  <c r="B50" i="8"/>
  <c r="I2" i="8" s="1"/>
  <c r="F31" i="8"/>
  <c r="B53" i="7"/>
  <c r="I7" i="7" s="1"/>
  <c r="I2" i="7"/>
  <c r="I3" i="7"/>
  <c r="I4" i="7"/>
  <c r="I6" i="7"/>
  <c r="H13" i="7"/>
  <c r="F16" i="7"/>
  <c r="F17" i="7"/>
  <c r="I17" i="7"/>
  <c r="I19" i="7"/>
  <c r="I20" i="7"/>
  <c r="F34" i="7"/>
  <c r="B33" i="6"/>
  <c r="I2" i="6" s="1"/>
  <c r="I3" i="6"/>
  <c r="F14" i="6"/>
  <c r="H2" i="5"/>
  <c r="I2" i="5" s="1"/>
  <c r="B36" i="5"/>
  <c r="H3" i="5"/>
  <c r="I3" i="5"/>
  <c r="H4" i="5"/>
  <c r="I4" i="5" s="1"/>
  <c r="H6" i="5"/>
  <c r="H7" i="5"/>
  <c r="I7" i="5" s="1"/>
  <c r="H9" i="5"/>
  <c r="H10" i="5"/>
  <c r="H13" i="5"/>
  <c r="I13" i="5"/>
  <c r="H14" i="5"/>
  <c r="I14" i="5"/>
  <c r="F17" i="5"/>
  <c r="F9" i="4"/>
  <c r="B27" i="4"/>
  <c r="B28" i="4"/>
  <c r="F36" i="3"/>
  <c r="H12" i="3"/>
  <c r="B56" i="3"/>
  <c r="I25" i="3" s="1"/>
  <c r="I12" i="3"/>
  <c r="H14" i="3"/>
  <c r="F39" i="1"/>
  <c r="B59" i="1"/>
  <c r="I2" i="1"/>
  <c r="J19" i="5"/>
  <c r="J20" i="5" s="1"/>
  <c r="B5" i="10" s="1"/>
  <c r="J16" i="6"/>
  <c r="J17" i="6" s="1"/>
  <c r="B6" i="10" s="1"/>
  <c r="B57" i="3"/>
  <c r="I29" i="3" s="1"/>
  <c r="H32" i="3"/>
  <c r="I32" i="3" s="1"/>
  <c r="H28" i="3"/>
  <c r="H30" i="3"/>
  <c r="H26" i="3"/>
  <c r="H25" i="3"/>
  <c r="H24" i="3"/>
  <c r="H23" i="3"/>
  <c r="I23" i="3" s="1"/>
  <c r="H21" i="3"/>
  <c r="I21" i="3" s="1"/>
  <c r="H20" i="3"/>
  <c r="H19" i="3"/>
  <c r="H15" i="3"/>
  <c r="H13" i="3"/>
  <c r="H16" i="3"/>
  <c r="I16" i="3" s="1"/>
  <c r="H7" i="3"/>
  <c r="I7" i="3" s="1"/>
  <c r="H6" i="3"/>
  <c r="I6" i="3" s="1"/>
  <c r="H4" i="3"/>
  <c r="I4" i="3" s="1"/>
  <c r="H5" i="3"/>
  <c r="I5" i="3" s="1"/>
  <c r="I6" i="4"/>
  <c r="H5" i="4"/>
  <c r="I5" i="4" s="1"/>
  <c r="H4" i="4"/>
  <c r="I4" i="4" s="1"/>
  <c r="H2" i="4"/>
  <c r="I2" i="4" s="1"/>
  <c r="B26" i="9"/>
  <c r="B49" i="8"/>
  <c r="B52" i="7"/>
  <c r="B32" i="6"/>
  <c r="B35" i="5"/>
  <c r="H36" i="1"/>
  <c r="H18" i="1"/>
  <c r="I18" i="1" s="1"/>
  <c r="I26" i="3"/>
  <c r="B60" i="1"/>
  <c r="I23" i="1" s="1"/>
  <c r="H34" i="1"/>
  <c r="H32" i="1"/>
  <c r="H5" i="1"/>
  <c r="H4" i="1"/>
  <c r="I20" i="3"/>
  <c r="I13" i="3"/>
  <c r="I30" i="3"/>
  <c r="I15" i="3" l="1"/>
  <c r="F9" i="9"/>
  <c r="I28" i="3"/>
  <c r="I19" i="3"/>
  <c r="I14" i="3"/>
  <c r="I16" i="7"/>
  <c r="I3" i="1"/>
  <c r="I22" i="1"/>
  <c r="I20" i="1"/>
  <c r="I17" i="1"/>
  <c r="I10" i="1"/>
  <c r="I36" i="1"/>
  <c r="I24" i="3"/>
  <c r="I5" i="7"/>
  <c r="I9" i="5"/>
  <c r="I9" i="3"/>
  <c r="I11" i="3"/>
  <c r="I3" i="3"/>
  <c r="I10" i="3"/>
  <c r="I8" i="3"/>
  <c r="I2" i="3"/>
  <c r="I29" i="1"/>
  <c r="I30" i="1"/>
  <c r="I26" i="1"/>
  <c r="I21" i="1"/>
  <c r="I16" i="1"/>
  <c r="I19" i="1"/>
  <c r="I9" i="1"/>
  <c r="I28" i="1"/>
  <c r="I4" i="1"/>
  <c r="I32" i="1"/>
  <c r="I19" i="8"/>
  <c r="I18" i="8"/>
  <c r="I8" i="1"/>
  <c r="I28" i="8"/>
  <c r="I10" i="6"/>
  <c r="I9" i="8"/>
  <c r="I9" i="6"/>
  <c r="I26" i="7"/>
  <c r="I12" i="7"/>
  <c r="I26" i="8"/>
  <c r="I8" i="8"/>
  <c r="I33" i="3"/>
  <c r="I31" i="7"/>
  <c r="I15" i="7"/>
  <c r="I29" i="7"/>
  <c r="I28" i="7"/>
  <c r="I27" i="7"/>
  <c r="I27" i="8"/>
  <c r="I7" i="6"/>
  <c r="I25" i="7"/>
  <c r="I11" i="7"/>
  <c r="I25" i="8"/>
  <c r="I7" i="8"/>
  <c r="I17" i="8"/>
  <c r="I25" i="1"/>
  <c r="I13" i="8"/>
  <c r="I13" i="1"/>
  <c r="I10" i="8"/>
  <c r="I12" i="1"/>
  <c r="I17" i="3"/>
  <c r="I6" i="6"/>
  <c r="I24" i="7"/>
  <c r="I10" i="7"/>
  <c r="I24" i="8"/>
  <c r="I6" i="8"/>
  <c r="I14" i="7"/>
  <c r="I11" i="6"/>
  <c r="I33" i="1"/>
  <c r="I6" i="5"/>
  <c r="I5" i="6"/>
  <c r="I23" i="7"/>
  <c r="I9" i="7"/>
  <c r="I23" i="8"/>
  <c r="I4" i="8"/>
  <c r="I14" i="8"/>
  <c r="I12" i="8"/>
  <c r="I4" i="6"/>
  <c r="I22" i="7"/>
  <c r="I8" i="7"/>
  <c r="F35" i="7" s="1"/>
  <c r="I22" i="8"/>
  <c r="I3" i="8"/>
  <c r="I16" i="8"/>
  <c r="I5" i="1"/>
  <c r="I11" i="5"/>
  <c r="I30" i="7"/>
  <c r="I34" i="1"/>
  <c r="I10" i="5"/>
  <c r="I11" i="8"/>
  <c r="I13" i="7"/>
  <c r="I21" i="7"/>
  <c r="I20" i="8"/>
  <c r="F10" i="4"/>
  <c r="B2" i="10"/>
  <c r="B10" i="10"/>
  <c r="I7" i="1"/>
  <c r="I15" i="1"/>
  <c r="I11" i="1"/>
  <c r="I24" i="1"/>
  <c r="F37" i="3" l="1"/>
  <c r="F18" i="5"/>
  <c r="F32" i="8"/>
  <c r="F15" i="6"/>
  <c r="F40" i="1"/>
</calcChain>
</file>

<file path=xl/sharedStrings.xml><?xml version="1.0" encoding="utf-8"?>
<sst xmlns="http://schemas.openxmlformats.org/spreadsheetml/2006/main" count="525" uniqueCount="203">
  <si>
    <t>Budova</t>
  </si>
  <si>
    <t>Podlaží</t>
  </si>
  <si>
    <t>Oddělení, č. prostoru</t>
  </si>
  <si>
    <t>Prostory</t>
  </si>
  <si>
    <t>P. č. míst.</t>
  </si>
  <si>
    <t>Plocha [m2]</t>
  </si>
  <si>
    <t>Návrh ceny Kč/měs.</t>
  </si>
  <si>
    <t>Četnost úklidu</t>
  </si>
  <si>
    <t>Přepočet</t>
  </si>
  <si>
    <t xml:space="preserve">Poznámka </t>
  </si>
  <si>
    <t>A</t>
  </si>
  <si>
    <t>0215</t>
  </si>
  <si>
    <t>0201</t>
  </si>
  <si>
    <t>0202</t>
  </si>
  <si>
    <t>0203, 0204</t>
  </si>
  <si>
    <t>Kabiny 2 ks výtahů</t>
  </si>
  <si>
    <t>0111</t>
  </si>
  <si>
    <t>0165</t>
  </si>
  <si>
    <t>Hala sanitek u emergency</t>
  </si>
  <si>
    <t>145a</t>
  </si>
  <si>
    <t>161, 162, 164</t>
  </si>
  <si>
    <t>101, 102</t>
  </si>
  <si>
    <t>201, 202, 203</t>
  </si>
  <si>
    <t>301, 302</t>
  </si>
  <si>
    <t>Oddělení</t>
  </si>
  <si>
    <t>PŘEP.</t>
  </si>
  <si>
    <t>B</t>
  </si>
  <si>
    <t>G</t>
  </si>
  <si>
    <t>Kanceláře</t>
  </si>
  <si>
    <t>Jednací - zasedací místnost</t>
  </si>
  <si>
    <t>Kuchyňka</t>
  </si>
  <si>
    <t>Sociální zařízení</t>
  </si>
  <si>
    <t>Výtah</t>
  </si>
  <si>
    <t>Chodba</t>
  </si>
  <si>
    <t>Schodiště</t>
  </si>
  <si>
    <t>Kancelář - šatna pacientů</t>
  </si>
  <si>
    <t>E</t>
  </si>
  <si>
    <t>Kancelář</t>
  </si>
  <si>
    <t>Schodiště, podesta</t>
  </si>
  <si>
    <t>Obchodní odd.</t>
  </si>
  <si>
    <t xml:space="preserve">Kancelář </t>
  </si>
  <si>
    <t>Úklidová místnost</t>
  </si>
  <si>
    <t>Zasedací místnost</t>
  </si>
  <si>
    <t>F</t>
  </si>
  <si>
    <t>Schodiště a podesty</t>
  </si>
  <si>
    <t>Sekretariát</t>
  </si>
  <si>
    <t>Čekárna</t>
  </si>
  <si>
    <t>N</t>
  </si>
  <si>
    <t>C</t>
  </si>
  <si>
    <t>D</t>
  </si>
  <si>
    <t>Sklad</t>
  </si>
  <si>
    <r>
      <t>Celková podlahová plocha definovaných prostorů v m</t>
    </r>
    <r>
      <rPr>
        <b/>
        <u/>
        <vertAlign val="superscript"/>
        <sz val="11"/>
        <color indexed="8"/>
        <rFont val="Calibri"/>
        <family val="2"/>
        <charset val="238"/>
        <scheme val="minor"/>
      </rPr>
      <t>2</t>
    </r>
  </si>
  <si>
    <t>Přepočtená úklidová plocha dle četnosti v měsíci</t>
  </si>
  <si>
    <t>Legenda: četnost úklidu</t>
  </si>
  <si>
    <t>0xD</t>
  </si>
  <si>
    <t xml:space="preserve"> - Jednou měsíčně /28.-31. v měsíci/</t>
  </si>
  <si>
    <t xml:space="preserve"> - Dvakrát ročně</t>
  </si>
  <si>
    <t xml:space="preserve"> - Jde o přepočtenou plochu vyúčtovanou měsíční fakturaci.  Měsíc =365/12 dní;  52/12 = týdnů</t>
  </si>
  <si>
    <t xml:space="preserve"> - přepočtený počet dní na průměrovaný  měsíc</t>
  </si>
  <si>
    <t>Zadavatel požaduje kompletní úklid prostorů s příslušenstvím. Tyto prostory definuje písmenem budovy, názvem prostoru, podlahovou plochou a požadovanou četností. Definováním druhu a způsobu úklidu v příloze, určuje minimální požadavky na technologické úkony.</t>
  </si>
  <si>
    <t>Zádveří vstupu do objektu</t>
  </si>
  <si>
    <t>Hlavní chodba</t>
  </si>
  <si>
    <t>úklid kolem 9.00 a 15.00 hod.</t>
  </si>
  <si>
    <t>čas stejně jako m.č.201</t>
  </si>
  <si>
    <t>0101, 0102, 0103</t>
  </si>
  <si>
    <t>Hlavní spojovací koridor C - A -B</t>
  </si>
  <si>
    <t>Chodba před výtahy</t>
  </si>
  <si>
    <t>0112</t>
  </si>
  <si>
    <t>0121a, 0147</t>
  </si>
  <si>
    <t>Čekárny ambulancí</t>
  </si>
  <si>
    <t>0157, 0158, 0159, 0160, 0161, 0162, 0163</t>
  </si>
  <si>
    <t>WC ambulance</t>
  </si>
  <si>
    <t>Spojovací chodba C - A - B</t>
  </si>
  <si>
    <t>112</t>
  </si>
  <si>
    <t>Hlavní schodiště mezi 1.NP a 2.NP</t>
  </si>
  <si>
    <t>111</t>
  </si>
  <si>
    <t>160</t>
  </si>
  <si>
    <t>Hlavní hala</t>
  </si>
  <si>
    <t>146, 147, 180, 181, 182</t>
  </si>
  <si>
    <t>Pokladna, příjmová kancelář, zázemí</t>
  </si>
  <si>
    <t>Recepce a zázemí</t>
  </si>
  <si>
    <t>105, 148, 178, 159</t>
  </si>
  <si>
    <t>165 - 176</t>
  </si>
  <si>
    <t>Veřejné WC a zázemí</t>
  </si>
  <si>
    <t>211</t>
  </si>
  <si>
    <t>212</t>
  </si>
  <si>
    <t>Hlavní schodiště mezi 2.NP a 3.NP</t>
  </si>
  <si>
    <t>401, 402</t>
  </si>
  <si>
    <t>Podesta před vstupem na střechu</t>
  </si>
  <si>
    <t>V1, V2</t>
  </si>
  <si>
    <t>Výtahy</t>
  </si>
  <si>
    <t>101, 104, 106</t>
  </si>
  <si>
    <t>Únikové schodiště mezi 1.PP a 1.NP</t>
  </si>
  <si>
    <t>obsahuje čistící zónu</t>
  </si>
  <si>
    <t>Hlavní spojovací chodba A - B</t>
  </si>
  <si>
    <t>103, 104, 105, 107</t>
  </si>
  <si>
    <t>Podesta před schodištěm</t>
  </si>
  <si>
    <t>Vstupní hala k výtahu</t>
  </si>
  <si>
    <t>Spojovací chodba k ORL, zadní vstup</t>
  </si>
  <si>
    <t>-</t>
  </si>
  <si>
    <t>Vstupní schodiště do ambulance ORL</t>
  </si>
  <si>
    <t>Čekárna ORL, včetně WC pacienti</t>
  </si>
  <si>
    <t>B2</t>
  </si>
  <si>
    <t>Schodiště B2 mezi 1 a 2.NP</t>
  </si>
  <si>
    <t>Chodba B3</t>
  </si>
  <si>
    <t>Výtah B3</t>
  </si>
  <si>
    <t>Schodiště B3 mezi 1 a 2.NP</t>
  </si>
  <si>
    <t>Schodiště B3 mezi 2 a 3.NP</t>
  </si>
  <si>
    <t>Schodiště B2 mezi 2 a 3.NP</t>
  </si>
  <si>
    <t>Spojovací chodba A - B</t>
  </si>
  <si>
    <t>Schodiště B2 mezi 3 a 4.NP</t>
  </si>
  <si>
    <t>Schodiště B3 mezi 3 a 4.NP</t>
  </si>
  <si>
    <t>Jednací a zasedací místnost včetně WC</t>
  </si>
  <si>
    <t>Schodiště B3 mezi 4 a 5.NP</t>
  </si>
  <si>
    <t>Schodiště B2 mezi 4 a 5.NP</t>
  </si>
  <si>
    <t>Podesta schodiště B2</t>
  </si>
  <si>
    <t>Podesta schodiště B3</t>
  </si>
  <si>
    <t>Lékařská knhovna</t>
  </si>
  <si>
    <t>prostor knihovny</t>
  </si>
  <si>
    <t>Ústavní hygienik</t>
  </si>
  <si>
    <t>Hlavní chodba budovy</t>
  </si>
  <si>
    <t>WC</t>
  </si>
  <si>
    <t>Hlavní schodiště budovy</t>
  </si>
  <si>
    <t>Provozní a technický úsek</t>
  </si>
  <si>
    <t>Sociální zařízení 2x</t>
  </si>
  <si>
    <t>Schodiště přední</t>
  </si>
  <si>
    <t>Schodiště zadní</t>
  </si>
  <si>
    <t>Kanceláře 5x, zasedací místnost</t>
  </si>
  <si>
    <t>Denní místnost nádvorní četa</t>
  </si>
  <si>
    <t>BMI</t>
  </si>
  <si>
    <t>Kanceláře, kuchyňka, archiv</t>
  </si>
  <si>
    <t>Ekonomický úsek</t>
  </si>
  <si>
    <t>Personální úsek</t>
  </si>
  <si>
    <t>Sklad MTZ</t>
  </si>
  <si>
    <t>Kanceláře 2x</t>
  </si>
  <si>
    <t>Sociální zařízení skladu</t>
  </si>
  <si>
    <t>Kanceláře IT</t>
  </si>
  <si>
    <t>IT</t>
  </si>
  <si>
    <t>HR oddělení</t>
  </si>
  <si>
    <t>OZP</t>
  </si>
  <si>
    <t>Tiskový mluvčí</t>
  </si>
  <si>
    <t>Archiv</t>
  </si>
  <si>
    <t>Sociální zařízení muži</t>
  </si>
  <si>
    <t>Sociální zařízení ženy</t>
  </si>
  <si>
    <t>Společné</t>
  </si>
  <si>
    <t>ředitelství</t>
  </si>
  <si>
    <t>Podatelna</t>
  </si>
  <si>
    <t>Ústředna</t>
  </si>
  <si>
    <t>Kancelář, zázemí</t>
  </si>
  <si>
    <t>Klin. Psycholog</t>
  </si>
  <si>
    <t>Pracovna a zázemí</t>
  </si>
  <si>
    <t>Hlavní chodba u šaten</t>
  </si>
  <si>
    <t>Chodba k výtahu a před výtahem</t>
  </si>
  <si>
    <t>Chodba u výtahu</t>
  </si>
  <si>
    <t>Vstupní hala objektu</t>
  </si>
  <si>
    <t>Kancelář nutričních terapeutek</t>
  </si>
  <si>
    <t>Cena [Kč bez DPH]</t>
  </si>
  <si>
    <t>Sumář za všechny pavilony</t>
  </si>
  <si>
    <t>včetně doplňování zásobníků, mytí obkladů,  hygieny vzduchu</t>
  </si>
  <si>
    <t xml:space="preserve"> - Tyto prostory jsou uklízeny příslušným pomocným personálem zdravotnických úseků, ke kterým patří</t>
  </si>
  <si>
    <t>12xD</t>
  </si>
  <si>
    <t xml:space="preserve"> - Dvanáctkrát denně /první úklid mezi 05:00 - 06:00 hod., poslední úklid mezi 19:00 - 20:00 hod./</t>
  </si>
  <si>
    <t>Schodiště a podesty mezi 1.PP a 1.NP</t>
  </si>
  <si>
    <t xml:space="preserve"> - Jednou denně /Po - Ne, vč. svátků/</t>
  </si>
  <si>
    <t xml:space="preserve"> - Jednou týdně /Po/</t>
  </si>
  <si>
    <t xml:space="preserve"> - Dvakrát týdně / Út, Čt /</t>
  </si>
  <si>
    <t xml:space="preserve"> - Pětkrát týdně / Po-Pá /</t>
  </si>
  <si>
    <t xml:space="preserve"> - přepočtený počet týdnů na průměrovaný  měsíc</t>
  </si>
  <si>
    <r>
      <t>Celková cena z přepočtené úklidové plochy za 1 měsíc bez DPH plocha definovaných prostorů v m</t>
    </r>
    <r>
      <rPr>
        <b/>
        <u/>
        <vertAlign val="superscript"/>
        <sz val="10"/>
        <color indexed="8"/>
        <rFont val="Calibri"/>
        <family val="2"/>
        <charset val="238"/>
        <scheme val="minor"/>
      </rPr>
      <t>2</t>
    </r>
  </si>
  <si>
    <r>
      <t>Celková cena z přepočtené úklidové plochy za 24 měsíců bez DPH plocha definovaných prostorů v m</t>
    </r>
    <r>
      <rPr>
        <b/>
        <u/>
        <vertAlign val="superscript"/>
        <sz val="10"/>
        <color indexed="8"/>
        <rFont val="Calibri"/>
        <family val="2"/>
        <charset val="238"/>
        <scheme val="minor"/>
      </rPr>
      <t>2</t>
    </r>
  </si>
  <si>
    <t>Budova A</t>
  </si>
  <si>
    <t>Budova B</t>
  </si>
  <si>
    <t>Budova C</t>
  </si>
  <si>
    <t>Budova D</t>
  </si>
  <si>
    <t>Budova E</t>
  </si>
  <si>
    <t>Budova F</t>
  </si>
  <si>
    <t>Budova G</t>
  </si>
  <si>
    <t>Budova N</t>
  </si>
  <si>
    <t>Celkem bez DPH za 24 měsíců</t>
  </si>
  <si>
    <t>kancelář ústavního hygienika, vč. zázemí</t>
  </si>
  <si>
    <t xml:space="preserve"> - Čtyřikrát denně / 2 x dopoledne, 2 x odpoledne / Po - Ne</t>
  </si>
  <si>
    <t xml:space="preserve"> - Dvakrát denně / 1 x dopoledne, 1 x odpoledne / Po - Ne</t>
  </si>
  <si>
    <t>Soc. zařízení</t>
  </si>
  <si>
    <t xml:space="preserve"> - Dvakrát denně / 1 x dopoledne, 1 x odpoledne / Po - Ne; LETNÍ OBDOBÍ = DUBEN až ZÁŘÍ</t>
  </si>
  <si>
    <t xml:space="preserve"> - Čtyřikrát denně / 2 x dopoledne, 2 x odpoledne / Po - Ne; ZIMNÍ OBDOBÍ = období ŘÍJEN až BŘEZEN</t>
  </si>
  <si>
    <t>přepočet na 6M</t>
  </si>
  <si>
    <t>Hlavní schodiště a podesta mezi -2. NP a -1.NP</t>
  </si>
  <si>
    <t>Hlavní schodiště mezi -1.NP a 0.NP (zima)</t>
  </si>
  <si>
    <t>Hlavní schodiště mezi -1.NP a 0.NP (léto)</t>
  </si>
  <si>
    <t>Hlavní schodiště mezi 0.NP a 1.NP (zima)</t>
  </si>
  <si>
    <t>Hlavní schodiště mezi 0.NP a 1.NP (léto)</t>
  </si>
  <si>
    <t>Hlavní vstup (zima)</t>
  </si>
  <si>
    <t>Hlavní vstup (léto)</t>
  </si>
  <si>
    <t>Hlavní hala (zima)</t>
  </si>
  <si>
    <t>Hlavní hala (léto)</t>
  </si>
  <si>
    <t>přepočet na 6M; obsahuje čistící zónu</t>
  </si>
  <si>
    <t>vč. doplňování zásobníků, mytí obkladů, hygieny vzduchu</t>
  </si>
  <si>
    <t>přepočet na 6M; čistící zóny</t>
  </si>
  <si>
    <t>Vstupní hala, chodby, WC</t>
  </si>
  <si>
    <r>
      <t>Celková podlahová plocha definovaných prostorů v m</t>
    </r>
    <r>
      <rPr>
        <b/>
        <u/>
        <vertAlign val="superscript"/>
        <sz val="11"/>
        <rFont val="Calibri"/>
        <family val="2"/>
        <charset val="238"/>
        <scheme val="minor"/>
      </rPr>
      <t>2</t>
    </r>
  </si>
  <si>
    <r>
      <t>Celková cena z přepočtené úklidové plochy za 1 měsíc bez DPH plocha definovaných prostorů v m</t>
    </r>
    <r>
      <rPr>
        <b/>
        <u/>
        <vertAlign val="superscript"/>
        <sz val="10"/>
        <rFont val="Calibri"/>
        <family val="2"/>
        <charset val="238"/>
        <scheme val="minor"/>
      </rPr>
      <t>2</t>
    </r>
  </si>
  <si>
    <r>
      <t>Celková cena z přepočtené úklidové plochy za 24 měsíců bez DPH plocha definovaných prostorů v m</t>
    </r>
    <r>
      <rPr>
        <b/>
        <u/>
        <vertAlign val="superscript"/>
        <sz val="10"/>
        <rFont val="Calibri"/>
        <family val="2"/>
        <charset val="238"/>
        <scheme val="minor"/>
      </rPr>
      <t>2</t>
    </r>
  </si>
  <si>
    <t>obsahuje čistící zóny; první úklid v 6:00 hod.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</si>
</sst>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&quot;xD&quot;"/>
    <numFmt numFmtId="165" formatCode="0&quot;xM&quot;"/>
    <numFmt numFmtId="166" formatCode="0&quot;xT&quot;"/>
    <numFmt numFmtId="167" formatCode="0&quot;xR&quot;"/>
    <numFmt numFmtId="168" formatCode="#,##0.000"/>
    <numFmt numFmtId="169" formatCode="#,##0.00\ &quot;Kč&quot;"/>
    <numFmt numFmtId="170" formatCode="0&quot;xDZ&quot;"/>
    <numFmt numFmtId="171" formatCode="0&quot;xDL&quot;"/>
  </numFmts>
  <fonts count="2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u/>
      <sz val="11"/>
      <color indexed="8"/>
      <name val="Calibri"/>
      <family val="2"/>
      <charset val="238"/>
      <scheme val="minor"/>
    </font>
    <font>
      <b/>
      <u/>
      <vertAlign val="superscript"/>
      <sz val="11"/>
      <color indexed="8"/>
      <name val="Calibri"/>
      <family val="2"/>
      <charset val="238"/>
      <scheme val="minor"/>
    </font>
    <font>
      <b/>
      <u/>
      <sz val="10"/>
      <color indexed="8"/>
      <name val="Calibri"/>
      <family val="2"/>
      <charset val="238"/>
      <scheme val="minor"/>
    </font>
    <font>
      <sz val="14"/>
      <color indexed="8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u/>
      <vertAlign val="superscript"/>
      <sz val="10"/>
      <color indexed="8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u/>
      <vertAlign val="superscript"/>
      <sz val="11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b/>
      <u/>
      <vertAlign val="superscript"/>
      <sz val="10"/>
      <name val="Calibri"/>
      <family val="2"/>
      <charset val="238"/>
      <scheme val="minor"/>
    </font>
    <font>
      <sz val="14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006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B76AE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</fills>
  <borders count="68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double">
        <color auto="1"/>
      </bottom>
      <diagonal/>
    </border>
    <border>
      <left style="hair">
        <color auto="1"/>
      </left>
      <right/>
      <top style="medium">
        <color auto="1"/>
      </top>
      <bottom style="double">
        <color auto="1"/>
      </bottom>
      <diagonal/>
    </border>
    <border>
      <left style="thick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 style="thick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double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hair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4">
    <xf numFmtId="0" fontId="0" fillId="0" borderId="0" xfId="0"/>
    <xf numFmtId="0" fontId="23" fillId="2" borderId="63" xfId="0" applyFont="1" applyFill="1" applyBorder="1" applyAlignment="1">
      <alignment horizontal="center" vertical="center"/>
    </xf>
    <xf numFmtId="0" fontId="23" fillId="12" borderId="54" xfId="0" applyFont="1" applyFill="1" applyBorder="1" applyAlignment="1">
      <alignment horizontal="center" vertical="center"/>
    </xf>
    <xf numFmtId="0" fontId="23" fillId="3" borderId="54" xfId="0" applyFont="1" applyFill="1" applyBorder="1" applyAlignment="1">
      <alignment horizontal="center" vertical="center"/>
    </xf>
    <xf numFmtId="0" fontId="23" fillId="11" borderId="54" xfId="0" applyFont="1" applyFill="1" applyBorder="1" applyAlignment="1">
      <alignment horizontal="center" vertical="center"/>
    </xf>
    <xf numFmtId="0" fontId="23" fillId="5" borderId="54" xfId="0" applyFont="1" applyFill="1" applyBorder="1" applyAlignment="1">
      <alignment horizontal="center" vertical="center"/>
    </xf>
    <xf numFmtId="0" fontId="23" fillId="7" borderId="54" xfId="0" applyFont="1" applyFill="1" applyBorder="1" applyAlignment="1">
      <alignment horizontal="center" vertical="center"/>
    </xf>
    <xf numFmtId="0" fontId="23" fillId="8" borderId="54" xfId="0" applyFont="1" applyFill="1" applyBorder="1" applyAlignment="1">
      <alignment horizontal="center" vertical="center"/>
    </xf>
    <xf numFmtId="0" fontId="23" fillId="9" borderId="49" xfId="0" applyFont="1" applyFill="1" applyBorder="1" applyAlignment="1">
      <alignment horizontal="center" vertical="center"/>
    </xf>
    <xf numFmtId="169" fontId="16" fillId="10" borderId="64" xfId="0" applyNumberFormat="1" applyFont="1" applyFill="1" applyBorder="1" applyAlignment="1">
      <alignment vertical="center"/>
    </xf>
    <xf numFmtId="169" fontId="16" fillId="10" borderId="65" xfId="0" applyNumberFormat="1" applyFont="1" applyFill="1" applyBorder="1" applyAlignment="1">
      <alignment vertical="center"/>
    </xf>
    <xf numFmtId="169" fontId="16" fillId="10" borderId="66" xfId="0" applyNumberFormat="1" applyFont="1" applyFill="1" applyBorder="1" applyAlignment="1">
      <alignment vertical="center"/>
    </xf>
    <xf numFmtId="4" fontId="6" fillId="13" borderId="10" xfId="0" applyNumberFormat="1" applyFont="1" applyFill="1" applyBorder="1" applyAlignment="1" applyProtection="1">
      <alignment vertical="center"/>
      <protection locked="0"/>
    </xf>
    <xf numFmtId="4" fontId="6" fillId="13" borderId="7" xfId="0" applyNumberFormat="1" applyFont="1" applyFill="1" applyBorder="1" applyAlignment="1" applyProtection="1">
      <alignment vertical="center"/>
      <protection locked="0"/>
    </xf>
    <xf numFmtId="4" fontId="6" fillId="13" borderId="29" xfId="0" applyNumberFormat="1" applyFont="1" applyFill="1" applyBorder="1" applyAlignment="1" applyProtection="1">
      <alignment vertical="center"/>
      <protection locked="0"/>
    </xf>
    <xf numFmtId="4" fontId="6" fillId="13" borderId="19" xfId="0" applyNumberFormat="1" applyFont="1" applyFill="1" applyBorder="1" applyAlignment="1" applyProtection="1">
      <alignment vertical="center"/>
      <protection locked="0"/>
    </xf>
    <xf numFmtId="4" fontId="6" fillId="13" borderId="3" xfId="0" applyNumberFormat="1" applyFont="1" applyFill="1" applyBorder="1" applyAlignment="1" applyProtection="1">
      <alignment vertical="center"/>
      <protection locked="0"/>
    </xf>
    <xf numFmtId="4" fontId="6" fillId="13" borderId="6" xfId="0" applyNumberFormat="1" applyFont="1" applyFill="1" applyBorder="1" applyAlignment="1" applyProtection="1">
      <alignment vertical="center"/>
      <protection locked="0"/>
    </xf>
    <xf numFmtId="4" fontId="6" fillId="13" borderId="18" xfId="0" applyNumberFormat="1" applyFont="1" applyFill="1" applyBorder="1" applyAlignment="1" applyProtection="1">
      <alignment vertical="center"/>
      <protection locked="0"/>
    </xf>
    <xf numFmtId="4" fontId="3" fillId="13" borderId="10" xfId="0" applyNumberFormat="1" applyFont="1" applyFill="1" applyBorder="1" applyAlignment="1" applyProtection="1">
      <alignment horizontal="center" vertical="center"/>
      <protection locked="0"/>
    </xf>
    <xf numFmtId="4" fontId="3" fillId="13" borderId="7" xfId="0" applyNumberFormat="1" applyFont="1" applyFill="1" applyBorder="1" applyAlignment="1" applyProtection="1">
      <alignment horizontal="center" vertical="center"/>
      <protection locked="0"/>
    </xf>
    <xf numFmtId="4" fontId="3" fillId="13" borderId="19" xfId="0" applyNumberFormat="1" applyFont="1" applyFill="1" applyBorder="1" applyAlignment="1" applyProtection="1">
      <alignment horizontal="center" vertical="center"/>
      <protection locked="0"/>
    </xf>
    <xf numFmtId="4" fontId="3" fillId="13" borderId="25" xfId="0" applyNumberFormat="1" applyFont="1" applyFill="1" applyBorder="1" applyAlignment="1" applyProtection="1">
      <alignment horizontal="center" vertical="center"/>
      <protection locked="0"/>
    </xf>
    <xf numFmtId="4" fontId="3" fillId="13" borderId="14" xfId="0" applyNumberFormat="1" applyFont="1" applyFill="1" applyBorder="1" applyAlignment="1" applyProtection="1">
      <alignment horizontal="center" vertical="center"/>
      <protection locked="0"/>
    </xf>
    <xf numFmtId="4" fontId="3" fillId="13" borderId="3" xfId="0" applyNumberFormat="1" applyFont="1" applyFill="1" applyBorder="1" applyAlignment="1" applyProtection="1">
      <alignment horizontal="center" vertical="center"/>
      <protection locked="0"/>
    </xf>
    <xf numFmtId="4" fontId="17" fillId="13" borderId="19" xfId="0" applyNumberFormat="1" applyFont="1" applyFill="1" applyBorder="1" applyAlignment="1" applyProtection="1">
      <alignment vertical="center"/>
      <protection locked="0"/>
    </xf>
    <xf numFmtId="4" fontId="6" fillId="13" borderId="2" xfId="0" applyNumberFormat="1" applyFont="1" applyFill="1" applyBorder="1" applyAlignment="1" applyProtection="1">
      <alignment vertical="center"/>
      <protection locked="0"/>
    </xf>
    <xf numFmtId="4" fontId="6" fillId="13" borderId="13" xfId="0" applyNumberFormat="1" applyFont="1" applyFill="1" applyBorder="1" applyAlignment="1" applyProtection="1">
      <alignment vertical="center"/>
      <protection locked="0"/>
    </xf>
    <xf numFmtId="4" fontId="3" fillId="13" borderId="7" xfId="0" applyNumberFormat="1" applyFont="1" applyFill="1" applyBorder="1" applyAlignment="1" applyProtection="1">
      <alignment vertical="center"/>
      <protection locked="0"/>
    </xf>
    <xf numFmtId="4" fontId="3" fillId="13" borderId="14" xfId="0" applyNumberFormat="1" applyFont="1" applyFill="1" applyBorder="1" applyAlignment="1" applyProtection="1">
      <alignment vertical="center"/>
      <protection locked="0"/>
    </xf>
    <xf numFmtId="4" fontId="3" fillId="13" borderId="18" xfId="0" applyNumberFormat="1" applyFont="1" applyFill="1" applyBorder="1" applyAlignment="1" applyProtection="1">
      <alignment vertical="center"/>
      <protection locked="0"/>
    </xf>
    <xf numFmtId="4" fontId="2" fillId="13" borderId="19" xfId="0" applyNumberFormat="1" applyFont="1" applyFill="1" applyBorder="1" applyAlignment="1" applyProtection="1">
      <alignment horizontal="center" vertical="center" wrapText="1"/>
      <protection locked="0"/>
    </xf>
    <xf numFmtId="4" fontId="6" fillId="13" borderId="14" xfId="0" applyNumberFormat="1" applyFont="1" applyFill="1" applyBorder="1" applyAlignment="1" applyProtection="1">
      <alignment vertical="center"/>
      <protection locked="0"/>
    </xf>
    <xf numFmtId="4" fontId="3" fillId="13" borderId="10" xfId="0" applyNumberFormat="1" applyFont="1" applyFill="1" applyBorder="1" applyAlignment="1" applyProtection="1">
      <alignment vertical="center"/>
      <protection locked="0"/>
    </xf>
    <xf numFmtId="4" fontId="3" fillId="13" borderId="6" xfId="0" applyNumberFormat="1" applyFont="1" applyFill="1" applyBorder="1" applyAlignment="1" applyProtection="1">
      <alignment vertical="center"/>
      <protection locked="0"/>
    </xf>
    <xf numFmtId="4" fontId="3" fillId="13" borderId="13" xfId="0" applyNumberFormat="1" applyFont="1" applyFill="1" applyBorder="1" applyAlignment="1" applyProtection="1">
      <alignment vertical="center"/>
      <protection locked="0"/>
    </xf>
    <xf numFmtId="4" fontId="3" fillId="13" borderId="19" xfId="0" applyNumberFormat="1" applyFont="1" applyFill="1" applyBorder="1" applyAlignment="1" applyProtection="1">
      <alignment vertical="center"/>
      <protection locked="0"/>
    </xf>
    <xf numFmtId="4" fontId="3" fillId="13" borderId="3" xfId="0" applyNumberFormat="1" applyFont="1" applyFill="1" applyBorder="1" applyAlignment="1" applyProtection="1">
      <alignment vertical="center"/>
      <protection locked="0"/>
    </xf>
    <xf numFmtId="0" fontId="16" fillId="14" borderId="60" xfId="0" applyFont="1" applyFill="1" applyBorder="1" applyAlignment="1">
      <alignment horizontal="center" vertical="center" wrapText="1"/>
    </xf>
    <xf numFmtId="169" fontId="16" fillId="14" borderId="36" xfId="0" applyNumberFormat="1" applyFont="1" applyFill="1" applyBorder="1" applyAlignment="1">
      <alignment vertical="center"/>
    </xf>
    <xf numFmtId="4" fontId="3" fillId="13" borderId="2" xfId="0" applyNumberFormat="1" applyFont="1" applyFill="1" applyBorder="1" applyAlignment="1" applyProtection="1">
      <alignment horizontal="center" vertical="center"/>
      <protection locked="0"/>
    </xf>
    <xf numFmtId="4" fontId="3" fillId="13" borderId="6" xfId="0" applyNumberFormat="1" applyFont="1" applyFill="1" applyBorder="1" applyAlignment="1" applyProtection="1">
      <alignment horizontal="center" vertical="center"/>
      <protection locked="0"/>
    </xf>
    <xf numFmtId="4" fontId="3" fillId="13" borderId="17" xfId="0" applyNumberFormat="1" applyFont="1" applyFill="1" applyBorder="1" applyAlignment="1" applyProtection="1">
      <alignment horizontal="center" vertical="center"/>
      <protection locked="0"/>
    </xf>
    <xf numFmtId="0" fontId="2" fillId="2" borderId="41" xfId="0" applyFont="1" applyFill="1" applyBorder="1" applyAlignment="1" applyProtection="1">
      <alignment horizontal="center" vertical="center" wrapText="1"/>
    </xf>
    <xf numFmtId="0" fontId="2" fillId="2" borderId="42" xfId="0" applyFont="1" applyFill="1" applyBorder="1" applyAlignment="1" applyProtection="1">
      <alignment horizontal="center" vertical="center" wrapText="1"/>
    </xf>
    <xf numFmtId="0" fontId="2" fillId="2" borderId="42" xfId="0" applyNumberFormat="1" applyFont="1" applyFill="1" applyBorder="1" applyAlignment="1" applyProtection="1">
      <alignment horizontal="center" vertical="center" wrapText="1"/>
    </xf>
    <xf numFmtId="3" fontId="2" fillId="2" borderId="42" xfId="0" applyNumberFormat="1" applyFont="1" applyFill="1" applyBorder="1" applyAlignment="1" applyProtection="1">
      <alignment horizontal="center" vertical="center" wrapText="1"/>
    </xf>
    <xf numFmtId="4" fontId="2" fillId="2" borderId="43" xfId="0" applyNumberFormat="1" applyFont="1" applyFill="1" applyBorder="1" applyAlignment="1" applyProtection="1">
      <alignment horizontal="center" vertical="center" wrapText="1"/>
    </xf>
    <xf numFmtId="0" fontId="2" fillId="2" borderId="44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49" fontId="2" fillId="0" borderId="9" xfId="0" applyNumberFormat="1" applyFont="1" applyFill="1" applyBorder="1" applyAlignment="1" applyProtection="1">
      <alignment horizontal="left" vertical="center" wrapText="1"/>
    </xf>
    <xf numFmtId="0" fontId="3" fillId="0" borderId="9" xfId="0" applyNumberFormat="1" applyFont="1" applyFill="1" applyBorder="1" applyAlignment="1" applyProtection="1">
      <alignment horizontal="left" vertical="center" wrapText="1"/>
    </xf>
    <xf numFmtId="0" fontId="3" fillId="0" borderId="9" xfId="0" applyFont="1" applyFill="1" applyBorder="1" applyAlignment="1" applyProtection="1">
      <alignment horizontal="center" vertical="center"/>
    </xf>
    <xf numFmtId="3" fontId="3" fillId="0" borderId="9" xfId="0" applyNumberFormat="1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right" vertical="center"/>
    </xf>
    <xf numFmtId="3" fontId="3" fillId="0" borderId="9" xfId="0" applyNumberFormat="1" applyFont="1" applyFill="1" applyBorder="1" applyAlignment="1" applyProtection="1">
      <alignment horizontal="right" vertical="center"/>
    </xf>
    <xf numFmtId="0" fontId="4" fillId="0" borderId="11" xfId="0" applyFont="1" applyFill="1" applyBorder="1" applyAlignment="1" applyProtection="1">
      <alignment horizontal="left" vertical="center"/>
    </xf>
    <xf numFmtId="49" fontId="2" fillId="0" borderId="6" xfId="0" applyNumberFormat="1" applyFont="1" applyFill="1" applyBorder="1" applyAlignment="1" applyProtection="1">
      <alignment horizontal="left" vertical="center" wrapText="1"/>
    </xf>
    <xf numFmtId="0" fontId="3" fillId="0" borderId="6" xfId="0" applyNumberFormat="1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center" vertical="center"/>
    </xf>
    <xf numFmtId="3" fontId="3" fillId="0" borderId="6" xfId="0" applyNumberFormat="1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right" vertical="center"/>
    </xf>
    <xf numFmtId="164" fontId="2" fillId="0" borderId="6" xfId="0" applyNumberFormat="1" applyFont="1" applyFill="1" applyBorder="1" applyAlignment="1" applyProtection="1">
      <alignment horizontal="center" vertical="center"/>
    </xf>
    <xf numFmtId="3" fontId="3" fillId="0" borderId="6" xfId="0" applyNumberFormat="1" applyFont="1" applyFill="1" applyBorder="1" applyAlignment="1" applyProtection="1">
      <alignment horizontal="right" vertical="center"/>
    </xf>
    <xf numFmtId="0" fontId="4" fillId="0" borderId="8" xfId="0" applyFont="1" applyFill="1" applyBorder="1" applyAlignment="1" applyProtection="1">
      <alignment horizontal="left" vertical="center"/>
    </xf>
    <xf numFmtId="49" fontId="2" fillId="0" borderId="18" xfId="0" applyNumberFormat="1" applyFont="1" applyFill="1" applyBorder="1" applyAlignment="1" applyProtection="1">
      <alignment horizontal="left" vertical="center" wrapText="1"/>
    </xf>
    <xf numFmtId="0" fontId="3" fillId="0" borderId="18" xfId="0" applyNumberFormat="1" applyFont="1" applyFill="1" applyBorder="1" applyAlignment="1" applyProtection="1">
      <alignment horizontal="left" vertical="center" wrapText="1"/>
    </xf>
    <xf numFmtId="0" fontId="3" fillId="0" borderId="18" xfId="0" applyFont="1" applyFill="1" applyBorder="1" applyAlignment="1" applyProtection="1">
      <alignment horizontal="center" vertical="center"/>
    </xf>
    <xf numFmtId="3" fontId="3" fillId="0" borderId="18" xfId="0" applyNumberFormat="1" applyFont="1" applyFill="1" applyBorder="1" applyAlignment="1" applyProtection="1">
      <alignment horizontal="center" vertical="center"/>
    </xf>
    <xf numFmtId="0" fontId="3" fillId="0" borderId="18" xfId="0" applyFont="1" applyFill="1" applyBorder="1" applyAlignment="1" applyProtection="1">
      <alignment horizontal="right" vertical="center"/>
    </xf>
    <xf numFmtId="3" fontId="3" fillId="0" borderId="18" xfId="0" applyNumberFormat="1" applyFont="1" applyFill="1" applyBorder="1" applyAlignment="1" applyProtection="1">
      <alignment horizontal="right" vertical="center"/>
    </xf>
    <xf numFmtId="0" fontId="4" fillId="0" borderId="20" xfId="0" applyFont="1" applyFill="1" applyBorder="1" applyAlignment="1" applyProtection="1">
      <alignment horizontal="left" vertical="center"/>
    </xf>
    <xf numFmtId="49" fontId="2" fillId="0" borderId="24" xfId="0" applyNumberFormat="1" applyFont="1" applyFill="1" applyBorder="1" applyAlignment="1" applyProtection="1">
      <alignment horizontal="left" vertical="center" wrapText="1"/>
    </xf>
    <xf numFmtId="0" fontId="3" fillId="0" borderId="24" xfId="0" applyNumberFormat="1" applyFont="1" applyFill="1" applyBorder="1" applyAlignment="1" applyProtection="1">
      <alignment horizontal="left" vertical="center" wrapText="1"/>
    </xf>
    <xf numFmtId="3" fontId="3" fillId="0" borderId="24" xfId="0" applyNumberFormat="1" applyFont="1" applyFill="1" applyBorder="1" applyAlignment="1" applyProtection="1">
      <alignment horizontal="center" vertical="center"/>
    </xf>
    <xf numFmtId="0" fontId="3" fillId="0" borderId="24" xfId="0" applyFont="1" applyFill="1" applyBorder="1" applyAlignment="1" applyProtection="1">
      <alignment horizontal="right" vertical="center"/>
    </xf>
    <xf numFmtId="164" fontId="2" fillId="0" borderId="24" xfId="0" applyNumberFormat="1" applyFont="1" applyFill="1" applyBorder="1" applyAlignment="1" applyProtection="1">
      <alignment horizontal="center" vertical="center"/>
    </xf>
    <xf numFmtId="3" fontId="3" fillId="0" borderId="2" xfId="0" applyNumberFormat="1" applyFont="1" applyFill="1" applyBorder="1" applyAlignment="1" applyProtection="1">
      <alignment horizontal="right" vertical="center"/>
    </xf>
    <xf numFmtId="0" fontId="4" fillId="0" borderId="40" xfId="0" applyFont="1" applyFill="1" applyBorder="1" applyAlignment="1" applyProtection="1">
      <alignment horizontal="left" vertical="center"/>
    </xf>
    <xf numFmtId="49" fontId="2" fillId="0" borderId="13" xfId="0" applyNumberFormat="1" applyFont="1" applyFill="1" applyBorder="1" applyAlignment="1" applyProtection="1">
      <alignment horizontal="left" vertical="center" wrapText="1"/>
    </xf>
    <xf numFmtId="0" fontId="3" fillId="0" borderId="13" xfId="0" applyNumberFormat="1" applyFont="1" applyFill="1" applyBorder="1" applyAlignment="1" applyProtection="1">
      <alignment horizontal="left" vertical="center" wrapText="1"/>
    </xf>
    <xf numFmtId="0" fontId="3" fillId="0" borderId="13" xfId="0" applyFont="1" applyFill="1" applyBorder="1" applyAlignment="1" applyProtection="1">
      <alignment horizontal="center" vertical="center"/>
    </xf>
    <xf numFmtId="3" fontId="3" fillId="0" borderId="13" xfId="0" applyNumberFormat="1" applyFont="1" applyFill="1" applyBorder="1" applyAlignment="1" applyProtection="1">
      <alignment horizontal="center" vertical="center"/>
    </xf>
    <xf numFmtId="0" fontId="3" fillId="0" borderId="13" xfId="0" applyFont="1" applyFill="1" applyBorder="1" applyAlignment="1" applyProtection="1">
      <alignment horizontal="right" vertical="center"/>
    </xf>
    <xf numFmtId="0" fontId="4" fillId="0" borderId="15" xfId="0" applyFont="1" applyFill="1" applyBorder="1" applyAlignment="1" applyProtection="1">
      <alignment horizontal="left" vertical="center"/>
    </xf>
    <xf numFmtId="0" fontId="4" fillId="0" borderId="15" xfId="0" applyFont="1" applyFill="1" applyBorder="1" applyAlignment="1" applyProtection="1">
      <alignment horizontal="left" vertical="center" wrapText="1"/>
    </xf>
    <xf numFmtId="164" fontId="2" fillId="0" borderId="12" xfId="0" applyNumberFormat="1" applyFont="1" applyFill="1" applyBorder="1" applyAlignment="1" applyProtection="1">
      <alignment horizontal="center" vertical="center"/>
    </xf>
    <xf numFmtId="164" fontId="2" fillId="0" borderId="2" xfId="0" applyNumberFormat="1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right" vertical="center"/>
    </xf>
    <xf numFmtId="166" fontId="2" fillId="0" borderId="6" xfId="0" applyNumberFormat="1" applyFont="1" applyFill="1" applyBorder="1" applyAlignment="1" applyProtection="1">
      <alignment horizontal="center" vertical="center"/>
    </xf>
    <xf numFmtId="0" fontId="4" fillId="0" borderId="30" xfId="0" applyFont="1" applyFill="1" applyBorder="1" applyAlignment="1" applyProtection="1">
      <alignment horizontal="left" vertical="center" wrapText="1"/>
    </xf>
    <xf numFmtId="49" fontId="2" fillId="0" borderId="17" xfId="0" applyNumberFormat="1" applyFont="1" applyFill="1" applyBorder="1" applyAlignment="1" applyProtection="1">
      <alignment horizontal="left" vertical="center" wrapText="1"/>
    </xf>
    <xf numFmtId="0" fontId="3" fillId="0" borderId="17" xfId="0" applyNumberFormat="1" applyFont="1" applyFill="1" applyBorder="1" applyAlignment="1" applyProtection="1">
      <alignment horizontal="left" vertical="center" wrapText="1"/>
    </xf>
    <xf numFmtId="3" fontId="3" fillId="0" borderId="17" xfId="0" applyNumberFormat="1" applyFont="1" applyFill="1" applyBorder="1" applyAlignment="1" applyProtection="1">
      <alignment horizontal="center" vertical="center"/>
    </xf>
    <xf numFmtId="0" fontId="3" fillId="0" borderId="17" xfId="0" applyFont="1" applyFill="1" applyBorder="1" applyAlignment="1" applyProtection="1">
      <alignment horizontal="right" vertical="center"/>
    </xf>
    <xf numFmtId="3" fontId="3" fillId="0" borderId="17" xfId="0" applyNumberFormat="1" applyFont="1" applyFill="1" applyBorder="1" applyAlignment="1" applyProtection="1">
      <alignment horizontal="right" vertical="center"/>
    </xf>
    <xf numFmtId="0" fontId="4" fillId="0" borderId="46" xfId="0" applyFont="1" applyFill="1" applyBorder="1" applyAlignment="1" applyProtection="1">
      <alignment horizontal="left" vertical="center"/>
    </xf>
    <xf numFmtId="0" fontId="2" fillId="0" borderId="2" xfId="0" applyFont="1" applyFill="1" applyBorder="1" applyAlignment="1" applyProtection="1">
      <alignment horizontal="left" vertical="center" wrapText="1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center" vertical="center"/>
    </xf>
    <xf numFmtId="3" fontId="3" fillId="0" borderId="2" xfId="0" applyNumberFormat="1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right" vertical="center"/>
    </xf>
    <xf numFmtId="0" fontId="4" fillId="0" borderId="4" xfId="0" applyFont="1" applyFill="1" applyBorder="1" applyAlignment="1" applyProtection="1">
      <alignment horizontal="left" vertical="center"/>
    </xf>
    <xf numFmtId="0" fontId="2" fillId="0" borderId="6" xfId="0" applyFont="1" applyFill="1" applyBorder="1" applyAlignment="1" applyProtection="1">
      <alignment horizontal="left" vertical="center" wrapText="1"/>
    </xf>
    <xf numFmtId="0" fontId="2" fillId="0" borderId="18" xfId="0" applyFont="1" applyFill="1" applyBorder="1" applyAlignment="1" applyProtection="1">
      <alignment horizontal="left" vertical="center" wrapText="1"/>
    </xf>
    <xf numFmtId="0" fontId="2" fillId="0" borderId="24" xfId="0" applyFont="1" applyFill="1" applyBorder="1" applyAlignment="1" applyProtection="1">
      <alignment horizontal="left" vertical="center" wrapText="1"/>
    </xf>
    <xf numFmtId="0" fontId="2" fillId="0" borderId="17" xfId="0" applyFont="1" applyFill="1" applyBorder="1" applyAlignment="1" applyProtection="1">
      <alignment horizontal="left" vertical="center" wrapText="1"/>
    </xf>
    <xf numFmtId="0" fontId="3" fillId="0" borderId="31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left" vertical="center"/>
    </xf>
    <xf numFmtId="0" fontId="4" fillId="0" borderId="32" xfId="0" applyFont="1" applyFill="1" applyBorder="1" applyAlignment="1" applyProtection="1">
      <alignment horizontal="left" vertical="center"/>
    </xf>
    <xf numFmtId="0" fontId="6" fillId="0" borderId="31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3" fontId="5" fillId="0" borderId="67" xfId="0" applyNumberFormat="1" applyFont="1" applyFill="1" applyBorder="1" applyAlignment="1" applyProtection="1">
      <alignment horizontal="right" vertical="center"/>
    </xf>
    <xf numFmtId="3" fontId="5" fillId="0" borderId="0" xfId="0" applyNumberFormat="1" applyFont="1" applyFill="1" applyBorder="1" applyAlignment="1" applyProtection="1">
      <alignment horizontal="right" vertical="center"/>
    </xf>
    <xf numFmtId="0" fontId="2" fillId="0" borderId="0" xfId="0" applyFont="1" applyFill="1" applyBorder="1" applyAlignment="1" applyProtection="1">
      <alignment horizontal="right" vertical="center"/>
    </xf>
    <xf numFmtId="4" fontId="5" fillId="0" borderId="0" xfId="0" applyNumberFormat="1" applyFont="1" applyFill="1" applyBorder="1" applyAlignment="1" applyProtection="1">
      <alignment horizontal="right" vertical="center"/>
    </xf>
    <xf numFmtId="0" fontId="6" fillId="0" borderId="32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right" vertical="center"/>
    </xf>
    <xf numFmtId="3" fontId="6" fillId="0" borderId="0" xfId="0" applyNumberFormat="1" applyFont="1" applyFill="1" applyBorder="1" applyAlignment="1" applyProtection="1">
      <alignment horizontal="right" vertical="center"/>
    </xf>
    <xf numFmtId="4" fontId="0" fillId="0" borderId="0" xfId="0" applyNumberFormat="1" applyFont="1" applyFill="1" applyAlignment="1" applyProtection="1">
      <alignment horizontal="right" vertical="center"/>
    </xf>
    <xf numFmtId="0" fontId="9" fillId="0" borderId="0" xfId="0" applyFont="1" applyFill="1" applyBorder="1" applyAlignment="1" applyProtection="1">
      <alignment horizontal="left" vertical="center"/>
    </xf>
    <xf numFmtId="0" fontId="7" fillId="0" borderId="0" xfId="0" applyFont="1" applyFill="1" applyBorder="1" applyAlignment="1" applyProtection="1">
      <alignment horizontal="left" vertical="center"/>
    </xf>
    <xf numFmtId="4" fontId="6" fillId="0" borderId="36" xfId="0" applyNumberFormat="1" applyFont="1" applyFill="1" applyBorder="1" applyAlignment="1" applyProtection="1">
      <alignment horizontal="right" vertical="center"/>
    </xf>
    <xf numFmtId="4" fontId="10" fillId="0" borderId="36" xfId="0" applyNumberFormat="1" applyFont="1" applyFill="1" applyBorder="1" applyAlignment="1" applyProtection="1">
      <alignment horizontal="right" vertical="center"/>
    </xf>
    <xf numFmtId="4" fontId="6" fillId="0" borderId="0" xfId="0" applyNumberFormat="1" applyFont="1" applyFill="1" applyBorder="1" applyAlignment="1" applyProtection="1">
      <alignment horizontal="right" vertical="center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3" fontId="6" fillId="0" borderId="0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/>
    </xf>
    <xf numFmtId="0" fontId="3" fillId="0" borderId="31" xfId="0" applyFont="1" applyFill="1" applyBorder="1" applyAlignment="1" applyProtection="1">
      <alignment vertical="center"/>
    </xf>
    <xf numFmtId="164" fontId="2" fillId="0" borderId="0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Fill="1" applyBorder="1" applyAlignment="1" applyProtection="1">
      <alignment horizontal="left" vertical="center" wrapText="1"/>
    </xf>
    <xf numFmtId="0" fontId="3" fillId="0" borderId="32" xfId="0" applyFont="1" applyFill="1" applyBorder="1" applyAlignment="1" applyProtection="1">
      <alignment horizontal="center" vertical="center"/>
    </xf>
    <xf numFmtId="164" fontId="5" fillId="0" borderId="0" xfId="0" applyNumberFormat="1" applyFont="1" applyFill="1" applyBorder="1" applyAlignment="1" applyProtection="1">
      <alignment horizontal="center" vertical="center"/>
    </xf>
    <xf numFmtId="3" fontId="6" fillId="0" borderId="0" xfId="0" applyNumberFormat="1" applyFont="1" applyFill="1" applyBorder="1" applyAlignment="1" applyProtection="1">
      <alignment horizontal="right" vertical="center" wrapText="1"/>
    </xf>
    <xf numFmtId="4" fontId="6" fillId="0" borderId="0" xfId="0" applyNumberFormat="1" applyFont="1" applyFill="1" applyBorder="1" applyAlignment="1" applyProtection="1">
      <alignment horizontal="left" vertical="center" wrapText="1"/>
    </xf>
    <xf numFmtId="166" fontId="5" fillId="0" borderId="0" xfId="0" applyNumberFormat="1" applyFont="1" applyFill="1" applyBorder="1" applyAlignment="1" applyProtection="1">
      <alignment horizontal="center" vertical="center"/>
    </xf>
    <xf numFmtId="165" fontId="5" fillId="0" borderId="0" xfId="0" applyNumberFormat="1" applyFont="1" applyFill="1" applyBorder="1" applyAlignment="1" applyProtection="1">
      <alignment horizontal="center" vertical="center"/>
    </xf>
    <xf numFmtId="167" fontId="5" fillId="0" borderId="0" xfId="0" applyNumberFormat="1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center" vertical="center"/>
    </xf>
    <xf numFmtId="168" fontId="14" fillId="0" borderId="0" xfId="0" applyNumberFormat="1" applyFont="1" applyFill="1" applyBorder="1" applyAlignment="1" applyProtection="1">
      <alignment vertical="center" wrapText="1"/>
    </xf>
    <xf numFmtId="0" fontId="13" fillId="0" borderId="0" xfId="0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vertical="center" wrapText="1"/>
    </xf>
    <xf numFmtId="0" fontId="13" fillId="0" borderId="0" xfId="0" applyFont="1" applyFill="1" applyBorder="1" applyAlignment="1" applyProtection="1">
      <alignment horizontal="right" vertical="center" wrapText="1"/>
    </xf>
    <xf numFmtId="4" fontId="13" fillId="0" borderId="0" xfId="0" applyNumberFormat="1" applyFont="1" applyFill="1" applyBorder="1" applyAlignment="1" applyProtection="1">
      <alignment vertical="center" wrapText="1"/>
    </xf>
    <xf numFmtId="0" fontId="13" fillId="0" borderId="32" xfId="0" applyFont="1" applyFill="1" applyBorder="1" applyAlignment="1" applyProtection="1">
      <alignment vertical="center" wrapText="1"/>
    </xf>
    <xf numFmtId="0" fontId="6" fillId="0" borderId="37" xfId="0" applyFont="1" applyFill="1" applyBorder="1" applyAlignment="1" applyProtection="1">
      <alignment horizontal="center" vertical="center"/>
    </xf>
    <xf numFmtId="0" fontId="5" fillId="0" borderId="38" xfId="0" applyFont="1" applyFill="1" applyBorder="1" applyAlignment="1" applyProtection="1">
      <alignment horizontal="center" vertical="center"/>
    </xf>
    <xf numFmtId="0" fontId="0" fillId="0" borderId="0" xfId="0" applyFont="1" applyFill="1" applyProtection="1"/>
    <xf numFmtId="0" fontId="0" fillId="0" borderId="0" xfId="0" applyFont="1" applyProtection="1"/>
    <xf numFmtId="0" fontId="2" fillId="4" borderId="21" xfId="0" applyFont="1" applyFill="1" applyBorder="1" applyAlignment="1" applyProtection="1">
      <alignment horizontal="center" wrapText="1"/>
    </xf>
    <xf numFmtId="3" fontId="2" fillId="4" borderId="21" xfId="0" applyNumberFormat="1" applyFont="1" applyFill="1" applyBorder="1" applyAlignment="1" applyProtection="1">
      <alignment horizontal="center" wrapText="1"/>
    </xf>
    <xf numFmtId="3" fontId="2" fillId="4" borderId="21" xfId="0" applyNumberFormat="1" applyFont="1" applyFill="1" applyBorder="1" applyAlignment="1" applyProtection="1">
      <alignment horizontal="center" vertical="center" wrapText="1"/>
    </xf>
    <xf numFmtId="4" fontId="2" fillId="4" borderId="22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left" vertical="top" wrapText="1"/>
    </xf>
    <xf numFmtId="0" fontId="6" fillId="0" borderId="9" xfId="0" applyFont="1" applyFill="1" applyBorder="1" applyAlignment="1" applyProtection="1">
      <alignment horizontal="center"/>
    </xf>
    <xf numFmtId="3" fontId="6" fillId="0" borderId="9" xfId="0" applyNumberFormat="1" applyFont="1" applyFill="1" applyBorder="1" applyAlignment="1" applyProtection="1">
      <alignment horizontal="center"/>
    </xf>
    <xf numFmtId="164" fontId="2" fillId="0" borderId="6" xfId="0" applyNumberFormat="1" applyFont="1" applyFill="1" applyBorder="1" applyAlignment="1" applyProtection="1">
      <alignment horizontal="center"/>
    </xf>
    <xf numFmtId="3" fontId="6" fillId="0" borderId="6" xfId="0" applyNumberFormat="1" applyFont="1" applyFill="1" applyBorder="1" applyAlignment="1" applyProtection="1">
      <alignment vertical="center"/>
    </xf>
    <xf numFmtId="0" fontId="20" fillId="0" borderId="11" xfId="0" applyFont="1" applyFill="1" applyBorder="1" applyAlignment="1" applyProtection="1">
      <alignment vertical="center" shrinkToFit="1"/>
    </xf>
    <xf numFmtId="0" fontId="2" fillId="0" borderId="7" xfId="0" applyFont="1" applyFill="1" applyBorder="1" applyAlignment="1" applyProtection="1">
      <alignment horizontal="left" vertical="top" wrapText="1"/>
    </xf>
    <xf numFmtId="0" fontId="6" fillId="0" borderId="6" xfId="0" applyNumberFormat="1" applyFont="1" applyFill="1" applyBorder="1" applyAlignment="1" applyProtection="1">
      <alignment vertical="center" wrapText="1"/>
    </xf>
    <xf numFmtId="0" fontId="6" fillId="0" borderId="6" xfId="0" applyFont="1" applyFill="1" applyBorder="1" applyAlignment="1" applyProtection="1">
      <alignment horizontal="center"/>
    </xf>
    <xf numFmtId="3" fontId="6" fillId="0" borderId="6" xfId="0" applyNumberFormat="1" applyFont="1" applyFill="1" applyBorder="1" applyAlignment="1" applyProtection="1">
      <alignment horizontal="center"/>
    </xf>
    <xf numFmtId="0" fontId="20" fillId="0" borderId="8" xfId="0" applyFont="1" applyFill="1" applyBorder="1" applyAlignment="1" applyProtection="1">
      <alignment vertical="center" shrinkToFit="1"/>
    </xf>
    <xf numFmtId="164" fontId="2" fillId="0" borderId="9" xfId="0" applyNumberFormat="1" applyFont="1" applyFill="1" applyBorder="1" applyAlignment="1" applyProtection="1">
      <alignment horizontal="center"/>
    </xf>
    <xf numFmtId="0" fontId="6" fillId="0" borderId="9" xfId="0" applyNumberFormat="1" applyFont="1" applyFill="1" applyBorder="1" applyAlignment="1" applyProtection="1">
      <alignment vertical="center" wrapText="1"/>
    </xf>
    <xf numFmtId="0" fontId="2" fillId="0" borderId="29" xfId="0" applyFont="1" applyFill="1" applyBorder="1" applyAlignment="1" applyProtection="1">
      <alignment horizontal="left" vertical="top" wrapText="1"/>
    </xf>
    <xf numFmtId="0" fontId="6" fillId="0" borderId="12" xfId="0" applyNumberFormat="1" applyFont="1" applyFill="1" applyBorder="1" applyAlignment="1" applyProtection="1">
      <alignment vertical="center" wrapText="1"/>
    </xf>
    <xf numFmtId="0" fontId="6" fillId="0" borderId="12" xfId="0" applyFont="1" applyFill="1" applyBorder="1" applyAlignment="1" applyProtection="1">
      <alignment horizontal="center"/>
    </xf>
    <xf numFmtId="3" fontId="6" fillId="0" borderId="12" xfId="0" applyNumberFormat="1" applyFont="1" applyFill="1" applyBorder="1" applyAlignment="1" applyProtection="1">
      <alignment horizontal="center"/>
    </xf>
    <xf numFmtId="166" fontId="2" fillId="0" borderId="6" xfId="0" applyNumberFormat="1" applyFont="1" applyFill="1" applyBorder="1" applyAlignment="1" applyProtection="1">
      <alignment horizontal="center"/>
    </xf>
    <xf numFmtId="0" fontId="20" fillId="0" borderId="30" xfId="0" applyFont="1" applyFill="1" applyBorder="1" applyAlignment="1" applyProtection="1">
      <alignment vertical="center" shrinkToFit="1"/>
    </xf>
    <xf numFmtId="0" fontId="6" fillId="0" borderId="18" xfId="0" applyNumberFormat="1" applyFont="1" applyFill="1" applyBorder="1" applyAlignment="1" applyProtection="1">
      <alignment vertical="center" wrapText="1"/>
    </xf>
    <xf numFmtId="0" fontId="6" fillId="0" borderId="18" xfId="0" applyFont="1" applyFill="1" applyBorder="1" applyAlignment="1" applyProtection="1">
      <alignment horizontal="center"/>
    </xf>
    <xf numFmtId="3" fontId="6" fillId="0" borderId="18" xfId="0" applyNumberFormat="1" applyFont="1" applyFill="1" applyBorder="1" applyAlignment="1" applyProtection="1">
      <alignment horizontal="center"/>
    </xf>
    <xf numFmtId="164" fontId="2" fillId="0" borderId="18" xfId="0" applyNumberFormat="1" applyFont="1" applyFill="1" applyBorder="1" applyAlignment="1" applyProtection="1">
      <alignment horizontal="center"/>
    </xf>
    <xf numFmtId="3" fontId="6" fillId="0" borderId="18" xfId="0" applyNumberFormat="1" applyFont="1" applyFill="1" applyBorder="1" applyAlignment="1" applyProtection="1">
      <alignment vertical="center"/>
    </xf>
    <xf numFmtId="0" fontId="20" fillId="0" borderId="20" xfId="0" applyFont="1" applyFill="1" applyBorder="1" applyAlignment="1" applyProtection="1">
      <alignment vertical="center" shrinkToFit="1"/>
    </xf>
    <xf numFmtId="0" fontId="2" fillId="0" borderId="9" xfId="0" applyFont="1" applyFill="1" applyBorder="1" applyAlignment="1" applyProtection="1">
      <alignment horizontal="left" vertical="top" wrapText="1"/>
    </xf>
    <xf numFmtId="0" fontId="2" fillId="0" borderId="17" xfId="0" applyFont="1" applyFill="1" applyBorder="1" applyAlignment="1" applyProtection="1">
      <alignment horizontal="left" vertical="top" wrapText="1"/>
    </xf>
    <xf numFmtId="164" fontId="2" fillId="0" borderId="17" xfId="0" applyNumberFormat="1" applyFont="1" applyFill="1" applyBorder="1" applyAlignment="1" applyProtection="1">
      <alignment horizontal="center"/>
    </xf>
    <xf numFmtId="3" fontId="6" fillId="0" borderId="17" xfId="0" applyNumberFormat="1" applyFont="1" applyFill="1" applyBorder="1" applyAlignment="1" applyProtection="1">
      <alignment vertical="center"/>
    </xf>
    <xf numFmtId="0" fontId="2" fillId="0" borderId="2" xfId="0" applyFont="1" applyFill="1" applyBorder="1" applyAlignment="1" applyProtection="1">
      <alignment horizontal="left" vertical="top" wrapText="1"/>
    </xf>
    <xf numFmtId="0" fontId="6" fillId="0" borderId="2" xfId="0" applyNumberFormat="1" applyFont="1" applyFill="1" applyBorder="1" applyAlignment="1" applyProtection="1">
      <alignment vertical="center" wrapText="1"/>
    </xf>
    <xf numFmtId="0" fontId="6" fillId="0" borderId="2" xfId="0" applyFont="1" applyFill="1" applyBorder="1" applyAlignment="1" applyProtection="1">
      <alignment horizontal="center"/>
    </xf>
    <xf numFmtId="3" fontId="6" fillId="0" borderId="2" xfId="0" applyNumberFormat="1" applyFont="1" applyFill="1" applyBorder="1" applyAlignment="1" applyProtection="1">
      <alignment horizontal="center"/>
    </xf>
    <xf numFmtId="164" fontId="2" fillId="0" borderId="2" xfId="0" applyNumberFormat="1" applyFont="1" applyFill="1" applyBorder="1" applyAlignment="1" applyProtection="1">
      <alignment horizontal="center"/>
    </xf>
    <xf numFmtId="3" fontId="6" fillId="0" borderId="2" xfId="0" applyNumberFormat="1" applyFont="1" applyFill="1" applyBorder="1" applyAlignment="1" applyProtection="1">
      <alignment vertical="center"/>
    </xf>
    <xf numFmtId="0" fontId="20" fillId="0" borderId="4" xfId="0" applyFont="1" applyFill="1" applyBorder="1" applyAlignment="1" applyProtection="1">
      <alignment vertical="center" shrinkToFit="1"/>
    </xf>
    <xf numFmtId="0" fontId="2" fillId="0" borderId="6" xfId="0" applyFont="1" applyFill="1" applyBorder="1" applyAlignment="1" applyProtection="1">
      <alignment horizontal="left" vertical="top" wrapText="1"/>
    </xf>
    <xf numFmtId="0" fontId="2" fillId="0" borderId="18" xfId="0" applyFont="1" applyFill="1" applyBorder="1" applyAlignment="1" applyProtection="1">
      <alignment horizontal="left" vertical="top" wrapText="1"/>
    </xf>
    <xf numFmtId="0" fontId="2" fillId="0" borderId="18" xfId="0" applyFont="1" applyFill="1" applyBorder="1" applyAlignment="1" applyProtection="1">
      <alignment horizontal="center"/>
    </xf>
    <xf numFmtId="0" fontId="3" fillId="0" borderId="33" xfId="0" applyFont="1" applyFill="1" applyBorder="1" applyAlignment="1" applyProtection="1">
      <alignment horizontal="center" vertical="center"/>
    </xf>
    <xf numFmtId="0" fontId="2" fillId="0" borderId="34" xfId="0" applyFont="1" applyFill="1" applyBorder="1" applyAlignment="1" applyProtection="1">
      <alignment horizontal="center" vertical="center"/>
    </xf>
    <xf numFmtId="0" fontId="3" fillId="0" borderId="34" xfId="0" applyFont="1" applyFill="1" applyBorder="1" applyAlignment="1" applyProtection="1">
      <alignment horizontal="left" vertical="top" wrapText="1"/>
    </xf>
    <xf numFmtId="0" fontId="3" fillId="0" borderId="34" xfId="0" applyNumberFormat="1" applyFont="1" applyFill="1" applyBorder="1" applyAlignment="1" applyProtection="1">
      <alignment horizontal="left" vertical="center" wrapText="1"/>
    </xf>
    <xf numFmtId="0" fontId="3" fillId="0" borderId="34" xfId="0" applyFont="1" applyFill="1" applyBorder="1" applyAlignment="1" applyProtection="1">
      <alignment horizontal="right" vertical="center"/>
    </xf>
    <xf numFmtId="3" fontId="3" fillId="0" borderId="34" xfId="0" applyNumberFormat="1" applyFont="1" applyFill="1" applyBorder="1" applyAlignment="1" applyProtection="1">
      <alignment horizontal="right" vertical="center"/>
    </xf>
    <xf numFmtId="0" fontId="3" fillId="0" borderId="34" xfId="0" applyFont="1" applyFill="1" applyBorder="1" applyAlignment="1" applyProtection="1">
      <alignment horizontal="center" vertical="center"/>
    </xf>
    <xf numFmtId="3" fontId="3" fillId="0" borderId="34" xfId="0" applyNumberFormat="1" applyFont="1" applyFill="1" applyBorder="1" applyAlignment="1" applyProtection="1">
      <alignment horizontal="center" vertical="center"/>
    </xf>
    <xf numFmtId="4" fontId="3" fillId="0" borderId="34" xfId="0" applyNumberFormat="1" applyFont="1" applyFill="1" applyBorder="1" applyAlignment="1" applyProtection="1">
      <alignment horizontal="center" vertical="center"/>
    </xf>
    <xf numFmtId="0" fontId="4" fillId="0" borderId="35" xfId="0" applyFont="1" applyFill="1" applyBorder="1" applyAlignment="1" applyProtection="1">
      <alignment horizontal="left" vertical="center"/>
    </xf>
    <xf numFmtId="3" fontId="5" fillId="0" borderId="67" xfId="0" applyNumberFormat="1" applyFont="1" applyFill="1" applyBorder="1" applyAlignment="1" applyProtection="1">
      <alignment vertical="center"/>
    </xf>
    <xf numFmtId="0" fontId="13" fillId="0" borderId="0" xfId="0" applyFont="1" applyFill="1" applyBorder="1" applyAlignment="1" applyProtection="1">
      <alignment horizontal="left" vertical="top" wrapText="1"/>
    </xf>
    <xf numFmtId="0" fontId="2" fillId="3" borderId="24" xfId="0" applyFont="1" applyFill="1" applyBorder="1" applyAlignment="1" applyProtection="1">
      <alignment horizontal="center" wrapText="1"/>
    </xf>
    <xf numFmtId="1" fontId="2" fillId="3" borderId="24" xfId="0" applyNumberFormat="1" applyFont="1" applyFill="1" applyBorder="1" applyAlignment="1" applyProtection="1">
      <alignment horizontal="center" wrapText="1"/>
    </xf>
    <xf numFmtId="3" fontId="2" fillId="3" borderId="24" xfId="0" applyNumberFormat="1" applyFont="1" applyFill="1" applyBorder="1" applyAlignment="1" applyProtection="1">
      <alignment horizontal="center" vertical="center" wrapText="1"/>
    </xf>
    <xf numFmtId="4" fontId="2" fillId="3" borderId="25" xfId="0" applyNumberFormat="1" applyFont="1" applyFill="1" applyBorder="1" applyAlignment="1" applyProtection="1">
      <alignment horizontal="center" vertical="center" wrapText="1"/>
    </xf>
    <xf numFmtId="165" fontId="2" fillId="0" borderId="6" xfId="0" applyNumberFormat="1" applyFont="1" applyFill="1" applyBorder="1" applyAlignment="1" applyProtection="1">
      <alignment horizontal="center"/>
    </xf>
    <xf numFmtId="0" fontId="3" fillId="0" borderId="47" xfId="0" applyFont="1" applyFill="1" applyBorder="1" applyAlignment="1" applyProtection="1">
      <alignment horizontal="center" vertical="center"/>
    </xf>
    <xf numFmtId="0" fontId="2" fillId="0" borderId="51" xfId="0" applyFont="1" applyFill="1" applyBorder="1" applyAlignment="1" applyProtection="1">
      <alignment horizontal="center" vertical="center"/>
    </xf>
    <xf numFmtId="0" fontId="2" fillId="0" borderId="51" xfId="0" applyFont="1" applyFill="1" applyBorder="1" applyAlignment="1" applyProtection="1">
      <alignment horizontal="left" vertical="center" wrapText="1"/>
    </xf>
    <xf numFmtId="0" fontId="3" fillId="0" borderId="51" xfId="0" applyNumberFormat="1" applyFont="1" applyFill="1" applyBorder="1" applyAlignment="1" applyProtection="1">
      <alignment horizontal="left" vertical="center" wrapText="1"/>
    </xf>
    <xf numFmtId="0" fontId="3" fillId="0" borderId="51" xfId="0" applyFont="1" applyFill="1" applyBorder="1" applyAlignment="1" applyProtection="1">
      <alignment horizontal="center" vertical="center"/>
    </xf>
    <xf numFmtId="1" fontId="3" fillId="0" borderId="51" xfId="0" applyNumberFormat="1" applyFont="1" applyFill="1" applyBorder="1" applyAlignment="1" applyProtection="1">
      <alignment horizontal="center" vertical="center"/>
    </xf>
    <xf numFmtId="0" fontId="3" fillId="0" borderId="51" xfId="0" applyFont="1" applyFill="1" applyBorder="1" applyAlignment="1" applyProtection="1">
      <alignment horizontal="right" vertical="center"/>
    </xf>
    <xf numFmtId="3" fontId="3" fillId="0" borderId="51" xfId="0" applyNumberFormat="1" applyFont="1" applyFill="1" applyBorder="1" applyAlignment="1" applyProtection="1">
      <alignment horizontal="center" vertical="center"/>
    </xf>
    <xf numFmtId="4" fontId="3" fillId="0" borderId="51" xfId="0" applyNumberFormat="1" applyFont="1" applyFill="1" applyBorder="1" applyAlignment="1" applyProtection="1">
      <alignment horizontal="center" vertical="center"/>
    </xf>
    <xf numFmtId="0" fontId="4" fillId="0" borderId="52" xfId="0" applyFont="1" applyFill="1" applyBorder="1" applyAlignment="1" applyProtection="1">
      <alignment horizontal="left" vertical="center"/>
    </xf>
    <xf numFmtId="0" fontId="6" fillId="0" borderId="49" xfId="0" applyFont="1" applyFill="1" applyBorder="1" applyAlignment="1" applyProtection="1">
      <alignment horizontal="center" vertical="center"/>
    </xf>
    <xf numFmtId="0" fontId="6" fillId="0" borderId="53" xfId="0" applyFont="1" applyFill="1" applyBorder="1" applyAlignment="1" applyProtection="1">
      <alignment horizontal="center" vertical="center"/>
    </xf>
    <xf numFmtId="4" fontId="0" fillId="0" borderId="0" xfId="0" applyNumberFormat="1" applyFont="1" applyFill="1" applyBorder="1" applyAlignment="1" applyProtection="1">
      <alignment horizontal="right" vertical="center"/>
    </xf>
    <xf numFmtId="0" fontId="3" fillId="0" borderId="49" xfId="0" applyFont="1" applyFill="1" applyBorder="1" applyAlignment="1" applyProtection="1">
      <alignment vertical="center"/>
    </xf>
    <xf numFmtId="0" fontId="15" fillId="0" borderId="0" xfId="0" applyFont="1" applyFill="1" applyBorder="1" applyAlignment="1" applyProtection="1">
      <alignment vertical="center" wrapText="1"/>
    </xf>
    <xf numFmtId="1" fontId="13" fillId="0" borderId="0" xfId="0" applyNumberFormat="1" applyFont="1" applyFill="1" applyBorder="1" applyAlignment="1" applyProtection="1">
      <alignment horizontal="center" vertical="center" wrapText="1"/>
    </xf>
    <xf numFmtId="0" fontId="13" fillId="0" borderId="53" xfId="0" applyFont="1" applyFill="1" applyBorder="1" applyAlignment="1" applyProtection="1">
      <alignment vertical="center" wrapText="1"/>
    </xf>
    <xf numFmtId="0" fontId="6" fillId="0" borderId="56" xfId="0" applyFont="1" applyFill="1" applyBorder="1" applyAlignment="1" applyProtection="1">
      <alignment horizontal="center" vertical="center"/>
    </xf>
    <xf numFmtId="0" fontId="5" fillId="0" borderId="58" xfId="0" applyFont="1" applyFill="1" applyBorder="1" applyAlignment="1" applyProtection="1">
      <alignment horizontal="center" vertical="center"/>
    </xf>
    <xf numFmtId="0" fontId="5" fillId="6" borderId="41" xfId="0" applyFont="1" applyFill="1" applyBorder="1" applyAlignment="1" applyProtection="1">
      <alignment horizontal="center" vertical="center" wrapText="1"/>
    </xf>
    <xf numFmtId="0" fontId="5" fillId="6" borderId="42" xfId="0" applyFont="1" applyFill="1" applyBorder="1" applyAlignment="1" applyProtection="1">
      <alignment horizontal="center" vertical="center" wrapText="1"/>
    </xf>
    <xf numFmtId="0" fontId="5" fillId="6" borderId="42" xfId="0" applyNumberFormat="1" applyFont="1" applyFill="1" applyBorder="1" applyAlignment="1" applyProtection="1">
      <alignment horizontal="center" vertical="center" wrapText="1"/>
    </xf>
    <xf numFmtId="0" fontId="2" fillId="6" borderId="42" xfId="0" applyFont="1" applyFill="1" applyBorder="1" applyAlignment="1" applyProtection="1">
      <alignment horizontal="center" wrapText="1"/>
    </xf>
    <xf numFmtId="3" fontId="2" fillId="6" borderId="42" xfId="0" applyNumberFormat="1" applyFont="1" applyFill="1" applyBorder="1" applyAlignment="1" applyProtection="1">
      <alignment horizontal="center" wrapText="1"/>
    </xf>
    <xf numFmtId="0" fontId="5" fillId="6" borderId="42" xfId="0" applyFont="1" applyFill="1" applyBorder="1" applyAlignment="1" applyProtection="1">
      <alignment horizontal="center" wrapText="1"/>
    </xf>
    <xf numFmtId="3" fontId="2" fillId="6" borderId="42" xfId="0" applyNumberFormat="1" applyFont="1" applyFill="1" applyBorder="1" applyAlignment="1" applyProtection="1">
      <alignment horizontal="center" vertical="center" wrapText="1"/>
    </xf>
    <xf numFmtId="4" fontId="2" fillId="6" borderId="43" xfId="0" applyNumberFormat="1" applyFont="1" applyFill="1" applyBorder="1" applyAlignment="1" applyProtection="1">
      <alignment horizontal="center" vertical="center" wrapText="1"/>
    </xf>
    <xf numFmtId="0" fontId="5" fillId="6" borderId="44" xfId="0" applyFont="1" applyFill="1" applyBorder="1" applyAlignment="1" applyProtection="1">
      <alignment horizontal="center" vertical="center" shrinkToFit="1"/>
    </xf>
    <xf numFmtId="0" fontId="0" fillId="0" borderId="49" xfId="0" applyBorder="1" applyProtection="1"/>
    <xf numFmtId="0" fontId="0" fillId="0" borderId="0" xfId="0" applyBorder="1" applyProtection="1"/>
    <xf numFmtId="0" fontId="2" fillId="0" borderId="9" xfId="0" applyFont="1" applyFill="1" applyBorder="1" applyAlignment="1" applyProtection="1">
      <alignment horizontal="left" vertical="center" wrapText="1"/>
    </xf>
    <xf numFmtId="166" fontId="2" fillId="0" borderId="9" xfId="0" applyNumberFormat="1" applyFont="1" applyFill="1" applyBorder="1" applyAlignment="1" applyProtection="1">
      <alignment horizontal="center"/>
    </xf>
    <xf numFmtId="3" fontId="6" fillId="0" borderId="9" xfId="0" applyNumberFormat="1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vertical="center" wrapText="1"/>
    </xf>
    <xf numFmtId="0" fontId="17" fillId="0" borderId="18" xfId="0" applyNumberFormat="1" applyFont="1" applyFill="1" applyBorder="1" applyAlignment="1" applyProtection="1">
      <alignment vertical="center" wrapText="1"/>
    </xf>
    <xf numFmtId="0" fontId="17" fillId="0" borderId="18" xfId="0" applyFont="1" applyFill="1" applyBorder="1" applyAlignment="1" applyProtection="1">
      <alignment horizontal="center"/>
    </xf>
    <xf numFmtId="3" fontId="17" fillId="0" borderId="18" xfId="0" applyNumberFormat="1" applyFont="1" applyFill="1" applyBorder="1" applyAlignment="1" applyProtection="1">
      <alignment horizontal="center"/>
    </xf>
    <xf numFmtId="165" fontId="18" fillId="0" borderId="18" xfId="0" applyNumberFormat="1" applyFont="1" applyFill="1" applyBorder="1" applyAlignment="1" applyProtection="1">
      <alignment horizontal="center" vertical="center"/>
    </xf>
    <xf numFmtId="3" fontId="17" fillId="0" borderId="18" xfId="0" applyNumberFormat="1" applyFont="1" applyFill="1" applyBorder="1" applyAlignment="1" applyProtection="1">
      <alignment vertical="center"/>
    </xf>
    <xf numFmtId="0" fontId="19" fillId="0" borderId="20" xfId="0" applyFont="1" applyFill="1" applyBorder="1" applyAlignment="1" applyProtection="1">
      <alignment vertical="center" shrinkToFit="1"/>
    </xf>
    <xf numFmtId="0" fontId="2" fillId="0" borderId="2" xfId="0" applyFont="1" applyFill="1" applyBorder="1" applyAlignment="1" applyProtection="1">
      <alignment vertical="center" wrapText="1"/>
    </xf>
    <xf numFmtId="166" fontId="2" fillId="0" borderId="2" xfId="0" applyNumberFormat="1" applyFont="1" applyFill="1" applyBorder="1" applyAlignment="1" applyProtection="1">
      <alignment horizontal="center"/>
    </xf>
    <xf numFmtId="0" fontId="2" fillId="0" borderId="12" xfId="0" applyFont="1" applyFill="1" applyBorder="1" applyAlignment="1" applyProtection="1">
      <alignment vertical="center" wrapText="1"/>
    </xf>
    <xf numFmtId="166" fontId="2" fillId="0" borderId="13" xfId="0" applyNumberFormat="1" applyFont="1" applyFill="1" applyBorder="1" applyAlignment="1" applyProtection="1">
      <alignment horizontal="center"/>
    </xf>
    <xf numFmtId="3" fontId="6" fillId="0" borderId="13" xfId="0" applyNumberFormat="1" applyFont="1" applyFill="1" applyBorder="1" applyAlignment="1" applyProtection="1">
      <alignment vertical="center"/>
    </xf>
    <xf numFmtId="0" fontId="2" fillId="0" borderId="18" xfId="0" applyFont="1" applyFill="1" applyBorder="1" applyAlignment="1" applyProtection="1">
      <alignment vertical="center" wrapText="1"/>
    </xf>
    <xf numFmtId="166" fontId="2" fillId="0" borderId="18" xfId="0" applyNumberFormat="1" applyFont="1" applyFill="1" applyBorder="1" applyAlignment="1" applyProtection="1">
      <alignment horizontal="center"/>
    </xf>
    <xf numFmtId="0" fontId="2" fillId="0" borderId="6" xfId="0" applyFont="1" applyFill="1" applyBorder="1" applyAlignment="1" applyProtection="1">
      <alignment vertical="center" wrapText="1"/>
    </xf>
    <xf numFmtId="0" fontId="2" fillId="0" borderId="13" xfId="0" applyFont="1" applyFill="1" applyBorder="1" applyAlignment="1" applyProtection="1">
      <alignment vertical="center" wrapText="1"/>
    </xf>
    <xf numFmtId="0" fontId="6" fillId="0" borderId="13" xfId="0" applyNumberFormat="1" applyFont="1" applyFill="1" applyBorder="1" applyAlignment="1" applyProtection="1">
      <alignment vertical="center" wrapText="1"/>
    </xf>
    <xf numFmtId="0" fontId="6" fillId="0" borderId="13" xfId="0" applyFont="1" applyFill="1" applyBorder="1" applyAlignment="1" applyProtection="1">
      <alignment horizontal="center"/>
    </xf>
    <xf numFmtId="3" fontId="6" fillId="0" borderId="13" xfId="0" applyNumberFormat="1" applyFont="1" applyFill="1" applyBorder="1" applyAlignment="1" applyProtection="1">
      <alignment horizontal="center"/>
    </xf>
    <xf numFmtId="0" fontId="20" fillId="0" borderId="15" xfId="0" applyFont="1" applyFill="1" applyBorder="1" applyAlignment="1" applyProtection="1">
      <alignment vertical="center" shrinkToFit="1"/>
    </xf>
    <xf numFmtId="0" fontId="2" fillId="0" borderId="19" xfId="0" applyFont="1" applyFill="1" applyBorder="1" applyAlignment="1" applyProtection="1">
      <alignment vertical="center" wrapText="1"/>
    </xf>
    <xf numFmtId="0" fontId="3" fillId="0" borderId="51" xfId="0" applyFont="1" applyFill="1" applyBorder="1" applyAlignment="1" applyProtection="1">
      <alignment horizontal="left" vertical="center" wrapText="1"/>
    </xf>
    <xf numFmtId="3" fontId="3" fillId="0" borderId="51" xfId="0" applyNumberFormat="1" applyFont="1" applyFill="1" applyBorder="1" applyAlignment="1" applyProtection="1">
      <alignment horizontal="right" vertical="center"/>
    </xf>
    <xf numFmtId="0" fontId="5" fillId="9" borderId="41" xfId="0" applyFont="1" applyFill="1" applyBorder="1" applyAlignment="1" applyProtection="1">
      <alignment horizontal="center" vertical="center" wrapText="1"/>
    </xf>
    <xf numFmtId="0" fontId="5" fillId="9" borderId="42" xfId="0" applyFont="1" applyFill="1" applyBorder="1" applyAlignment="1" applyProtection="1">
      <alignment horizontal="center" vertical="center" wrapText="1"/>
    </xf>
    <xf numFmtId="0" fontId="5" fillId="9" borderId="42" xfId="0" applyNumberFormat="1" applyFont="1" applyFill="1" applyBorder="1" applyAlignment="1" applyProtection="1">
      <alignment horizontal="center" vertical="center" wrapText="1"/>
    </xf>
    <xf numFmtId="0" fontId="2" fillId="9" borderId="42" xfId="0" applyFont="1" applyFill="1" applyBorder="1" applyAlignment="1" applyProtection="1">
      <alignment horizontal="center" wrapText="1"/>
    </xf>
    <xf numFmtId="3" fontId="2" fillId="9" borderId="42" xfId="0" applyNumberFormat="1" applyFont="1" applyFill="1" applyBorder="1" applyAlignment="1" applyProtection="1">
      <alignment horizontal="center" wrapText="1"/>
    </xf>
    <xf numFmtId="0" fontId="5" fillId="9" borderId="42" xfId="0" applyFont="1" applyFill="1" applyBorder="1" applyAlignment="1" applyProtection="1">
      <alignment horizontal="center" wrapText="1"/>
    </xf>
    <xf numFmtId="3" fontId="2" fillId="9" borderId="42" xfId="0" applyNumberFormat="1" applyFont="1" applyFill="1" applyBorder="1" applyAlignment="1" applyProtection="1">
      <alignment horizontal="center" vertical="center" wrapText="1"/>
    </xf>
    <xf numFmtId="4" fontId="2" fillId="9" borderId="43" xfId="0" applyNumberFormat="1" applyFont="1" applyFill="1" applyBorder="1" applyAlignment="1" applyProtection="1">
      <alignment horizontal="center" vertical="center" wrapText="1"/>
    </xf>
    <xf numFmtId="0" fontId="5" fillId="9" borderId="44" xfId="0" applyFont="1" applyFill="1" applyBorder="1" applyAlignment="1" applyProtection="1">
      <alignment horizontal="center" vertical="center" shrinkToFit="1"/>
    </xf>
    <xf numFmtId="0" fontId="2" fillId="0" borderId="9" xfId="0" applyFont="1" applyFill="1" applyBorder="1" applyAlignment="1" applyProtection="1">
      <alignment vertical="center" wrapText="1"/>
    </xf>
    <xf numFmtId="3" fontId="6" fillId="0" borderId="9" xfId="0" applyNumberFormat="1" applyFont="1" applyFill="1" applyBorder="1" applyAlignment="1" applyProtection="1"/>
    <xf numFmtId="0" fontId="6" fillId="0" borderId="11" xfId="0" applyFont="1" applyFill="1" applyBorder="1" applyAlignment="1" applyProtection="1">
      <alignment vertical="center" shrinkToFit="1"/>
    </xf>
    <xf numFmtId="0" fontId="5" fillId="0" borderId="18" xfId="0" applyFont="1" applyFill="1" applyBorder="1" applyAlignment="1" applyProtection="1">
      <alignment vertical="center" wrapText="1"/>
    </xf>
    <xf numFmtId="166" fontId="2" fillId="0" borderId="17" xfId="0" applyNumberFormat="1" applyFont="1" applyFill="1" applyBorder="1" applyAlignment="1" applyProtection="1">
      <alignment horizontal="center"/>
    </xf>
    <xf numFmtId="0" fontId="6" fillId="0" borderId="20" xfId="0" applyFont="1" applyFill="1" applyBorder="1" applyAlignment="1" applyProtection="1">
      <alignment vertical="center" shrinkToFit="1"/>
    </xf>
    <xf numFmtId="4" fontId="3" fillId="0" borderId="0" xfId="0" applyNumberFormat="1" applyFont="1" applyFill="1" applyBorder="1" applyAlignment="1" applyProtection="1">
      <alignment horizontal="center" vertical="center"/>
    </xf>
    <xf numFmtId="0" fontId="5" fillId="8" borderId="41" xfId="0" applyFont="1" applyFill="1" applyBorder="1" applyAlignment="1" applyProtection="1">
      <alignment horizontal="center" vertical="center" wrapText="1"/>
    </xf>
    <xf numFmtId="0" fontId="5" fillId="8" borderId="42" xfId="0" applyFont="1" applyFill="1" applyBorder="1" applyAlignment="1" applyProtection="1">
      <alignment horizontal="center" vertical="center" wrapText="1"/>
    </xf>
    <xf numFmtId="0" fontId="5" fillId="8" borderId="42" xfId="0" applyNumberFormat="1" applyFont="1" applyFill="1" applyBorder="1" applyAlignment="1" applyProtection="1">
      <alignment horizontal="center" vertical="center" wrapText="1"/>
    </xf>
    <xf numFmtId="0" fontId="2" fillId="8" borderId="42" xfId="0" applyFont="1" applyFill="1" applyBorder="1" applyAlignment="1" applyProtection="1">
      <alignment horizontal="center" wrapText="1"/>
    </xf>
    <xf numFmtId="3" fontId="2" fillId="8" borderId="42" xfId="0" applyNumberFormat="1" applyFont="1" applyFill="1" applyBorder="1" applyAlignment="1" applyProtection="1">
      <alignment horizontal="center" wrapText="1"/>
    </xf>
    <xf numFmtId="0" fontId="5" fillId="8" borderId="42" xfId="0" applyFont="1" applyFill="1" applyBorder="1" applyAlignment="1" applyProtection="1">
      <alignment horizontal="center" wrapText="1"/>
    </xf>
    <xf numFmtId="3" fontId="2" fillId="8" borderId="42" xfId="0" applyNumberFormat="1" applyFont="1" applyFill="1" applyBorder="1" applyAlignment="1" applyProtection="1">
      <alignment horizontal="center" vertical="center" wrapText="1"/>
    </xf>
    <xf numFmtId="4" fontId="2" fillId="8" borderId="43" xfId="0" applyNumberFormat="1" applyFont="1" applyFill="1" applyBorder="1" applyAlignment="1" applyProtection="1">
      <alignment horizontal="center" vertical="center" wrapText="1"/>
    </xf>
    <xf numFmtId="0" fontId="5" fillId="8" borderId="44" xfId="0" applyFont="1" applyFill="1" applyBorder="1" applyAlignment="1" applyProtection="1">
      <alignment horizontal="center" vertical="center" shrinkToFit="1"/>
    </xf>
    <xf numFmtId="0" fontId="5" fillId="0" borderId="12" xfId="0" applyFont="1" applyFill="1" applyBorder="1" applyAlignment="1" applyProtection="1">
      <alignment horizontal="left" vertical="center" wrapText="1"/>
    </xf>
    <xf numFmtId="0" fontId="5" fillId="0" borderId="30" xfId="0" applyFont="1" applyFill="1" applyBorder="1" applyAlignment="1" applyProtection="1">
      <alignment horizontal="center" vertical="center" shrinkToFit="1"/>
    </xf>
    <xf numFmtId="0" fontId="5" fillId="0" borderId="12" xfId="0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center" wrapText="1"/>
    </xf>
    <xf numFmtId="0" fontId="5" fillId="0" borderId="20" xfId="0" applyFont="1" applyFill="1" applyBorder="1" applyAlignment="1" applyProtection="1">
      <alignment horizontal="center" vertical="center" shrinkToFit="1"/>
    </xf>
    <xf numFmtId="0" fontId="5" fillId="0" borderId="24" xfId="0" applyFont="1" applyFill="1" applyBorder="1" applyAlignment="1" applyProtection="1">
      <alignment horizontal="left" vertical="top" wrapText="1"/>
    </xf>
    <xf numFmtId="0" fontId="6" fillId="0" borderId="2" xfId="0" applyFont="1" applyFill="1" applyBorder="1" applyAlignment="1" applyProtection="1">
      <alignment horizontal="center" vertical="center"/>
    </xf>
    <xf numFmtId="3" fontId="6" fillId="0" borderId="2" xfId="0" applyNumberFormat="1" applyFont="1" applyFill="1" applyBorder="1" applyAlignment="1" applyProtection="1">
      <alignment horizontal="center" vertical="center"/>
    </xf>
    <xf numFmtId="166" fontId="2" fillId="0" borderId="2" xfId="0" applyNumberFormat="1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vertical="center" shrinkToFit="1"/>
    </xf>
    <xf numFmtId="0" fontId="6" fillId="0" borderId="8" xfId="0" applyFont="1" applyFill="1" applyBorder="1" applyAlignment="1" applyProtection="1">
      <alignment vertical="center" shrinkToFit="1"/>
    </xf>
    <xf numFmtId="0" fontId="6" fillId="0" borderId="15" xfId="0" applyFont="1" applyFill="1" applyBorder="1" applyAlignment="1" applyProtection="1">
      <alignment vertical="center" shrinkToFit="1"/>
    </xf>
    <xf numFmtId="0" fontId="5" fillId="0" borderId="24" xfId="0" applyFont="1" applyFill="1" applyBorder="1" applyAlignment="1" applyProtection="1">
      <alignment horizontal="left" vertical="center" wrapText="1"/>
    </xf>
    <xf numFmtId="3" fontId="6" fillId="0" borderId="2" xfId="0" applyNumberFormat="1" applyFont="1" applyFill="1" applyBorder="1" applyAlignment="1" applyProtection="1"/>
    <xf numFmtId="0" fontId="5" fillId="0" borderId="6" xfId="0" applyFont="1" applyFill="1" applyBorder="1" applyAlignment="1" applyProtection="1">
      <alignment vertical="center" wrapText="1"/>
    </xf>
    <xf numFmtId="0" fontId="6" fillId="0" borderId="6" xfId="0" applyFont="1" applyFill="1" applyBorder="1" applyAlignment="1" applyProtection="1">
      <alignment vertical="center" wrapText="1"/>
    </xf>
    <xf numFmtId="0" fontId="6" fillId="0" borderId="13" xfId="0" applyFont="1" applyFill="1" applyBorder="1" applyAlignment="1" applyProtection="1">
      <alignment vertical="center" wrapText="1"/>
    </xf>
    <xf numFmtId="0" fontId="6" fillId="0" borderId="45" xfId="0" applyFont="1" applyFill="1" applyBorder="1" applyAlignment="1" applyProtection="1">
      <alignment vertical="center" wrapText="1"/>
    </xf>
    <xf numFmtId="0" fontId="6" fillId="0" borderId="58" xfId="0" applyNumberFormat="1" applyFont="1" applyFill="1" applyBorder="1" applyAlignment="1" applyProtection="1">
      <alignment vertical="center" wrapText="1"/>
    </xf>
    <xf numFmtId="0" fontId="6" fillId="0" borderId="58" xfId="0" applyFont="1" applyFill="1" applyBorder="1" applyAlignment="1" applyProtection="1">
      <alignment horizontal="center"/>
    </xf>
    <xf numFmtId="3" fontId="6" fillId="0" borderId="58" xfId="0" applyNumberFormat="1" applyFont="1" applyFill="1" applyBorder="1" applyAlignment="1" applyProtection="1">
      <alignment horizontal="center"/>
    </xf>
    <xf numFmtId="166" fontId="2" fillId="0" borderId="58" xfId="0" applyNumberFormat="1" applyFont="1" applyFill="1" applyBorder="1" applyAlignment="1" applyProtection="1">
      <alignment horizontal="center"/>
    </xf>
    <xf numFmtId="3" fontId="6" fillId="0" borderId="58" xfId="0" applyNumberFormat="1" applyFont="1" applyFill="1" applyBorder="1" applyAlignment="1" applyProtection="1">
      <alignment vertical="center"/>
    </xf>
    <xf numFmtId="4" fontId="6" fillId="0" borderId="58" xfId="0" applyNumberFormat="1" applyFont="1" applyFill="1" applyBorder="1" applyAlignment="1" applyProtection="1">
      <alignment vertical="center"/>
    </xf>
    <xf numFmtId="0" fontId="6" fillId="0" borderId="59" xfId="0" applyFont="1" applyFill="1" applyBorder="1" applyAlignment="1" applyProtection="1">
      <alignment vertical="center" shrinkToFit="1"/>
    </xf>
    <xf numFmtId="0" fontId="3" fillId="0" borderId="34" xfId="0" applyFont="1" applyFill="1" applyBorder="1" applyAlignment="1" applyProtection="1">
      <alignment horizontal="left" vertical="center" wrapText="1"/>
    </xf>
    <xf numFmtId="0" fontId="5" fillId="7" borderId="41" xfId="0" applyFont="1" applyFill="1" applyBorder="1" applyAlignment="1" applyProtection="1">
      <alignment horizontal="center" vertical="center" wrapText="1"/>
    </xf>
    <xf numFmtId="0" fontId="5" fillId="7" borderId="42" xfId="0" applyFont="1" applyFill="1" applyBorder="1" applyAlignment="1" applyProtection="1">
      <alignment horizontal="center" vertical="center" wrapText="1"/>
    </xf>
    <xf numFmtId="0" fontId="5" fillId="7" borderId="42" xfId="0" applyNumberFormat="1" applyFont="1" applyFill="1" applyBorder="1" applyAlignment="1" applyProtection="1">
      <alignment horizontal="center" vertical="center" wrapText="1"/>
    </xf>
    <xf numFmtId="0" fontId="2" fillId="7" borderId="42" xfId="0" applyFont="1" applyFill="1" applyBorder="1" applyAlignment="1" applyProtection="1">
      <alignment horizontal="center" wrapText="1"/>
    </xf>
    <xf numFmtId="3" fontId="2" fillId="7" borderId="42" xfId="0" applyNumberFormat="1" applyFont="1" applyFill="1" applyBorder="1" applyAlignment="1" applyProtection="1">
      <alignment horizontal="center" wrapText="1"/>
    </xf>
    <xf numFmtId="0" fontId="5" fillId="7" borderId="42" xfId="0" applyFont="1" applyFill="1" applyBorder="1" applyAlignment="1" applyProtection="1">
      <alignment horizontal="center" wrapText="1"/>
    </xf>
    <xf numFmtId="3" fontId="2" fillId="7" borderId="42" xfId="0" applyNumberFormat="1" applyFont="1" applyFill="1" applyBorder="1" applyAlignment="1" applyProtection="1">
      <alignment horizontal="center" vertical="center" wrapText="1"/>
    </xf>
    <xf numFmtId="4" fontId="2" fillId="7" borderId="43" xfId="0" applyNumberFormat="1" applyFont="1" applyFill="1" applyBorder="1" applyAlignment="1" applyProtection="1">
      <alignment horizontal="center" vertical="center" wrapText="1"/>
    </xf>
    <xf numFmtId="0" fontId="5" fillId="7" borderId="44" xfId="0" applyFont="1" applyFill="1" applyBorder="1" applyAlignment="1" applyProtection="1">
      <alignment horizontal="center" vertical="center" shrinkToFit="1"/>
    </xf>
    <xf numFmtId="0" fontId="3" fillId="0" borderId="9" xfId="0" applyNumberFormat="1" applyFont="1" applyFill="1" applyBorder="1" applyAlignment="1" applyProtection="1">
      <alignment vertical="center" wrapText="1"/>
    </xf>
    <xf numFmtId="0" fontId="3" fillId="0" borderId="9" xfId="0" applyFont="1" applyFill="1" applyBorder="1" applyAlignment="1" applyProtection="1">
      <alignment horizontal="center"/>
    </xf>
    <xf numFmtId="3" fontId="3" fillId="0" borderId="9" xfId="0" applyNumberFormat="1" applyFont="1" applyFill="1" applyBorder="1" applyAlignment="1" applyProtection="1">
      <alignment horizontal="center"/>
    </xf>
    <xf numFmtId="3" fontId="3" fillId="0" borderId="9" xfId="0" applyNumberFormat="1" applyFont="1" applyFill="1" applyBorder="1" applyAlignment="1" applyProtection="1">
      <alignment vertical="center"/>
    </xf>
    <xf numFmtId="0" fontId="3" fillId="0" borderId="11" xfId="0" applyFont="1" applyFill="1" applyBorder="1" applyAlignment="1" applyProtection="1">
      <alignment vertical="center" shrinkToFit="1"/>
    </xf>
    <xf numFmtId="0" fontId="3" fillId="0" borderId="6" xfId="0" applyNumberFormat="1" applyFont="1" applyFill="1" applyBorder="1" applyAlignment="1" applyProtection="1">
      <alignment vertical="center" wrapText="1"/>
    </xf>
    <xf numFmtId="0" fontId="3" fillId="0" borderId="6" xfId="0" applyFont="1" applyFill="1" applyBorder="1" applyAlignment="1" applyProtection="1">
      <alignment horizontal="center"/>
    </xf>
    <xf numFmtId="3" fontId="3" fillId="0" borderId="6" xfId="0" applyNumberFormat="1" applyFont="1" applyFill="1" applyBorder="1" applyAlignment="1" applyProtection="1">
      <alignment horizontal="center"/>
    </xf>
    <xf numFmtId="3" fontId="3" fillId="0" borderId="6" xfId="0" applyNumberFormat="1" applyFont="1" applyFill="1" applyBorder="1" applyAlignment="1" applyProtection="1">
      <alignment vertical="center"/>
    </xf>
    <xf numFmtId="0" fontId="3" fillId="0" borderId="8" xfId="0" applyFont="1" applyFill="1" applyBorder="1" applyAlignment="1" applyProtection="1">
      <alignment vertical="center" shrinkToFit="1"/>
    </xf>
    <xf numFmtId="0" fontId="3" fillId="0" borderId="13" xfId="0" applyNumberFormat="1" applyFont="1" applyFill="1" applyBorder="1" applyAlignment="1" applyProtection="1">
      <alignment vertical="center" wrapText="1"/>
    </xf>
    <xf numFmtId="0" fontId="3" fillId="0" borderId="13" xfId="0" applyFont="1" applyFill="1" applyBorder="1" applyAlignment="1" applyProtection="1">
      <alignment horizontal="center"/>
    </xf>
    <xf numFmtId="3" fontId="3" fillId="0" borderId="13" xfId="0" applyNumberFormat="1" applyFont="1" applyFill="1" applyBorder="1" applyAlignment="1" applyProtection="1">
      <alignment horizontal="center"/>
    </xf>
    <xf numFmtId="3" fontId="3" fillId="0" borderId="13" xfId="0" applyNumberFormat="1" applyFont="1" applyFill="1" applyBorder="1" applyAlignment="1" applyProtection="1">
      <alignment vertical="center"/>
    </xf>
    <xf numFmtId="0" fontId="3" fillId="0" borderId="15" xfId="0" applyFont="1" applyFill="1" applyBorder="1" applyAlignment="1" applyProtection="1">
      <alignment vertical="center" shrinkToFit="1"/>
    </xf>
    <xf numFmtId="0" fontId="3" fillId="0" borderId="18" xfId="0" applyNumberFormat="1" applyFont="1" applyFill="1" applyBorder="1" applyAlignment="1" applyProtection="1">
      <alignment vertical="center" wrapText="1"/>
    </xf>
    <xf numFmtId="0" fontId="3" fillId="0" borderId="18" xfId="0" applyFont="1" applyFill="1" applyBorder="1" applyAlignment="1" applyProtection="1">
      <alignment horizontal="center"/>
    </xf>
    <xf numFmtId="3" fontId="3" fillId="0" borderId="18" xfId="0" applyNumberFormat="1" applyFont="1" applyFill="1" applyBorder="1" applyAlignment="1" applyProtection="1">
      <alignment horizontal="center"/>
    </xf>
    <xf numFmtId="3" fontId="3" fillId="0" borderId="18" xfId="0" applyNumberFormat="1" applyFont="1" applyFill="1" applyBorder="1" applyAlignment="1" applyProtection="1">
      <alignment vertical="center"/>
    </xf>
    <xf numFmtId="0" fontId="3" fillId="0" borderId="20" xfId="0" applyFont="1" applyFill="1" applyBorder="1" applyAlignment="1" applyProtection="1">
      <alignment vertical="center" shrinkToFit="1"/>
    </xf>
    <xf numFmtId="0" fontId="3" fillId="0" borderId="2" xfId="0" applyNumberFormat="1" applyFont="1" applyFill="1" applyBorder="1" applyAlignment="1" applyProtection="1">
      <alignment vertical="center" wrapText="1"/>
    </xf>
    <xf numFmtId="0" fontId="3" fillId="0" borderId="2" xfId="0" applyFont="1" applyFill="1" applyBorder="1" applyAlignment="1" applyProtection="1">
      <alignment horizontal="center"/>
    </xf>
    <xf numFmtId="3" fontId="3" fillId="0" borderId="2" xfId="0" applyNumberFormat="1" applyFont="1" applyFill="1" applyBorder="1" applyAlignment="1" applyProtection="1">
      <alignment horizontal="center"/>
    </xf>
    <xf numFmtId="3" fontId="3" fillId="0" borderId="2" xfId="0" applyNumberFormat="1" applyFont="1" applyFill="1" applyBorder="1" applyAlignment="1" applyProtection="1">
      <alignment vertical="center"/>
    </xf>
    <xf numFmtId="0" fontId="3" fillId="0" borderId="4" xfId="0" applyFont="1" applyFill="1" applyBorder="1" applyAlignment="1" applyProtection="1">
      <alignment vertical="center" shrinkToFit="1"/>
    </xf>
    <xf numFmtId="0" fontId="5" fillId="5" borderId="41" xfId="0" applyFont="1" applyFill="1" applyBorder="1" applyAlignment="1" applyProtection="1">
      <alignment horizontal="center" vertical="center" wrapText="1"/>
    </xf>
    <xf numFmtId="0" fontId="5" fillId="5" borderId="42" xfId="0" applyFont="1" applyFill="1" applyBorder="1" applyAlignment="1" applyProtection="1">
      <alignment horizontal="center" vertical="center" wrapText="1"/>
    </xf>
    <xf numFmtId="0" fontId="5" fillId="5" borderId="42" xfId="0" applyNumberFormat="1" applyFont="1" applyFill="1" applyBorder="1" applyAlignment="1" applyProtection="1">
      <alignment horizontal="center" vertical="center" wrapText="1"/>
    </xf>
    <xf numFmtId="0" fontId="2" fillId="5" borderId="42" xfId="0" applyFont="1" applyFill="1" applyBorder="1" applyAlignment="1" applyProtection="1">
      <alignment horizontal="center" wrapText="1"/>
    </xf>
    <xf numFmtId="3" fontId="2" fillId="5" borderId="42" xfId="0" applyNumberFormat="1" applyFont="1" applyFill="1" applyBorder="1" applyAlignment="1" applyProtection="1">
      <alignment horizontal="center" wrapText="1"/>
    </xf>
    <xf numFmtId="0" fontId="5" fillId="5" borderId="42" xfId="0" applyFont="1" applyFill="1" applyBorder="1" applyAlignment="1" applyProtection="1">
      <alignment horizontal="center" wrapText="1"/>
    </xf>
    <xf numFmtId="3" fontId="2" fillId="5" borderId="42" xfId="0" applyNumberFormat="1" applyFont="1" applyFill="1" applyBorder="1" applyAlignment="1" applyProtection="1">
      <alignment horizontal="center" vertical="center" wrapText="1"/>
    </xf>
    <xf numFmtId="4" fontId="2" fillId="5" borderId="43" xfId="0" applyNumberFormat="1" applyFont="1" applyFill="1" applyBorder="1" applyAlignment="1" applyProtection="1">
      <alignment horizontal="center" vertical="center" wrapText="1"/>
    </xf>
    <xf numFmtId="0" fontId="5" fillId="5" borderId="44" xfId="0" applyFont="1" applyFill="1" applyBorder="1" applyAlignment="1" applyProtection="1">
      <alignment horizontal="center" vertical="center" shrinkToFit="1"/>
    </xf>
    <xf numFmtId="0" fontId="1" fillId="0" borderId="51" xfId="0" applyFont="1" applyFill="1" applyBorder="1" applyProtection="1"/>
    <xf numFmtId="0" fontId="0" fillId="0" borderId="51" xfId="0" applyFill="1" applyBorder="1" applyProtection="1"/>
    <xf numFmtId="0" fontId="0" fillId="0" borderId="51" xfId="0" applyFill="1" applyBorder="1" applyAlignment="1" applyProtection="1">
      <alignment horizontal="center"/>
    </xf>
    <xf numFmtId="0" fontId="3" fillId="0" borderId="53" xfId="0" applyFont="1" applyFill="1" applyBorder="1" applyAlignment="1" applyProtection="1">
      <alignment horizontal="center" vertical="center"/>
    </xf>
    <xf numFmtId="0" fontId="2" fillId="0" borderId="17" xfId="0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2" fillId="0" borderId="18" xfId="0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 wrapText="1"/>
    </xf>
    <xf numFmtId="0" fontId="13" fillId="0" borderId="32" xfId="0" applyFont="1" applyFill="1" applyBorder="1" applyAlignment="1" applyProtection="1">
      <alignment vertical="center" wrapText="1"/>
    </xf>
    <xf numFmtId="0" fontId="13" fillId="0" borderId="53" xfId="0" applyFont="1" applyFill="1" applyBorder="1" applyAlignment="1" applyProtection="1">
      <alignment vertical="center" wrapText="1"/>
    </xf>
    <xf numFmtId="0" fontId="3" fillId="0" borderId="24" xfId="0" applyFont="1" applyFill="1" applyBorder="1" applyAlignment="1" applyProtection="1">
      <alignment horizontal="center" vertical="center"/>
    </xf>
    <xf numFmtId="0" fontId="3" fillId="0" borderId="17" xfId="0" applyFont="1" applyFill="1" applyBorder="1" applyAlignment="1" applyProtection="1">
      <alignment horizontal="center" vertical="center"/>
    </xf>
    <xf numFmtId="0" fontId="3" fillId="0" borderId="0" xfId="0" applyFont="1" applyProtection="1"/>
    <xf numFmtId="170" fontId="2" fillId="0" borderId="6" xfId="0" applyNumberFormat="1" applyFont="1" applyFill="1" applyBorder="1" applyAlignment="1" applyProtection="1">
      <alignment horizontal="center" vertical="center"/>
    </xf>
    <xf numFmtId="171" fontId="2" fillId="0" borderId="6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Protection="1"/>
    <xf numFmtId="3" fontId="2" fillId="0" borderId="67" xfId="0" applyNumberFormat="1" applyFont="1" applyFill="1" applyBorder="1" applyAlignment="1" applyProtection="1">
      <alignment horizontal="right" vertical="center"/>
    </xf>
    <xf numFmtId="3" fontId="2" fillId="0" borderId="0" xfId="0" applyNumberFormat="1" applyFont="1" applyFill="1" applyBorder="1" applyAlignment="1" applyProtection="1">
      <alignment horizontal="right" vertical="center"/>
    </xf>
    <xf numFmtId="4" fontId="2" fillId="0" borderId="0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Alignment="1" applyProtection="1">
      <alignment horizontal="right" vertical="center"/>
    </xf>
    <xf numFmtId="0" fontId="26" fillId="0" borderId="0" xfId="0" applyFont="1" applyFill="1" applyBorder="1" applyAlignment="1" applyProtection="1">
      <alignment horizontal="left" vertical="center"/>
    </xf>
    <xf numFmtId="0" fontId="24" fillId="0" borderId="0" xfId="0" applyFont="1" applyFill="1" applyBorder="1" applyAlignment="1" applyProtection="1">
      <alignment horizontal="left" vertical="center"/>
    </xf>
    <xf numFmtId="3" fontId="2" fillId="0" borderId="0" xfId="0" applyNumberFormat="1" applyFont="1" applyFill="1" applyBorder="1" applyAlignment="1" applyProtection="1">
      <alignment horizontal="center" vertical="center"/>
    </xf>
    <xf numFmtId="4" fontId="3" fillId="0" borderId="36" xfId="0" applyNumberFormat="1" applyFont="1" applyFill="1" applyBorder="1" applyAlignment="1" applyProtection="1">
      <alignment horizontal="right" vertical="center"/>
    </xf>
    <xf numFmtId="4" fontId="28" fillId="0" borderId="36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right" vertical="center"/>
    </xf>
    <xf numFmtId="170" fontId="2" fillId="0" borderId="0" xfId="0" applyNumberFormat="1" applyFont="1" applyFill="1" applyBorder="1" applyAlignment="1" applyProtection="1">
      <alignment horizontal="center" vertical="center"/>
    </xf>
    <xf numFmtId="171" fontId="2" fillId="0" borderId="0" xfId="0" applyNumberFormat="1" applyFont="1" applyFill="1" applyBorder="1" applyAlignment="1" applyProtection="1">
      <alignment horizontal="center" vertical="center"/>
    </xf>
    <xf numFmtId="166" fontId="2" fillId="0" borderId="0" xfId="0" applyNumberFormat="1" applyFont="1" applyFill="1" applyBorder="1" applyAlignment="1" applyProtection="1">
      <alignment horizontal="center" vertical="center"/>
    </xf>
    <xf numFmtId="165" fontId="2" fillId="0" borderId="0" xfId="0" applyNumberFormat="1" applyFont="1" applyFill="1" applyBorder="1" applyAlignment="1" applyProtection="1">
      <alignment horizontal="center" vertical="center"/>
    </xf>
    <xf numFmtId="167" fontId="2" fillId="0" borderId="0" xfId="0" applyNumberFormat="1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horizontal="center" vertical="center"/>
    </xf>
    <xf numFmtId="0" fontId="3" fillId="0" borderId="37" xfId="0" applyFont="1" applyFill="1" applyBorder="1" applyAlignment="1" applyProtection="1">
      <alignment horizontal="center" vertical="center"/>
    </xf>
    <xf numFmtId="0" fontId="2" fillId="0" borderId="38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right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right"/>
    </xf>
    <xf numFmtId="0" fontId="2" fillId="4" borderId="27" xfId="0" applyFont="1" applyFill="1" applyBorder="1" applyAlignment="1" applyProtection="1">
      <alignment horizontal="center" vertical="center" wrapText="1"/>
    </xf>
    <xf numFmtId="0" fontId="2" fillId="4" borderId="21" xfId="0" applyFont="1" applyFill="1" applyBorder="1" applyAlignment="1" applyProtection="1">
      <alignment horizontal="center" vertical="center" wrapText="1"/>
    </xf>
    <xf numFmtId="0" fontId="2" fillId="4" borderId="21" xfId="0" applyNumberFormat="1" applyFont="1" applyFill="1" applyBorder="1" applyAlignment="1" applyProtection="1">
      <alignment horizontal="center" vertical="center" wrapText="1"/>
    </xf>
    <xf numFmtId="0" fontId="2" fillId="4" borderId="28" xfId="0" applyFont="1" applyFill="1" applyBorder="1" applyAlignment="1" applyProtection="1">
      <alignment horizontal="center" vertical="center" shrinkToFit="1"/>
    </xf>
    <xf numFmtId="0" fontId="3" fillId="3" borderId="0" xfId="0" applyFont="1" applyFill="1" applyProtection="1"/>
    <xf numFmtId="0" fontId="3" fillId="0" borderId="0" xfId="0" applyFont="1" applyFill="1" applyBorder="1" applyAlignment="1" applyProtection="1">
      <alignment horizontal="center"/>
    </xf>
    <xf numFmtId="4" fontId="3" fillId="13" borderId="0" xfId="0" applyNumberFormat="1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horizontal="left" vertical="top"/>
    </xf>
    <xf numFmtId="0" fontId="3" fillId="0" borderId="29" xfId="0" applyFont="1" applyFill="1" applyBorder="1" applyProtection="1"/>
    <xf numFmtId="0" fontId="3" fillId="0" borderId="0" xfId="0" applyFont="1" applyFill="1" applyBorder="1" applyProtection="1"/>
    <xf numFmtId="0" fontId="3" fillId="13" borderId="0" xfId="0" applyFont="1" applyFill="1" applyBorder="1" applyProtection="1">
      <protection locked="0"/>
    </xf>
    <xf numFmtId="0" fontId="4" fillId="0" borderId="8" xfId="0" applyFont="1" applyFill="1" applyBorder="1" applyProtection="1"/>
    <xf numFmtId="0" fontId="4" fillId="0" borderId="11" xfId="0" applyFont="1" applyFill="1" applyBorder="1" applyAlignment="1" applyProtection="1">
      <alignment vertical="center" shrinkToFit="1"/>
    </xf>
    <xf numFmtId="0" fontId="4" fillId="0" borderId="8" xfId="0" applyFont="1" applyFill="1" applyBorder="1" applyAlignment="1" applyProtection="1">
      <alignment vertical="center" shrinkToFit="1"/>
    </xf>
    <xf numFmtId="0" fontId="3" fillId="0" borderId="12" xfId="0" applyNumberFormat="1" applyFont="1" applyFill="1" applyBorder="1" applyAlignment="1" applyProtection="1">
      <alignment vertical="center" wrapText="1"/>
    </xf>
    <xf numFmtId="0" fontId="3" fillId="0" borderId="12" xfId="0" applyFont="1" applyFill="1" applyBorder="1" applyAlignment="1" applyProtection="1">
      <alignment horizontal="center"/>
    </xf>
    <xf numFmtId="3" fontId="3" fillId="0" borderId="12" xfId="0" applyNumberFormat="1" applyFont="1" applyFill="1" applyBorder="1" applyAlignment="1" applyProtection="1">
      <alignment horizontal="center"/>
    </xf>
    <xf numFmtId="4" fontId="3" fillId="13" borderId="29" xfId="0" applyNumberFormat="1" applyFont="1" applyFill="1" applyBorder="1" applyAlignment="1" applyProtection="1">
      <alignment vertical="center"/>
      <protection locked="0"/>
    </xf>
    <xf numFmtId="0" fontId="4" fillId="0" borderId="30" xfId="0" applyFont="1" applyFill="1" applyBorder="1" applyAlignment="1" applyProtection="1">
      <alignment vertical="center" shrinkToFit="1"/>
    </xf>
    <xf numFmtId="0" fontId="3" fillId="0" borderId="19" xfId="0" applyFont="1" applyFill="1" applyBorder="1" applyAlignment="1" applyProtection="1">
      <alignment horizontal="left" vertical="top" wrapText="1"/>
    </xf>
    <xf numFmtId="0" fontId="4" fillId="0" borderId="20" xfId="0" applyFont="1" applyFill="1" applyBorder="1" applyAlignment="1" applyProtection="1">
      <alignment vertical="center" shrinkToFit="1"/>
    </xf>
    <xf numFmtId="0" fontId="3" fillId="0" borderId="17" xfId="0" applyNumberFormat="1" applyFont="1" applyFill="1" applyBorder="1" applyAlignment="1" applyProtection="1">
      <alignment vertical="center" wrapText="1"/>
    </xf>
    <xf numFmtId="0" fontId="3" fillId="0" borderId="17" xfId="0" applyFont="1" applyFill="1" applyBorder="1" applyAlignment="1" applyProtection="1">
      <alignment horizontal="center"/>
    </xf>
    <xf numFmtId="3" fontId="3" fillId="0" borderId="17" xfId="0" applyNumberFormat="1" applyFont="1" applyFill="1" applyBorder="1" applyAlignment="1" applyProtection="1">
      <alignment horizontal="center"/>
    </xf>
    <xf numFmtId="3" fontId="3" fillId="0" borderId="17" xfId="0" applyNumberFormat="1" applyFont="1" applyFill="1" applyBorder="1" applyAlignment="1" applyProtection="1">
      <alignment vertical="center"/>
    </xf>
    <xf numFmtId="4" fontId="3" fillId="13" borderId="45" xfId="0" applyNumberFormat="1" applyFont="1" applyFill="1" applyBorder="1" applyAlignment="1" applyProtection="1">
      <alignment vertical="center"/>
      <protection locked="0"/>
    </xf>
    <xf numFmtId="0" fontId="4" fillId="0" borderId="46" xfId="0" applyFont="1" applyFill="1" applyBorder="1" applyAlignment="1" applyProtection="1">
      <alignment vertical="center" shrinkToFit="1"/>
    </xf>
    <xf numFmtId="0" fontId="4" fillId="0" borderId="4" xfId="0" applyFont="1" applyFill="1" applyBorder="1" applyAlignment="1" applyProtection="1">
      <alignment vertical="center" shrinkToFit="1"/>
    </xf>
    <xf numFmtId="0" fontId="3" fillId="0" borderId="18" xfId="0" applyFont="1" applyFill="1" applyBorder="1" applyAlignment="1" applyProtection="1">
      <alignment horizontal="left" vertical="top" wrapText="1"/>
    </xf>
    <xf numFmtId="3" fontId="2" fillId="0" borderId="67" xfId="0" applyNumberFormat="1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horizontal="left" vertical="top"/>
    </xf>
    <xf numFmtId="0" fontId="3" fillId="0" borderId="0" xfId="0" applyFont="1" applyFill="1" applyBorder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2" fillId="3" borderId="23" xfId="0" applyFont="1" applyFill="1" applyBorder="1" applyAlignment="1" applyProtection="1">
      <alignment horizontal="center" vertical="center" wrapText="1"/>
    </xf>
    <xf numFmtId="0" fontId="2" fillId="3" borderId="24" xfId="0" applyFont="1" applyFill="1" applyBorder="1" applyAlignment="1" applyProtection="1">
      <alignment horizontal="center" vertical="center" wrapText="1"/>
    </xf>
    <xf numFmtId="0" fontId="2" fillId="3" borderId="24" xfId="0" applyNumberFormat="1" applyFont="1" applyFill="1" applyBorder="1" applyAlignment="1" applyProtection="1">
      <alignment horizontal="center" vertical="center" wrapText="1"/>
    </xf>
    <xf numFmtId="0" fontId="2" fillId="3" borderId="26" xfId="0" applyFont="1" applyFill="1" applyBorder="1" applyAlignment="1" applyProtection="1">
      <alignment horizontal="center" vertical="center" shrinkToFit="1"/>
    </xf>
    <xf numFmtId="0" fontId="2" fillId="0" borderId="6" xfId="0" applyFont="1" applyFill="1" applyBorder="1" applyProtection="1"/>
    <xf numFmtId="0" fontId="3" fillId="0" borderId="6" xfId="0" applyFont="1" applyFill="1" applyBorder="1" applyProtection="1"/>
    <xf numFmtId="1" fontId="3" fillId="0" borderId="6" xfId="0" applyNumberFormat="1" applyFont="1" applyFill="1" applyBorder="1" applyAlignment="1" applyProtection="1">
      <alignment horizontal="center"/>
    </xf>
    <xf numFmtId="0" fontId="3" fillId="13" borderId="6" xfId="0" applyFont="1" applyFill="1" applyBorder="1" applyProtection="1">
      <protection locked="0"/>
    </xf>
    <xf numFmtId="0" fontId="2" fillId="0" borderId="18" xfId="0" applyFont="1" applyFill="1" applyBorder="1" applyProtection="1"/>
    <xf numFmtId="0" fontId="3" fillId="0" borderId="18" xfId="0" applyFont="1" applyFill="1" applyBorder="1" applyProtection="1"/>
    <xf numFmtId="1" fontId="3" fillId="0" borderId="18" xfId="0" applyNumberFormat="1" applyFont="1" applyFill="1" applyBorder="1" applyAlignment="1" applyProtection="1">
      <alignment horizontal="center"/>
    </xf>
    <xf numFmtId="0" fontId="3" fillId="13" borderId="18" xfId="0" applyFont="1" applyFill="1" applyBorder="1" applyProtection="1">
      <protection locked="0"/>
    </xf>
    <xf numFmtId="0" fontId="4" fillId="0" borderId="20" xfId="0" applyFont="1" applyFill="1" applyBorder="1" applyProtection="1"/>
    <xf numFmtId="0" fontId="2" fillId="0" borderId="2" xfId="0" applyFont="1" applyFill="1" applyBorder="1" applyProtection="1"/>
    <xf numFmtId="0" fontId="3" fillId="0" borderId="2" xfId="0" applyFont="1" applyFill="1" applyBorder="1" applyProtection="1"/>
    <xf numFmtId="1" fontId="3" fillId="0" borderId="2" xfId="0" applyNumberFormat="1" applyFont="1" applyFill="1" applyBorder="1" applyAlignment="1" applyProtection="1">
      <alignment horizontal="center"/>
    </xf>
    <xf numFmtId="0" fontId="3" fillId="13" borderId="2" xfId="0" applyFont="1" applyFill="1" applyBorder="1" applyProtection="1">
      <protection locked="0"/>
    </xf>
    <xf numFmtId="0" fontId="4" fillId="0" borderId="4" xfId="0" applyFont="1" applyFill="1" applyBorder="1" applyProtection="1"/>
    <xf numFmtId="0" fontId="3" fillId="0" borderId="49" xfId="0" applyFont="1" applyFill="1" applyBorder="1" applyAlignment="1" applyProtection="1">
      <alignment horizontal="center" vertical="center"/>
    </xf>
    <xf numFmtId="1" fontId="2" fillId="0" borderId="67" xfId="0" applyNumberFormat="1" applyFont="1" applyFill="1" applyBorder="1" applyAlignment="1" applyProtection="1">
      <alignment horizontal="right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1" fontId="3" fillId="0" borderId="0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left" vertical="center" wrapText="1"/>
    </xf>
    <xf numFmtId="0" fontId="3" fillId="0" borderId="56" xfId="0" applyFont="1" applyFill="1" applyBorder="1" applyAlignment="1" applyProtection="1">
      <alignment horizontal="center" vertical="center"/>
    </xf>
    <xf numFmtId="0" fontId="2" fillId="0" borderId="58" xfId="0" applyFont="1" applyFill="1" applyBorder="1" applyAlignment="1" applyProtection="1">
      <alignment horizontal="center" vertical="center"/>
    </xf>
    <xf numFmtId="0" fontId="2" fillId="0" borderId="0" xfId="0" applyFont="1" applyFill="1" applyProtection="1"/>
    <xf numFmtId="1" fontId="3" fillId="0" borderId="0" xfId="0" applyNumberFormat="1" applyFont="1" applyFill="1" applyAlignment="1" applyProtection="1">
      <alignment horizontal="center"/>
    </xf>
    <xf numFmtId="0" fontId="2" fillId="0" borderId="0" xfId="0" applyFont="1" applyProtection="1"/>
    <xf numFmtId="1" fontId="3" fillId="0" borderId="0" xfId="0" applyNumberFormat="1" applyFont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16" xfId="0" applyFont="1" applyFill="1" applyBorder="1" applyAlignment="1" applyProtection="1">
      <alignment horizontal="center" vertical="center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12" xfId="0" applyFont="1" applyFill="1" applyBorder="1" applyAlignment="1" applyProtection="1">
      <alignment horizontal="center" vertical="center"/>
    </xf>
    <xf numFmtId="0" fontId="2" fillId="0" borderId="17" xfId="0" applyFont="1" applyFill="1" applyBorder="1" applyAlignment="1" applyProtection="1">
      <alignment horizontal="center" vertical="center"/>
    </xf>
    <xf numFmtId="0" fontId="24" fillId="0" borderId="0" xfId="0" applyFont="1" applyFill="1" applyBorder="1" applyAlignment="1" applyProtection="1">
      <alignment horizontal="left" vertical="center"/>
    </xf>
    <xf numFmtId="0" fontId="11" fillId="0" borderId="31" xfId="0" applyFont="1" applyFill="1" applyBorder="1" applyAlignment="1" applyProtection="1">
      <alignment vertical="center" wrapText="1"/>
    </xf>
    <xf numFmtId="0" fontId="11" fillId="0" borderId="0" xfId="0" applyFont="1" applyFill="1" applyBorder="1" applyAlignment="1" applyProtection="1">
      <alignment vertical="center" wrapText="1"/>
    </xf>
    <xf numFmtId="0" fontId="24" fillId="0" borderId="0" xfId="0" applyNumberFormat="1" applyFont="1" applyFill="1" applyBorder="1" applyAlignment="1" applyProtection="1">
      <alignment horizontal="left" vertical="center" wrapText="1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8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 wrapText="1"/>
    </xf>
    <xf numFmtId="0" fontId="4" fillId="0" borderId="32" xfId="0" applyFont="1" applyFill="1" applyBorder="1" applyAlignment="1" applyProtection="1">
      <alignment horizontal="left" vertical="center" wrapText="1"/>
    </xf>
    <xf numFmtId="0" fontId="4" fillId="0" borderId="38" xfId="0" applyFont="1" applyFill="1" applyBorder="1" applyAlignment="1" applyProtection="1">
      <alignment horizontal="left" vertical="center" wrapText="1"/>
    </xf>
    <xf numFmtId="0" fontId="4" fillId="0" borderId="39" xfId="0" applyFont="1" applyFill="1" applyBorder="1" applyAlignment="1" applyProtection="1">
      <alignment horizontal="left" vertical="center" wrapText="1"/>
    </xf>
    <xf numFmtId="0" fontId="13" fillId="0" borderId="0" xfId="0" applyFont="1" applyFill="1" applyBorder="1" applyAlignment="1" applyProtection="1">
      <alignment wrapText="1"/>
    </xf>
    <xf numFmtId="0" fontId="13" fillId="0" borderId="0" xfId="0" applyFont="1" applyFill="1" applyBorder="1" applyAlignment="1" applyProtection="1">
      <alignment vertical="center" wrapText="1"/>
    </xf>
    <xf numFmtId="0" fontId="13" fillId="0" borderId="32" xfId="0" applyFont="1" applyFill="1" applyBorder="1" applyAlignment="1" applyProtection="1">
      <alignment vertical="center" wrapText="1"/>
    </xf>
    <xf numFmtId="0" fontId="2" fillId="0" borderId="54" xfId="0" applyFont="1" applyFill="1" applyBorder="1" applyAlignment="1" applyProtection="1">
      <alignment horizontal="center" vertical="center"/>
    </xf>
    <xf numFmtId="0" fontId="2" fillId="0" borderId="55" xfId="0" applyFont="1" applyFill="1" applyBorder="1" applyAlignment="1" applyProtection="1">
      <alignment horizontal="center" vertical="center"/>
    </xf>
    <xf numFmtId="0" fontId="2" fillId="0" borderId="12" xfId="0" applyFont="1" applyFill="1" applyBorder="1" applyAlignment="1" applyProtection="1">
      <alignment horizontal="center" vertical="center" wrapText="1"/>
    </xf>
    <xf numFmtId="0" fontId="2" fillId="0" borderId="17" xfId="0" applyFont="1" applyFill="1" applyBorder="1" applyAlignment="1" applyProtection="1">
      <alignment horizontal="center" vertical="center" wrapText="1"/>
    </xf>
    <xf numFmtId="0" fontId="4" fillId="0" borderId="53" xfId="0" applyFont="1" applyFill="1" applyBorder="1" applyAlignment="1" applyProtection="1">
      <alignment horizontal="left" vertical="center" wrapText="1"/>
    </xf>
    <xf numFmtId="0" fontId="4" fillId="0" borderId="58" xfId="0" applyFont="1" applyFill="1" applyBorder="1" applyAlignment="1" applyProtection="1">
      <alignment horizontal="left" vertical="center" wrapText="1"/>
    </xf>
    <xf numFmtId="0" fontId="4" fillId="0" borderId="59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18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16" xfId="0" applyFont="1" applyFill="1" applyBorder="1" applyAlignment="1" applyProtection="1">
      <alignment horizontal="center" vertical="center" wrapText="1"/>
    </xf>
    <xf numFmtId="0" fontId="3" fillId="0" borderId="24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/>
    </xf>
    <xf numFmtId="0" fontId="3" fillId="0" borderId="17" xfId="0" applyFont="1" applyFill="1" applyBorder="1" applyAlignment="1" applyProtection="1">
      <alignment horizontal="center" vertical="center"/>
    </xf>
    <xf numFmtId="0" fontId="11" fillId="0" borderId="49" xfId="0" applyFont="1" applyFill="1" applyBorder="1" applyAlignment="1" applyProtection="1">
      <alignment vertical="center" wrapText="1"/>
    </xf>
    <xf numFmtId="0" fontId="6" fillId="0" borderId="12" xfId="0" applyFont="1" applyFill="1" applyBorder="1" applyAlignment="1" applyProtection="1">
      <alignment horizontal="center" vertical="center"/>
    </xf>
    <xf numFmtId="0" fontId="6" fillId="0" borderId="17" xfId="0" applyFont="1" applyFill="1" applyBorder="1" applyAlignment="1" applyProtection="1">
      <alignment horizontal="center" vertical="center"/>
    </xf>
    <xf numFmtId="0" fontId="6" fillId="0" borderId="24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49" xfId="0" applyFont="1" applyFill="1" applyBorder="1" applyAlignment="1" applyProtection="1">
      <alignment horizontal="center" vertical="center"/>
    </xf>
    <xf numFmtId="0" fontId="2" fillId="0" borderId="56" xfId="0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horizontal="left" vertical="center"/>
    </xf>
    <xf numFmtId="0" fontId="13" fillId="0" borderId="53" xfId="0" applyFont="1" applyFill="1" applyBorder="1" applyAlignment="1" applyProtection="1">
      <alignment vertical="center" wrapText="1"/>
    </xf>
    <xf numFmtId="0" fontId="5" fillId="0" borderId="24" xfId="0" applyFont="1" applyFill="1" applyBorder="1" applyAlignment="1" applyProtection="1">
      <alignment horizontal="center" vertical="center"/>
    </xf>
    <xf numFmtId="0" fontId="5" fillId="0" borderId="12" xfId="0" applyFont="1" applyFill="1" applyBorder="1" applyAlignment="1" applyProtection="1">
      <alignment horizontal="center" vertical="center"/>
    </xf>
    <xf numFmtId="0" fontId="5" fillId="0" borderId="17" xfId="0" applyFont="1" applyFill="1" applyBorder="1" applyAlignment="1" applyProtection="1">
      <alignment horizontal="center" vertical="center"/>
    </xf>
    <xf numFmtId="0" fontId="6" fillId="0" borderId="50" xfId="0" applyFont="1" applyFill="1" applyBorder="1" applyAlignment="1" applyProtection="1">
      <alignment horizontal="center" vertical="center"/>
    </xf>
    <xf numFmtId="0" fontId="6" fillId="0" borderId="57" xfId="0" applyFont="1" applyFill="1" applyBorder="1" applyAlignment="1" applyProtection="1">
      <alignment horizontal="center" vertical="center"/>
    </xf>
    <xf numFmtId="0" fontId="3" fillId="0" borderId="48" xfId="0" applyFont="1" applyFill="1" applyBorder="1" applyAlignment="1" applyProtection="1">
      <alignment horizontal="center" vertical="center"/>
    </xf>
    <xf numFmtId="0" fontId="3" fillId="0" borderId="50" xfId="0" applyFont="1" applyFill="1" applyBorder="1" applyAlignment="1" applyProtection="1">
      <alignment horizontal="center" vertical="center"/>
    </xf>
    <xf numFmtId="0" fontId="3" fillId="0" borderId="57" xfId="0" applyFont="1" applyFill="1" applyBorder="1" applyAlignment="1" applyProtection="1">
      <alignment horizontal="center" vertical="center"/>
    </xf>
    <xf numFmtId="0" fontId="6" fillId="0" borderId="48" xfId="0" applyFont="1" applyFill="1" applyBorder="1" applyAlignment="1" applyProtection="1">
      <alignment horizontal="center" vertical="center"/>
    </xf>
    <xf numFmtId="0" fontId="5" fillId="0" borderId="24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5" fillId="0" borderId="17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22" fillId="14" borderId="61" xfId="0" applyFont="1" applyFill="1" applyBorder="1" applyAlignment="1">
      <alignment horizontal="center" vertical="center"/>
    </xf>
    <xf numFmtId="0" fontId="22" fillId="14" borderId="62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B76AE2"/>
      <color rgb="FFFF0066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K64"/>
  <sheetViews>
    <sheetView showGridLines="0" zoomScale="130" zoomScaleNormal="130" zoomScaleSheetLayoutView="115" workbookViewId="0">
      <pane ySplit="1" topLeftCell="A2" activePane="bottomLeft" state="frozen"/>
      <selection activeCell="C8" sqref="C8"/>
      <selection pane="bottomLeft" activeCell="H7" sqref="H7"/>
    </sheetView>
  </sheetViews>
  <sheetFormatPr defaultColWidth="8.85546875" defaultRowHeight="15" x14ac:dyDescent="0.25"/>
  <cols>
    <col min="1" max="1" width="7.7109375" style="382" customWidth="1"/>
    <col min="2" max="2" width="8.42578125" style="382" customWidth="1"/>
    <col min="3" max="3" width="28.7109375" style="382" customWidth="1"/>
    <col min="4" max="4" width="40.7109375" style="382" customWidth="1"/>
    <col min="5" max="5" width="7.7109375" style="406" customWidth="1"/>
    <col min="6" max="6" width="8.7109375" style="406" customWidth="1"/>
    <col min="7" max="7" width="0" style="382" hidden="1" customWidth="1"/>
    <col min="8" max="8" width="8.7109375" style="382" customWidth="1"/>
    <col min="9" max="9" width="9.85546875" style="407" customWidth="1"/>
    <col min="10" max="10" width="16.85546875" style="382" customWidth="1"/>
    <col min="11" max="11" width="47.140625" style="382" customWidth="1"/>
    <col min="12" max="16384" width="8.85546875" style="382"/>
  </cols>
  <sheetData>
    <row r="1" spans="1:11" ht="45.75" thickBot="1" x14ac:dyDescent="0.3">
      <c r="A1" s="43" t="s">
        <v>0</v>
      </c>
      <c r="B1" s="44" t="s">
        <v>1</v>
      </c>
      <c r="C1" s="44" t="s">
        <v>2</v>
      </c>
      <c r="D1" s="45" t="s">
        <v>3</v>
      </c>
      <c r="E1" s="44" t="s">
        <v>4</v>
      </c>
      <c r="F1" s="46" t="s">
        <v>5</v>
      </c>
      <c r="G1" s="44" t="s">
        <v>6</v>
      </c>
      <c r="H1" s="44" t="s">
        <v>7</v>
      </c>
      <c r="I1" s="46" t="s">
        <v>8</v>
      </c>
      <c r="J1" s="47" t="s">
        <v>156</v>
      </c>
      <c r="K1" s="48" t="s">
        <v>9</v>
      </c>
    </row>
    <row r="2" spans="1:11" x14ac:dyDescent="0.25">
      <c r="A2" s="472" t="s">
        <v>10</v>
      </c>
      <c r="B2" s="481">
        <v>-2</v>
      </c>
      <c r="C2" s="50" t="s">
        <v>11</v>
      </c>
      <c r="D2" s="51" t="s">
        <v>60</v>
      </c>
      <c r="E2" s="52">
        <v>1</v>
      </c>
      <c r="F2" s="53">
        <v>14.6</v>
      </c>
      <c r="G2" s="54"/>
      <c r="H2" s="62">
        <f>$B$49</f>
        <v>4</v>
      </c>
      <c r="I2" s="55">
        <f>F2*H2*$B$59</f>
        <v>1776.3333333333333</v>
      </c>
      <c r="J2" s="19"/>
      <c r="K2" s="56" t="s">
        <v>93</v>
      </c>
    </row>
    <row r="3" spans="1:11" x14ac:dyDescent="0.25">
      <c r="A3" s="472"/>
      <c r="B3" s="482"/>
      <c r="C3" s="57" t="s">
        <v>12</v>
      </c>
      <c r="D3" s="58" t="s">
        <v>61</v>
      </c>
      <c r="E3" s="59">
        <v>2</v>
      </c>
      <c r="F3" s="60">
        <v>38.799999999999997</v>
      </c>
      <c r="G3" s="61"/>
      <c r="H3" s="62">
        <f>$B$49</f>
        <v>4</v>
      </c>
      <c r="I3" s="63">
        <f>F3*H3*$B$59</f>
        <v>4720.6666666666661</v>
      </c>
      <c r="J3" s="20"/>
      <c r="K3" s="64" t="s">
        <v>62</v>
      </c>
    </row>
    <row r="4" spans="1:11" ht="30" x14ac:dyDescent="0.25">
      <c r="A4" s="472"/>
      <c r="B4" s="482"/>
      <c r="C4" s="57" t="s">
        <v>13</v>
      </c>
      <c r="D4" s="58" t="s">
        <v>186</v>
      </c>
      <c r="E4" s="59">
        <v>3</v>
      </c>
      <c r="F4" s="60">
        <v>26.35</v>
      </c>
      <c r="G4" s="61"/>
      <c r="H4" s="62">
        <f>$B$48</f>
        <v>2</v>
      </c>
      <c r="I4" s="63">
        <f>F4*H4*$B$59</f>
        <v>1602.9583333333335</v>
      </c>
      <c r="J4" s="20"/>
      <c r="K4" s="64" t="s">
        <v>63</v>
      </c>
    </row>
    <row r="5" spans="1:11" x14ac:dyDescent="0.25">
      <c r="A5" s="472"/>
      <c r="B5" s="482"/>
      <c r="C5" s="57" t="s">
        <v>14</v>
      </c>
      <c r="D5" s="58" t="s">
        <v>15</v>
      </c>
      <c r="E5" s="59">
        <v>4</v>
      </c>
      <c r="F5" s="60">
        <v>14.7</v>
      </c>
      <c r="G5" s="61"/>
      <c r="H5" s="62">
        <f>$B$49</f>
        <v>4</v>
      </c>
      <c r="I5" s="63">
        <f>F5*H5*$B$59</f>
        <v>1788.5</v>
      </c>
      <c r="J5" s="20"/>
      <c r="K5" s="64"/>
    </row>
    <row r="6" spans="1:11" ht="15.75" thickBot="1" x14ac:dyDescent="0.3">
      <c r="A6" s="473"/>
      <c r="B6" s="483"/>
      <c r="C6" s="65"/>
      <c r="D6" s="66"/>
      <c r="E6" s="67"/>
      <c r="F6" s="68"/>
      <c r="G6" s="69"/>
      <c r="H6" s="376"/>
      <c r="I6" s="70"/>
      <c r="J6" s="21"/>
      <c r="K6" s="71"/>
    </row>
    <row r="7" spans="1:11" x14ac:dyDescent="0.25">
      <c r="A7" s="471" t="s">
        <v>10</v>
      </c>
      <c r="B7" s="474">
        <v>-1</v>
      </c>
      <c r="C7" s="72" t="s">
        <v>64</v>
      </c>
      <c r="D7" s="73" t="s">
        <v>65</v>
      </c>
      <c r="E7" s="380">
        <v>8</v>
      </c>
      <c r="F7" s="74">
        <v>234.75</v>
      </c>
      <c r="G7" s="75"/>
      <c r="H7" s="76">
        <v>4</v>
      </c>
      <c r="I7" s="77">
        <f>F7*H7*$B$59</f>
        <v>28561.25</v>
      </c>
      <c r="J7" s="22"/>
      <c r="K7" s="78" t="s">
        <v>93</v>
      </c>
    </row>
    <row r="8" spans="1:11" x14ac:dyDescent="0.25">
      <c r="A8" s="472"/>
      <c r="B8" s="475"/>
      <c r="C8" s="79" t="s">
        <v>16</v>
      </c>
      <c r="D8" s="80" t="s">
        <v>66</v>
      </c>
      <c r="E8" s="81">
        <v>9</v>
      </c>
      <c r="F8" s="82">
        <v>23.75</v>
      </c>
      <c r="G8" s="83"/>
      <c r="H8" s="62">
        <v>4</v>
      </c>
      <c r="I8" s="63">
        <f>F8*H8*$B$59</f>
        <v>2889.5833333333335</v>
      </c>
      <c r="J8" s="23"/>
      <c r="K8" s="64" t="s">
        <v>93</v>
      </c>
    </row>
    <row r="9" spans="1:11" x14ac:dyDescent="0.25">
      <c r="A9" s="472"/>
      <c r="B9" s="475"/>
      <c r="C9" s="79" t="s">
        <v>67</v>
      </c>
      <c r="D9" s="80" t="s">
        <v>187</v>
      </c>
      <c r="E9" s="81">
        <v>10</v>
      </c>
      <c r="F9" s="82">
        <v>26.35</v>
      </c>
      <c r="G9" s="83"/>
      <c r="H9" s="383">
        <v>4</v>
      </c>
      <c r="I9" s="63">
        <f>F9*H9*$B$59/2</f>
        <v>1602.9583333333335</v>
      </c>
      <c r="J9" s="23"/>
      <c r="K9" s="84" t="s">
        <v>185</v>
      </c>
    </row>
    <row r="10" spans="1:11" x14ac:dyDescent="0.25">
      <c r="A10" s="472"/>
      <c r="B10" s="475"/>
      <c r="C10" s="79" t="s">
        <v>67</v>
      </c>
      <c r="D10" s="80" t="s">
        <v>188</v>
      </c>
      <c r="E10" s="81"/>
      <c r="F10" s="82"/>
      <c r="G10" s="83"/>
      <c r="H10" s="384">
        <v>2</v>
      </c>
      <c r="I10" s="63">
        <f>F9*H10*$B$59/2</f>
        <v>801.47916666666674</v>
      </c>
      <c r="J10" s="23"/>
      <c r="K10" s="84" t="s">
        <v>185</v>
      </c>
    </row>
    <row r="11" spans="1:11" x14ac:dyDescent="0.25">
      <c r="A11" s="472"/>
      <c r="B11" s="475"/>
      <c r="C11" s="79" t="s">
        <v>68</v>
      </c>
      <c r="D11" s="80" t="s">
        <v>69</v>
      </c>
      <c r="E11" s="81">
        <v>11</v>
      </c>
      <c r="F11" s="82">
        <v>142.05000000000001</v>
      </c>
      <c r="G11" s="83"/>
      <c r="H11" s="62">
        <v>2</v>
      </c>
      <c r="I11" s="63">
        <f>F11*H11*$B$59</f>
        <v>8641.3750000000018</v>
      </c>
      <c r="J11" s="23"/>
      <c r="K11" s="84"/>
    </row>
    <row r="12" spans="1:11" ht="30" x14ac:dyDescent="0.25">
      <c r="A12" s="472"/>
      <c r="B12" s="475"/>
      <c r="C12" s="79" t="s">
        <v>70</v>
      </c>
      <c r="D12" s="80" t="s">
        <v>71</v>
      </c>
      <c r="E12" s="81">
        <v>12</v>
      </c>
      <c r="F12" s="82">
        <v>27</v>
      </c>
      <c r="G12" s="83"/>
      <c r="H12" s="62">
        <v>12</v>
      </c>
      <c r="I12" s="63">
        <f>F12*H12*$B$59</f>
        <v>9855</v>
      </c>
      <c r="J12" s="23"/>
      <c r="K12" s="85" t="s">
        <v>158</v>
      </c>
    </row>
    <row r="13" spans="1:11" x14ac:dyDescent="0.25">
      <c r="A13" s="472"/>
      <c r="B13" s="475"/>
      <c r="C13" s="79" t="s">
        <v>17</v>
      </c>
      <c r="D13" s="80" t="s">
        <v>18</v>
      </c>
      <c r="E13" s="81">
        <v>13</v>
      </c>
      <c r="F13" s="82">
        <v>86.1</v>
      </c>
      <c r="G13" s="83"/>
      <c r="H13" s="86">
        <v>2</v>
      </c>
      <c r="I13" s="63">
        <f>F13*H13*$B$59</f>
        <v>5237.75</v>
      </c>
      <c r="J13" s="23"/>
      <c r="K13" s="84"/>
    </row>
    <row r="14" spans="1:11" ht="15.75" thickBot="1" x14ac:dyDescent="0.3">
      <c r="A14" s="473"/>
      <c r="B14" s="476"/>
      <c r="C14" s="65"/>
      <c r="D14" s="66"/>
      <c r="E14" s="67"/>
      <c r="F14" s="68"/>
      <c r="G14" s="69"/>
      <c r="H14" s="376"/>
      <c r="I14" s="70"/>
      <c r="J14" s="21"/>
      <c r="K14" s="71"/>
    </row>
    <row r="15" spans="1:11" x14ac:dyDescent="0.25">
      <c r="A15" s="471" t="s">
        <v>10</v>
      </c>
      <c r="B15" s="474">
        <v>0</v>
      </c>
      <c r="C15" s="72" t="s">
        <v>21</v>
      </c>
      <c r="D15" s="73" t="s">
        <v>72</v>
      </c>
      <c r="E15" s="380">
        <v>15</v>
      </c>
      <c r="F15" s="74">
        <v>265.2</v>
      </c>
      <c r="G15" s="75"/>
      <c r="H15" s="87">
        <v>2</v>
      </c>
      <c r="I15" s="77">
        <f>F15*H15*$B$59</f>
        <v>16133</v>
      </c>
      <c r="J15" s="40"/>
      <c r="K15" s="64"/>
    </row>
    <row r="16" spans="1:11" x14ac:dyDescent="0.25">
      <c r="A16" s="472"/>
      <c r="B16" s="475"/>
      <c r="C16" s="57" t="s">
        <v>73</v>
      </c>
      <c r="D16" s="80" t="s">
        <v>189</v>
      </c>
      <c r="E16" s="59">
        <v>16</v>
      </c>
      <c r="F16" s="60">
        <v>21.3</v>
      </c>
      <c r="G16" s="88"/>
      <c r="H16" s="383">
        <v>4</v>
      </c>
      <c r="I16" s="63">
        <f>F16*H16*$B$59/2</f>
        <v>1295.75</v>
      </c>
      <c r="J16" s="41"/>
      <c r="K16" s="84" t="s">
        <v>185</v>
      </c>
    </row>
    <row r="17" spans="1:11" x14ac:dyDescent="0.25">
      <c r="A17" s="472"/>
      <c r="B17" s="475"/>
      <c r="C17" s="57" t="s">
        <v>73</v>
      </c>
      <c r="D17" s="80" t="s">
        <v>190</v>
      </c>
      <c r="E17" s="59"/>
      <c r="F17" s="60"/>
      <c r="G17" s="88"/>
      <c r="H17" s="384">
        <v>2</v>
      </c>
      <c r="I17" s="63">
        <f>F16*H17*$B$59/2</f>
        <v>647.875</v>
      </c>
      <c r="J17" s="41"/>
      <c r="K17" s="84" t="s">
        <v>185</v>
      </c>
    </row>
    <row r="18" spans="1:11" x14ac:dyDescent="0.25">
      <c r="A18" s="472"/>
      <c r="B18" s="475"/>
      <c r="C18" s="57" t="s">
        <v>75</v>
      </c>
      <c r="D18" s="58" t="s">
        <v>66</v>
      </c>
      <c r="E18" s="59">
        <v>17</v>
      </c>
      <c r="F18" s="60">
        <v>23.7</v>
      </c>
      <c r="G18" s="88"/>
      <c r="H18" s="62">
        <f>$B$49</f>
        <v>4</v>
      </c>
      <c r="I18" s="63">
        <f>F18*H18*$B$59</f>
        <v>2883.5</v>
      </c>
      <c r="J18" s="41"/>
      <c r="K18" s="64"/>
    </row>
    <row r="19" spans="1:11" x14ac:dyDescent="0.25">
      <c r="A19" s="472"/>
      <c r="B19" s="475"/>
      <c r="C19" s="57" t="s">
        <v>76</v>
      </c>
      <c r="D19" s="58" t="s">
        <v>191</v>
      </c>
      <c r="E19" s="59">
        <v>18</v>
      </c>
      <c r="F19" s="60">
        <v>19.100000000000001</v>
      </c>
      <c r="G19" s="88"/>
      <c r="H19" s="383">
        <v>4</v>
      </c>
      <c r="I19" s="63">
        <f>F19*H19*$B$59/2</f>
        <v>1161.9166666666667</v>
      </c>
      <c r="J19" s="41"/>
      <c r="K19" s="64" t="s">
        <v>195</v>
      </c>
    </row>
    <row r="20" spans="1:11" x14ac:dyDescent="0.25">
      <c r="A20" s="472"/>
      <c r="B20" s="475"/>
      <c r="C20" s="57" t="s">
        <v>76</v>
      </c>
      <c r="D20" s="58" t="s">
        <v>192</v>
      </c>
      <c r="E20" s="59"/>
      <c r="F20" s="60"/>
      <c r="G20" s="88"/>
      <c r="H20" s="384">
        <v>2</v>
      </c>
      <c r="I20" s="63">
        <f>F19*H20*$B$59/2</f>
        <v>580.95833333333337</v>
      </c>
      <c r="J20" s="41"/>
      <c r="K20" s="84" t="s">
        <v>185</v>
      </c>
    </row>
    <row r="21" spans="1:11" x14ac:dyDescent="0.25">
      <c r="A21" s="472"/>
      <c r="B21" s="475"/>
      <c r="C21" s="57" t="s">
        <v>19</v>
      </c>
      <c r="D21" s="58" t="s">
        <v>193</v>
      </c>
      <c r="E21" s="59">
        <v>19</v>
      </c>
      <c r="F21" s="60">
        <v>263.2</v>
      </c>
      <c r="G21" s="88"/>
      <c r="H21" s="383">
        <v>4</v>
      </c>
      <c r="I21" s="63">
        <f t="shared" ref="I21" si="0">F21*H21*$B$59/2</f>
        <v>16011.333333333334</v>
      </c>
      <c r="J21" s="41"/>
      <c r="K21" s="84" t="s">
        <v>185</v>
      </c>
    </row>
    <row r="22" spans="1:11" x14ac:dyDescent="0.25">
      <c r="A22" s="472"/>
      <c r="B22" s="475"/>
      <c r="C22" s="57" t="s">
        <v>19</v>
      </c>
      <c r="D22" s="58" t="s">
        <v>194</v>
      </c>
      <c r="E22" s="59"/>
      <c r="F22" s="60"/>
      <c r="G22" s="88"/>
      <c r="H22" s="384">
        <v>2</v>
      </c>
      <c r="I22" s="63">
        <f>F21*H22*$B$59/2</f>
        <v>8005.666666666667</v>
      </c>
      <c r="J22" s="41"/>
      <c r="K22" s="84" t="s">
        <v>185</v>
      </c>
    </row>
    <row r="23" spans="1:11" x14ac:dyDescent="0.25">
      <c r="A23" s="472"/>
      <c r="B23" s="475"/>
      <c r="C23" s="57" t="s">
        <v>78</v>
      </c>
      <c r="D23" s="58" t="s">
        <v>79</v>
      </c>
      <c r="E23" s="59">
        <v>21</v>
      </c>
      <c r="F23" s="60">
        <v>30.4</v>
      </c>
      <c r="G23" s="88"/>
      <c r="H23" s="89">
        <v>5</v>
      </c>
      <c r="I23" s="63">
        <f>F23*H23*$B$60</f>
        <v>658.66666666666663</v>
      </c>
      <c r="J23" s="41"/>
      <c r="K23" s="64"/>
    </row>
    <row r="24" spans="1:11" x14ac:dyDescent="0.25">
      <c r="A24" s="472"/>
      <c r="B24" s="475"/>
      <c r="C24" s="57" t="s">
        <v>20</v>
      </c>
      <c r="D24" s="58" t="s">
        <v>80</v>
      </c>
      <c r="E24" s="59">
        <v>22</v>
      </c>
      <c r="F24" s="60">
        <v>16.600000000000001</v>
      </c>
      <c r="G24" s="88"/>
      <c r="H24" s="62">
        <v>1</v>
      </c>
      <c r="I24" s="63">
        <f>F24*H24*$B$59</f>
        <v>504.91666666666674</v>
      </c>
      <c r="J24" s="41"/>
      <c r="K24" s="64"/>
    </row>
    <row r="25" spans="1:11" x14ac:dyDescent="0.25">
      <c r="A25" s="472"/>
      <c r="B25" s="475"/>
      <c r="C25" s="57" t="s">
        <v>81</v>
      </c>
      <c r="D25" s="58" t="s">
        <v>69</v>
      </c>
      <c r="E25" s="59">
        <v>23</v>
      </c>
      <c r="F25" s="60">
        <v>188.8</v>
      </c>
      <c r="G25" s="88"/>
      <c r="H25" s="62">
        <v>2</v>
      </c>
      <c r="I25" s="63">
        <f>F25*H25*$B$59</f>
        <v>11485.333333333334</v>
      </c>
      <c r="J25" s="41"/>
      <c r="K25" s="64"/>
    </row>
    <row r="26" spans="1:11" x14ac:dyDescent="0.25">
      <c r="A26" s="472"/>
      <c r="B26" s="475"/>
      <c r="C26" s="57" t="s">
        <v>82</v>
      </c>
      <c r="D26" s="58" t="s">
        <v>83</v>
      </c>
      <c r="E26" s="59">
        <v>24</v>
      </c>
      <c r="F26" s="60">
        <v>51.95</v>
      </c>
      <c r="G26" s="88"/>
      <c r="H26" s="62">
        <v>12</v>
      </c>
      <c r="I26" s="63">
        <f>F26*H26*$B$59</f>
        <v>18961.750000000004</v>
      </c>
      <c r="J26" s="41"/>
      <c r="K26" s="90" t="s">
        <v>196</v>
      </c>
    </row>
    <row r="27" spans="1:11" ht="15.75" thickBot="1" x14ac:dyDescent="0.3">
      <c r="A27" s="473"/>
      <c r="B27" s="476"/>
      <c r="C27" s="91"/>
      <c r="D27" s="92"/>
      <c r="E27" s="381"/>
      <c r="F27" s="93"/>
      <c r="G27" s="94"/>
      <c r="H27" s="374"/>
      <c r="I27" s="95"/>
      <c r="J27" s="42"/>
      <c r="K27" s="71"/>
    </row>
    <row r="28" spans="1:11" x14ac:dyDescent="0.25">
      <c r="A28" s="471" t="s">
        <v>10</v>
      </c>
      <c r="B28" s="474">
        <v>1</v>
      </c>
      <c r="C28" s="72" t="s">
        <v>22</v>
      </c>
      <c r="D28" s="73" t="s">
        <v>72</v>
      </c>
      <c r="E28" s="380">
        <v>25</v>
      </c>
      <c r="F28" s="74">
        <v>275.45</v>
      </c>
      <c r="G28" s="75"/>
      <c r="H28" s="87">
        <v>2</v>
      </c>
      <c r="I28" s="77">
        <f>F28*H28*$B$59</f>
        <v>16756.541666666668</v>
      </c>
      <c r="J28" s="40"/>
      <c r="K28" s="64"/>
    </row>
    <row r="29" spans="1:11" x14ac:dyDescent="0.25">
      <c r="A29" s="472"/>
      <c r="B29" s="475"/>
      <c r="C29" s="57" t="s">
        <v>84</v>
      </c>
      <c r="D29" s="58" t="s">
        <v>66</v>
      </c>
      <c r="E29" s="59">
        <v>26</v>
      </c>
      <c r="F29" s="60">
        <v>21.8</v>
      </c>
      <c r="G29" s="88"/>
      <c r="H29" s="62">
        <v>2</v>
      </c>
      <c r="I29" s="63">
        <f>F29*H29*$B$59</f>
        <v>1326.1666666666667</v>
      </c>
      <c r="J29" s="41"/>
      <c r="K29" s="64"/>
    </row>
    <row r="30" spans="1:11" x14ac:dyDescent="0.25">
      <c r="A30" s="472"/>
      <c r="B30" s="475"/>
      <c r="C30" s="57" t="s">
        <v>85</v>
      </c>
      <c r="D30" s="58" t="s">
        <v>74</v>
      </c>
      <c r="E30" s="59">
        <v>27</v>
      </c>
      <c r="F30" s="60">
        <v>21.3</v>
      </c>
      <c r="G30" s="88"/>
      <c r="H30" s="62">
        <v>2</v>
      </c>
      <c r="I30" s="63">
        <f>F30*H30*$B$59</f>
        <v>1295.75</v>
      </c>
      <c r="J30" s="41"/>
      <c r="K30" s="64"/>
    </row>
    <row r="31" spans="1:11" ht="15.75" thickBot="1" x14ac:dyDescent="0.3">
      <c r="A31" s="473"/>
      <c r="B31" s="476"/>
      <c r="C31" s="91"/>
      <c r="D31" s="92"/>
      <c r="E31" s="381"/>
      <c r="F31" s="93"/>
      <c r="G31" s="94"/>
      <c r="H31" s="374"/>
      <c r="I31" s="95"/>
      <c r="J31" s="42"/>
      <c r="K31" s="96"/>
    </row>
    <row r="32" spans="1:11" x14ac:dyDescent="0.25">
      <c r="A32" s="471" t="s">
        <v>10</v>
      </c>
      <c r="B32" s="474">
        <v>2</v>
      </c>
      <c r="C32" s="97">
        <v>311</v>
      </c>
      <c r="D32" s="98" t="s">
        <v>66</v>
      </c>
      <c r="E32" s="99">
        <v>29</v>
      </c>
      <c r="F32" s="100">
        <v>39.4</v>
      </c>
      <c r="G32" s="101"/>
      <c r="H32" s="87">
        <f>$B$48</f>
        <v>2</v>
      </c>
      <c r="I32" s="77">
        <f>F32*H32*$B$59</f>
        <v>2396.8333333333335</v>
      </c>
      <c r="J32" s="24"/>
      <c r="K32" s="102"/>
    </row>
    <row r="33" spans="1:11" x14ac:dyDescent="0.25">
      <c r="A33" s="472"/>
      <c r="B33" s="475"/>
      <c r="C33" s="103">
        <v>312</v>
      </c>
      <c r="D33" s="58" t="s">
        <v>86</v>
      </c>
      <c r="E33" s="59">
        <v>30</v>
      </c>
      <c r="F33" s="60">
        <v>22.45</v>
      </c>
      <c r="G33" s="61"/>
      <c r="H33" s="62">
        <v>1</v>
      </c>
      <c r="I33" s="63">
        <f>F33*H33*$B$59</f>
        <v>682.85416666666663</v>
      </c>
      <c r="J33" s="20"/>
      <c r="K33" s="64"/>
    </row>
    <row r="34" spans="1:11" x14ac:dyDescent="0.25">
      <c r="A34" s="472"/>
      <c r="B34" s="475"/>
      <c r="C34" s="103" t="s">
        <v>23</v>
      </c>
      <c r="D34" s="58" t="s">
        <v>72</v>
      </c>
      <c r="E34" s="59">
        <v>31</v>
      </c>
      <c r="F34" s="60">
        <v>237.7</v>
      </c>
      <c r="G34" s="61"/>
      <c r="H34" s="62">
        <f>$B$48</f>
        <v>2</v>
      </c>
      <c r="I34" s="63">
        <f>F34*H34*$B$59</f>
        <v>14460.083333333334</v>
      </c>
      <c r="J34" s="20"/>
      <c r="K34" s="64"/>
    </row>
    <row r="35" spans="1:11" ht="15.75" thickBot="1" x14ac:dyDescent="0.3">
      <c r="A35" s="473"/>
      <c r="B35" s="476"/>
      <c r="C35" s="104"/>
      <c r="D35" s="66"/>
      <c r="E35" s="67"/>
      <c r="F35" s="68"/>
      <c r="G35" s="69"/>
      <c r="H35" s="376"/>
      <c r="I35" s="70"/>
      <c r="J35" s="21"/>
      <c r="K35" s="71"/>
    </row>
    <row r="36" spans="1:11" x14ac:dyDescent="0.25">
      <c r="A36" s="471" t="s">
        <v>10</v>
      </c>
      <c r="B36" s="474">
        <v>3</v>
      </c>
      <c r="C36" s="105" t="s">
        <v>87</v>
      </c>
      <c r="D36" s="73" t="s">
        <v>88</v>
      </c>
      <c r="E36" s="380">
        <v>33</v>
      </c>
      <c r="F36" s="74">
        <v>39</v>
      </c>
      <c r="G36" s="75"/>
      <c r="H36" s="87">
        <f>$B$47</f>
        <v>1</v>
      </c>
      <c r="I36" s="77">
        <f>F36*H36*$B$59</f>
        <v>1186.25</v>
      </c>
      <c r="J36" s="40"/>
      <c r="K36" s="78"/>
    </row>
    <row r="37" spans="1:11" ht="15.75" thickBot="1" x14ac:dyDescent="0.3">
      <c r="A37" s="473"/>
      <c r="B37" s="476"/>
      <c r="C37" s="106"/>
      <c r="D37" s="92"/>
      <c r="E37" s="381"/>
      <c r="F37" s="93"/>
      <c r="G37" s="94"/>
      <c r="H37" s="374"/>
      <c r="I37" s="95"/>
      <c r="J37" s="42"/>
      <c r="K37" s="96"/>
    </row>
    <row r="38" spans="1:11" s="385" customFormat="1" x14ac:dyDescent="0.25">
      <c r="A38" s="107"/>
      <c r="B38" s="108"/>
      <c r="C38" s="109"/>
      <c r="D38" s="375"/>
      <c r="E38" s="111"/>
      <c r="F38" s="112"/>
      <c r="G38" s="113"/>
      <c r="H38" s="113"/>
      <c r="I38" s="114"/>
      <c r="J38" s="115"/>
      <c r="K38" s="116"/>
    </row>
    <row r="39" spans="1:11" s="385" customFormat="1" x14ac:dyDescent="0.25">
      <c r="A39" s="107"/>
      <c r="B39" s="480" t="s">
        <v>199</v>
      </c>
      <c r="C39" s="480"/>
      <c r="D39" s="480"/>
      <c r="E39" s="111"/>
      <c r="F39" s="386">
        <f>SUM(F2:F37)</f>
        <v>2171.8000000000002</v>
      </c>
      <c r="G39" s="387"/>
      <c r="H39" s="121"/>
      <c r="I39" s="387"/>
      <c r="J39" s="388"/>
      <c r="K39" s="142"/>
    </row>
    <row r="40" spans="1:11" s="385" customFormat="1" ht="15.75" thickBot="1" x14ac:dyDescent="0.3">
      <c r="A40" s="107"/>
      <c r="B40" s="477" t="s">
        <v>52</v>
      </c>
      <c r="C40" s="477"/>
      <c r="D40" s="477"/>
      <c r="E40" s="111"/>
      <c r="F40" s="386">
        <f>SUM(I2:I37)</f>
        <v>183913</v>
      </c>
      <c r="G40" s="125"/>
      <c r="H40" s="125"/>
      <c r="I40" s="114"/>
      <c r="J40" s="389"/>
      <c r="K40" s="142"/>
    </row>
    <row r="41" spans="1:11" s="385" customFormat="1" ht="15.75" thickBot="1" x14ac:dyDescent="0.3">
      <c r="A41" s="107"/>
      <c r="B41" s="390" t="s">
        <v>200</v>
      </c>
      <c r="C41" s="391"/>
      <c r="D41" s="391"/>
      <c r="E41" s="111"/>
      <c r="F41" s="392"/>
      <c r="G41" s="125"/>
      <c r="H41" s="125"/>
      <c r="I41" s="114"/>
      <c r="J41" s="393">
        <f>SUM(J2:J37)</f>
        <v>0</v>
      </c>
      <c r="K41" s="142"/>
    </row>
    <row r="42" spans="1:11" s="385" customFormat="1" ht="19.5" thickBot="1" x14ac:dyDescent="0.3">
      <c r="A42" s="107"/>
      <c r="B42" s="390" t="s">
        <v>201</v>
      </c>
      <c r="C42" s="391"/>
      <c r="D42" s="391"/>
      <c r="E42" s="111"/>
      <c r="F42" s="392"/>
      <c r="G42" s="125"/>
      <c r="H42" s="125"/>
      <c r="I42" s="114"/>
      <c r="J42" s="394">
        <f>+J41*24</f>
        <v>0</v>
      </c>
      <c r="K42" s="142"/>
    </row>
    <row r="43" spans="1:11" s="385" customFormat="1" x14ac:dyDescent="0.25">
      <c r="A43" s="107"/>
      <c r="B43" s="391"/>
      <c r="C43" s="391"/>
      <c r="D43" s="391"/>
      <c r="E43" s="111"/>
      <c r="F43" s="392"/>
      <c r="G43" s="125"/>
      <c r="H43" s="125"/>
      <c r="I43" s="114"/>
      <c r="J43" s="395"/>
      <c r="K43" s="142"/>
    </row>
    <row r="44" spans="1:11" s="385" customFormat="1" ht="15.75" x14ac:dyDescent="0.25">
      <c r="A44" s="478" t="s">
        <v>53</v>
      </c>
      <c r="B44" s="479"/>
      <c r="C44" s="479"/>
      <c r="D44" s="375"/>
      <c r="E44" s="111"/>
      <c r="F44" s="112"/>
      <c r="G44" s="125"/>
      <c r="H44" s="125"/>
      <c r="I44" s="114"/>
      <c r="J44" s="395"/>
      <c r="K44" s="142"/>
    </row>
    <row r="45" spans="1:11" s="385" customFormat="1" x14ac:dyDescent="0.25">
      <c r="A45" s="107"/>
      <c r="B45" s="108"/>
      <c r="C45" s="109"/>
      <c r="D45" s="375"/>
      <c r="E45" s="111"/>
      <c r="F45" s="112"/>
      <c r="G45" s="125"/>
      <c r="H45" s="125"/>
      <c r="I45" s="114"/>
      <c r="J45" s="395"/>
      <c r="K45" s="142"/>
    </row>
    <row r="46" spans="1:11" s="385" customFormat="1" x14ac:dyDescent="0.25">
      <c r="A46" s="107"/>
      <c r="B46" s="108" t="s">
        <v>54</v>
      </c>
      <c r="C46" s="113" t="s">
        <v>159</v>
      </c>
      <c r="D46" s="375"/>
      <c r="E46" s="111"/>
      <c r="F46" s="112"/>
      <c r="G46" s="125"/>
      <c r="H46" s="125"/>
      <c r="I46" s="114"/>
      <c r="J46" s="395"/>
      <c r="K46" s="142"/>
    </row>
    <row r="47" spans="1:11" s="385" customFormat="1" x14ac:dyDescent="0.25">
      <c r="A47" s="138"/>
      <c r="B47" s="139">
        <v>1</v>
      </c>
      <c r="C47" s="470" t="s">
        <v>163</v>
      </c>
      <c r="D47" s="470"/>
      <c r="E47" s="470"/>
      <c r="F47" s="470"/>
      <c r="G47" s="470"/>
      <c r="H47" s="470"/>
      <c r="I47" s="140"/>
      <c r="J47" s="141"/>
      <c r="K47" s="142"/>
    </row>
    <row r="48" spans="1:11" s="385" customFormat="1" x14ac:dyDescent="0.25">
      <c r="A48" s="107"/>
      <c r="B48" s="139">
        <v>2</v>
      </c>
      <c r="C48" s="470" t="s">
        <v>181</v>
      </c>
      <c r="D48" s="470"/>
      <c r="E48" s="470"/>
      <c r="F48" s="470"/>
      <c r="G48" s="470"/>
      <c r="H48" s="470"/>
      <c r="I48" s="140"/>
      <c r="J48" s="141"/>
      <c r="K48" s="142"/>
    </row>
    <row r="49" spans="1:11" s="385" customFormat="1" x14ac:dyDescent="0.25">
      <c r="A49" s="107"/>
      <c r="B49" s="139">
        <v>4</v>
      </c>
      <c r="C49" s="470" t="s">
        <v>180</v>
      </c>
      <c r="D49" s="470"/>
      <c r="E49" s="470"/>
      <c r="F49" s="470"/>
      <c r="G49" s="470"/>
      <c r="H49" s="470"/>
      <c r="I49" s="140"/>
      <c r="J49" s="141"/>
      <c r="K49" s="142"/>
    </row>
    <row r="50" spans="1:11" s="385" customFormat="1" x14ac:dyDescent="0.25">
      <c r="A50" s="107"/>
      <c r="B50" s="396">
        <v>4</v>
      </c>
      <c r="C50" s="470" t="s">
        <v>184</v>
      </c>
      <c r="D50" s="470"/>
      <c r="E50" s="470"/>
      <c r="F50" s="470"/>
      <c r="G50" s="470"/>
      <c r="H50" s="470"/>
      <c r="I50" s="140"/>
      <c r="J50" s="141"/>
      <c r="K50" s="142"/>
    </row>
    <row r="51" spans="1:11" s="385" customFormat="1" ht="15" customHeight="1" x14ac:dyDescent="0.25">
      <c r="A51" s="107"/>
      <c r="B51" s="397">
        <v>2</v>
      </c>
      <c r="C51" s="470" t="s">
        <v>183</v>
      </c>
      <c r="D51" s="470"/>
      <c r="E51" s="470"/>
      <c r="F51" s="470"/>
      <c r="G51" s="470"/>
      <c r="H51" s="470"/>
      <c r="I51" s="140"/>
      <c r="J51" s="141"/>
      <c r="K51" s="142"/>
    </row>
    <row r="52" spans="1:11" s="385" customFormat="1" ht="15" customHeight="1" x14ac:dyDescent="0.25">
      <c r="A52" s="107"/>
      <c r="B52" s="139" t="s">
        <v>160</v>
      </c>
      <c r="C52" s="470" t="s">
        <v>161</v>
      </c>
      <c r="D52" s="470"/>
      <c r="E52" s="470"/>
      <c r="F52" s="470"/>
      <c r="G52" s="470"/>
      <c r="H52" s="470"/>
      <c r="I52" s="470"/>
      <c r="J52" s="470"/>
      <c r="K52" s="142"/>
    </row>
    <row r="53" spans="1:11" s="385" customFormat="1" x14ac:dyDescent="0.25">
      <c r="A53" s="107"/>
      <c r="B53" s="398">
        <v>1</v>
      </c>
      <c r="C53" s="470" t="s">
        <v>164</v>
      </c>
      <c r="D53" s="470"/>
      <c r="E53" s="470"/>
      <c r="F53" s="470"/>
      <c r="G53" s="470"/>
      <c r="H53" s="470"/>
      <c r="I53" s="140"/>
      <c r="J53" s="141"/>
      <c r="K53" s="142"/>
    </row>
    <row r="54" spans="1:11" s="385" customFormat="1" x14ac:dyDescent="0.25">
      <c r="A54" s="107"/>
      <c r="B54" s="398">
        <v>2</v>
      </c>
      <c r="C54" s="470" t="s">
        <v>165</v>
      </c>
      <c r="D54" s="470"/>
      <c r="E54" s="470"/>
      <c r="F54" s="470"/>
      <c r="G54" s="470"/>
      <c r="H54" s="470"/>
      <c r="I54" s="140"/>
      <c r="J54" s="141"/>
      <c r="K54" s="142"/>
    </row>
    <row r="55" spans="1:11" s="385" customFormat="1" x14ac:dyDescent="0.25">
      <c r="A55" s="107"/>
      <c r="B55" s="398">
        <v>5</v>
      </c>
      <c r="C55" s="470" t="s">
        <v>166</v>
      </c>
      <c r="D55" s="470"/>
      <c r="E55" s="470"/>
      <c r="F55" s="470"/>
      <c r="G55" s="470"/>
      <c r="H55" s="470"/>
      <c r="I55" s="140"/>
      <c r="J55" s="141"/>
      <c r="K55" s="142"/>
    </row>
    <row r="56" spans="1:11" s="385" customFormat="1" x14ac:dyDescent="0.25">
      <c r="A56" s="107"/>
      <c r="B56" s="399">
        <v>1</v>
      </c>
      <c r="C56" s="470" t="s">
        <v>55</v>
      </c>
      <c r="D56" s="470"/>
      <c r="E56" s="470"/>
      <c r="F56" s="470"/>
      <c r="G56" s="470"/>
      <c r="H56" s="470"/>
      <c r="I56" s="140"/>
      <c r="J56" s="141"/>
      <c r="K56" s="142"/>
    </row>
    <row r="57" spans="1:11" s="385" customFormat="1" x14ac:dyDescent="0.25">
      <c r="A57" s="107"/>
      <c r="B57" s="400">
        <v>2</v>
      </c>
      <c r="C57" s="470" t="s">
        <v>56</v>
      </c>
      <c r="D57" s="470"/>
      <c r="E57" s="470"/>
      <c r="F57" s="470"/>
      <c r="G57" s="470"/>
      <c r="H57" s="470"/>
      <c r="I57" s="140"/>
      <c r="J57" s="141"/>
      <c r="K57" s="142"/>
    </row>
    <row r="58" spans="1:11" s="385" customFormat="1" ht="15.75" x14ac:dyDescent="0.25">
      <c r="A58" s="107"/>
      <c r="B58" s="401" t="s">
        <v>25</v>
      </c>
      <c r="C58" s="489" t="s">
        <v>57</v>
      </c>
      <c r="D58" s="489"/>
      <c r="E58" s="489"/>
      <c r="F58" s="489"/>
      <c r="G58" s="489"/>
      <c r="H58" s="489"/>
      <c r="I58" s="489"/>
      <c r="J58" s="489"/>
      <c r="K58" s="490"/>
    </row>
    <row r="59" spans="1:11" s="385" customFormat="1" ht="15.75" x14ac:dyDescent="0.25">
      <c r="A59" s="107"/>
      <c r="B59" s="150">
        <f>365/12</f>
        <v>30.416666666666668</v>
      </c>
      <c r="C59" s="488" t="s">
        <v>58</v>
      </c>
      <c r="D59" s="488"/>
      <c r="E59" s="151"/>
      <c r="F59" s="151"/>
      <c r="G59" s="377"/>
      <c r="H59" s="377"/>
      <c r="I59" s="153"/>
      <c r="J59" s="154"/>
      <c r="K59" s="378"/>
    </row>
    <row r="60" spans="1:11" s="385" customFormat="1" ht="15.75" x14ac:dyDescent="0.25">
      <c r="A60" s="107"/>
      <c r="B60" s="150">
        <f>52/12</f>
        <v>4.333333333333333</v>
      </c>
      <c r="C60" s="488" t="s">
        <v>167</v>
      </c>
      <c r="D60" s="488"/>
      <c r="E60" s="151"/>
      <c r="F60" s="151"/>
      <c r="G60" s="377"/>
      <c r="H60" s="377"/>
      <c r="I60" s="153"/>
      <c r="J60" s="154"/>
      <c r="K60" s="378"/>
    </row>
    <row r="61" spans="1:11" s="385" customFormat="1" ht="15.75" x14ac:dyDescent="0.25">
      <c r="A61" s="107"/>
      <c r="B61" s="108"/>
      <c r="C61" s="377"/>
      <c r="D61" s="377"/>
      <c r="E61" s="151"/>
      <c r="F61" s="151"/>
      <c r="G61" s="377"/>
      <c r="H61" s="377"/>
      <c r="I61" s="153"/>
      <c r="J61" s="154"/>
      <c r="K61" s="378"/>
    </row>
    <row r="62" spans="1:11" s="385" customFormat="1" ht="29.45" customHeight="1" x14ac:dyDescent="0.25">
      <c r="A62" s="107"/>
      <c r="B62" s="108"/>
      <c r="C62" s="484" t="s">
        <v>59</v>
      </c>
      <c r="D62" s="484"/>
      <c r="E62" s="484"/>
      <c r="F62" s="484"/>
      <c r="G62" s="484"/>
      <c r="H62" s="484"/>
      <c r="I62" s="484"/>
      <c r="J62" s="484"/>
      <c r="K62" s="485"/>
    </row>
    <row r="63" spans="1:11" s="385" customFormat="1" ht="15.75" thickBot="1" x14ac:dyDescent="0.3">
      <c r="A63" s="402"/>
      <c r="B63" s="403"/>
      <c r="C63" s="486"/>
      <c r="D63" s="486"/>
      <c r="E63" s="486"/>
      <c r="F63" s="486"/>
      <c r="G63" s="486"/>
      <c r="H63" s="486"/>
      <c r="I63" s="486"/>
      <c r="J63" s="486"/>
      <c r="K63" s="487"/>
    </row>
    <row r="64" spans="1:11" s="385" customFormat="1" ht="15.75" thickTop="1" x14ac:dyDescent="0.25">
      <c r="E64" s="404"/>
      <c r="F64" s="404"/>
      <c r="I64" s="405"/>
    </row>
  </sheetData>
  <sheetProtection password="CA6C" sheet="1" objects="1" scenarios="1"/>
  <protectedRanges>
    <protectedRange algorithmName="SHA-512" hashValue="+zUxD4MZ1Q0pX67SY7/EDC0B665F8o+cd0a3WaHTQ7e2tgBg6Ti8vkxvqImLgKZ9MwuOHR4AUsvO9jRTyYHLzw==" saltValue="28B8lmOnmLNtCCTQ/gHjzg==" spinCount="100000" sqref="J38:K42" name="Oblast2"/>
    <protectedRange algorithmName="SHA-512" hashValue="YAfofda0Ei65XbBoaU4ORxeh4CjxzMBtUKyNZOFY+esvMuuFfBRbssJBP9kv3+6+/4RgcWORVVpNQ8VJc52knA==" saltValue="5NCItLiogk8PvwdC7RqQKQ==" spinCount="100000" sqref="J36:J37 A1:I42 J15:J31" name="Oblast1"/>
  </protectedRanges>
  <mergeCells count="31">
    <mergeCell ref="C62:K62"/>
    <mergeCell ref="C63:K63"/>
    <mergeCell ref="C59:D59"/>
    <mergeCell ref="C60:D60"/>
    <mergeCell ref="C53:H53"/>
    <mergeCell ref="C54:H54"/>
    <mergeCell ref="C56:H56"/>
    <mergeCell ref="C57:H57"/>
    <mergeCell ref="C58:K58"/>
    <mergeCell ref="C55:H55"/>
    <mergeCell ref="A2:A6"/>
    <mergeCell ref="B2:B6"/>
    <mergeCell ref="A36:A37"/>
    <mergeCell ref="B36:B37"/>
    <mergeCell ref="A7:A14"/>
    <mergeCell ref="B7:B14"/>
    <mergeCell ref="A15:A27"/>
    <mergeCell ref="B15:B27"/>
    <mergeCell ref="A28:A31"/>
    <mergeCell ref="B28:B31"/>
    <mergeCell ref="C52:J52"/>
    <mergeCell ref="A32:A35"/>
    <mergeCell ref="B32:B35"/>
    <mergeCell ref="C47:H47"/>
    <mergeCell ref="C48:H48"/>
    <mergeCell ref="C49:H49"/>
    <mergeCell ref="B40:D40"/>
    <mergeCell ref="A44:C44"/>
    <mergeCell ref="B39:D39"/>
    <mergeCell ref="C50:H50"/>
    <mergeCell ref="C51:H51"/>
  </mergeCells>
  <pageMargins left="0.70866141732283472" right="0.70866141732283472" top="0.78740157480314965" bottom="0.78740157480314965" header="0.31496062992125984" footer="0.31496062992125984"/>
  <pageSetup paperSize="9" scale="50" orientation="portrait" r:id="rId1"/>
  <headerFooter>
    <oddHeader>&amp;RPŘÍLOHA č. 3</oddHeader>
  </headerFooter>
  <ignoredErrors>
    <ignoredError sqref="H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  <pageSetUpPr fitToPage="1"/>
  </sheetPr>
  <dimension ref="A1:L61"/>
  <sheetViews>
    <sheetView showGridLines="0" view="pageBreakPreview" zoomScale="130" zoomScaleNormal="100" zoomScaleSheetLayoutView="130" workbookViewId="0">
      <pane ySplit="1" topLeftCell="A23" activePane="bottomLeft" state="frozen"/>
      <selection activeCell="C8" sqref="C8"/>
      <selection pane="bottomLeft" activeCell="B37" sqref="B37:D37"/>
    </sheetView>
  </sheetViews>
  <sheetFormatPr defaultColWidth="8.85546875" defaultRowHeight="15" x14ac:dyDescent="0.25"/>
  <cols>
    <col min="1" max="1" width="7.7109375" style="382" customWidth="1"/>
    <col min="2" max="2" width="8.42578125" style="382" customWidth="1"/>
    <col min="3" max="3" width="18.42578125" style="440" customWidth="1"/>
    <col min="4" max="4" width="40.7109375" style="382" customWidth="1"/>
    <col min="5" max="5" width="7.7109375" style="382" customWidth="1"/>
    <col min="6" max="6" width="8.7109375" style="382" customWidth="1"/>
    <col min="7" max="7" width="0" style="382" hidden="1" customWidth="1"/>
    <col min="8" max="8" width="8.7109375" style="382" customWidth="1"/>
    <col min="9" max="9" width="9.85546875" style="382" customWidth="1"/>
    <col min="10" max="10" width="16.85546875" style="382" customWidth="1"/>
    <col min="11" max="11" width="35.85546875" style="382" customWidth="1"/>
    <col min="12" max="16384" width="8.85546875" style="382"/>
  </cols>
  <sheetData>
    <row r="1" spans="1:12" ht="45.75" thickBot="1" x14ac:dyDescent="0.3">
      <c r="A1" s="408" t="s">
        <v>0</v>
      </c>
      <c r="B1" s="409" t="s">
        <v>1</v>
      </c>
      <c r="C1" s="409" t="s">
        <v>2</v>
      </c>
      <c r="D1" s="410" t="s">
        <v>3</v>
      </c>
      <c r="E1" s="160" t="s">
        <v>4</v>
      </c>
      <c r="F1" s="161" t="s">
        <v>5</v>
      </c>
      <c r="G1" s="160" t="s">
        <v>6</v>
      </c>
      <c r="H1" s="160" t="s">
        <v>7</v>
      </c>
      <c r="I1" s="162" t="s">
        <v>25</v>
      </c>
      <c r="J1" s="163" t="s">
        <v>156</v>
      </c>
      <c r="K1" s="411" t="s">
        <v>9</v>
      </c>
    </row>
    <row r="2" spans="1:12" ht="15.75" thickTop="1" x14ac:dyDescent="0.25">
      <c r="A2" s="472" t="s">
        <v>26</v>
      </c>
      <c r="B2" s="475">
        <v>1</v>
      </c>
      <c r="C2" s="164">
        <v>108</v>
      </c>
      <c r="D2" s="341" t="s">
        <v>94</v>
      </c>
      <c r="E2" s="337">
        <v>1</v>
      </c>
      <c r="F2" s="338">
        <v>152</v>
      </c>
      <c r="G2" s="337"/>
      <c r="H2" s="383">
        <v>4</v>
      </c>
      <c r="I2" s="344">
        <f>F2*H2*$B$56/2</f>
        <v>9246.6666666666679</v>
      </c>
      <c r="J2" s="33"/>
      <c r="K2" s="84" t="s">
        <v>185</v>
      </c>
      <c r="L2" s="412"/>
    </row>
    <row r="3" spans="1:12" x14ac:dyDescent="0.25">
      <c r="A3" s="472"/>
      <c r="B3" s="475"/>
      <c r="C3" s="164">
        <v>108</v>
      </c>
      <c r="D3" s="341" t="s">
        <v>94</v>
      </c>
      <c r="E3" s="337"/>
      <c r="F3" s="338"/>
      <c r="G3" s="413"/>
      <c r="H3" s="384">
        <v>2</v>
      </c>
      <c r="I3" s="344">
        <f>F2*H3*$B$56/2</f>
        <v>4623.3333333333339</v>
      </c>
      <c r="J3" s="414"/>
      <c r="K3" s="84" t="s">
        <v>185</v>
      </c>
      <c r="L3" s="412"/>
    </row>
    <row r="4" spans="1:12" x14ac:dyDescent="0.25">
      <c r="A4" s="472"/>
      <c r="B4" s="475"/>
      <c r="C4" s="415" t="s">
        <v>95</v>
      </c>
      <c r="D4" s="416" t="s">
        <v>90</v>
      </c>
      <c r="E4" s="337">
        <v>2</v>
      </c>
      <c r="F4" s="338">
        <v>14</v>
      </c>
      <c r="G4" s="417"/>
      <c r="H4" s="167">
        <f>$B$45</f>
        <v>2</v>
      </c>
      <c r="I4" s="344">
        <f>F4*H4*$B$56</f>
        <v>851.66666666666674</v>
      </c>
      <c r="J4" s="418"/>
      <c r="K4" s="419"/>
      <c r="L4" s="412"/>
    </row>
    <row r="5" spans="1:12" x14ac:dyDescent="0.25">
      <c r="A5" s="472"/>
      <c r="B5" s="475"/>
      <c r="C5" s="170">
        <v>106</v>
      </c>
      <c r="D5" s="341" t="s">
        <v>77</v>
      </c>
      <c r="E5" s="342">
        <v>3</v>
      </c>
      <c r="F5" s="343">
        <v>90</v>
      </c>
      <c r="G5" s="342"/>
      <c r="H5" s="167">
        <f>$B$45</f>
        <v>2</v>
      </c>
      <c r="I5" s="344">
        <f>F5*H5*$B$56</f>
        <v>5475</v>
      </c>
      <c r="J5" s="28"/>
      <c r="K5" s="420"/>
      <c r="L5" s="412"/>
    </row>
    <row r="6" spans="1:12" x14ac:dyDescent="0.25">
      <c r="A6" s="472"/>
      <c r="B6" s="475"/>
      <c r="C6" s="170">
        <v>102</v>
      </c>
      <c r="D6" s="341" t="s">
        <v>96</v>
      </c>
      <c r="E6" s="342">
        <v>4</v>
      </c>
      <c r="F6" s="343">
        <v>20</v>
      </c>
      <c r="G6" s="342"/>
      <c r="H6" s="167">
        <f>$B$45</f>
        <v>2</v>
      </c>
      <c r="I6" s="344">
        <f>F6*H6*$B$56</f>
        <v>1216.6666666666667</v>
      </c>
      <c r="J6" s="28"/>
      <c r="K6" s="421"/>
      <c r="L6" s="412"/>
    </row>
    <row r="7" spans="1:12" x14ac:dyDescent="0.25">
      <c r="A7" s="472"/>
      <c r="B7" s="475"/>
      <c r="C7" s="170">
        <v>115</v>
      </c>
      <c r="D7" s="341" t="s">
        <v>97</v>
      </c>
      <c r="E7" s="342">
        <v>5</v>
      </c>
      <c r="F7" s="343">
        <v>8</v>
      </c>
      <c r="G7" s="342"/>
      <c r="H7" s="175">
        <f>$B$44</f>
        <v>1</v>
      </c>
      <c r="I7" s="344">
        <f>F7*H7*$B$56</f>
        <v>243.33333333333334</v>
      </c>
      <c r="J7" s="28"/>
      <c r="K7" s="421"/>
      <c r="L7" s="412"/>
    </row>
    <row r="8" spans="1:12" x14ac:dyDescent="0.25">
      <c r="A8" s="472"/>
      <c r="B8" s="475"/>
      <c r="C8" s="170">
        <v>113</v>
      </c>
      <c r="D8" s="341" t="s">
        <v>98</v>
      </c>
      <c r="E8" s="342">
        <v>6</v>
      </c>
      <c r="F8" s="343">
        <v>106</v>
      </c>
      <c r="G8" s="342"/>
      <c r="H8" s="383">
        <v>4</v>
      </c>
      <c r="I8" s="344">
        <f>F8*H8*$B$56/2</f>
        <v>6448.3333333333339</v>
      </c>
      <c r="J8" s="28"/>
      <c r="K8" s="420" t="s">
        <v>197</v>
      </c>
      <c r="L8" s="412"/>
    </row>
    <row r="9" spans="1:12" x14ac:dyDescent="0.25">
      <c r="A9" s="472"/>
      <c r="B9" s="475"/>
      <c r="C9" s="170">
        <v>113</v>
      </c>
      <c r="D9" s="341" t="s">
        <v>98</v>
      </c>
      <c r="E9" s="342"/>
      <c r="F9" s="343"/>
      <c r="G9" s="342"/>
      <c r="H9" s="384">
        <v>2</v>
      </c>
      <c r="I9" s="344">
        <f>F8*H9*$B$56/2</f>
        <v>3224.166666666667</v>
      </c>
      <c r="J9" s="28"/>
      <c r="K9" s="84" t="s">
        <v>185</v>
      </c>
      <c r="L9" s="412"/>
    </row>
    <row r="10" spans="1:12" x14ac:dyDescent="0.25">
      <c r="A10" s="472"/>
      <c r="B10" s="475"/>
      <c r="C10" s="170" t="s">
        <v>99</v>
      </c>
      <c r="D10" s="341" t="s">
        <v>100</v>
      </c>
      <c r="E10" s="342">
        <v>7</v>
      </c>
      <c r="F10" s="343">
        <v>64</v>
      </c>
      <c r="G10" s="342"/>
      <c r="H10" s="383">
        <v>4</v>
      </c>
      <c r="I10" s="344">
        <f>F10*H10*$B$56/2</f>
        <v>3893.3333333333335</v>
      </c>
      <c r="J10" s="28"/>
      <c r="K10" s="420" t="s">
        <v>197</v>
      </c>
      <c r="L10" s="412"/>
    </row>
    <row r="11" spans="1:12" x14ac:dyDescent="0.25">
      <c r="A11" s="472"/>
      <c r="B11" s="475"/>
      <c r="C11" s="170" t="s">
        <v>99</v>
      </c>
      <c r="D11" s="341" t="s">
        <v>100</v>
      </c>
      <c r="E11" s="342"/>
      <c r="F11" s="343"/>
      <c r="G11" s="342"/>
      <c r="H11" s="384">
        <v>2</v>
      </c>
      <c r="I11" s="344">
        <f>F10*H11*$B$56/2</f>
        <v>1946.6666666666667</v>
      </c>
      <c r="J11" s="28"/>
      <c r="K11" s="84" t="s">
        <v>185</v>
      </c>
      <c r="L11" s="412"/>
    </row>
    <row r="12" spans="1:12" x14ac:dyDescent="0.25">
      <c r="A12" s="472"/>
      <c r="B12" s="475"/>
      <c r="C12" s="170" t="s">
        <v>99</v>
      </c>
      <c r="D12" s="341" t="s">
        <v>101</v>
      </c>
      <c r="E12" s="342">
        <v>8</v>
      </c>
      <c r="F12" s="343">
        <v>32</v>
      </c>
      <c r="G12" s="342"/>
      <c r="H12" s="167">
        <f>$B$45</f>
        <v>2</v>
      </c>
      <c r="I12" s="344">
        <f>F12*H12*$B$56</f>
        <v>1946.6666666666667</v>
      </c>
      <c r="J12" s="28"/>
      <c r="K12" s="421"/>
    </row>
    <row r="13" spans="1:12" x14ac:dyDescent="0.25">
      <c r="A13" s="472"/>
      <c r="B13" s="475"/>
      <c r="C13" s="170">
        <v>122</v>
      </c>
      <c r="D13" s="341" t="s">
        <v>104</v>
      </c>
      <c r="E13" s="342">
        <v>9</v>
      </c>
      <c r="F13" s="343">
        <v>6.65</v>
      </c>
      <c r="G13" s="342"/>
      <c r="H13" s="167">
        <f>$B$44</f>
        <v>1</v>
      </c>
      <c r="I13" s="344">
        <f>F13*H13*$B$56</f>
        <v>202.27083333333334</v>
      </c>
      <c r="J13" s="28"/>
      <c r="K13" s="421"/>
    </row>
    <row r="14" spans="1:12" x14ac:dyDescent="0.25">
      <c r="A14" s="472"/>
      <c r="B14" s="475"/>
      <c r="C14" s="170">
        <v>124</v>
      </c>
      <c r="D14" s="341" t="s">
        <v>105</v>
      </c>
      <c r="E14" s="342">
        <v>10</v>
      </c>
      <c r="F14" s="343">
        <v>8.4</v>
      </c>
      <c r="G14" s="342"/>
      <c r="H14" s="167">
        <f>$B$44</f>
        <v>1</v>
      </c>
      <c r="I14" s="344">
        <f>F14*H14*$B$56</f>
        <v>255.50000000000003</v>
      </c>
      <c r="J14" s="28"/>
      <c r="K14" s="421"/>
    </row>
    <row r="15" spans="1:12" x14ac:dyDescent="0.25">
      <c r="A15" s="472"/>
      <c r="B15" s="475"/>
      <c r="C15" s="170">
        <v>123</v>
      </c>
      <c r="D15" s="341" t="s">
        <v>106</v>
      </c>
      <c r="E15" s="342">
        <v>11</v>
      </c>
      <c r="F15" s="343">
        <v>15.5</v>
      </c>
      <c r="G15" s="342"/>
      <c r="H15" s="167">
        <f>$B$44</f>
        <v>1</v>
      </c>
      <c r="I15" s="344">
        <f>F15*H15*$B$56</f>
        <v>471.45833333333337</v>
      </c>
      <c r="J15" s="28"/>
      <c r="K15" s="421"/>
    </row>
    <row r="16" spans="1:12" x14ac:dyDescent="0.25">
      <c r="A16" s="472"/>
      <c r="B16" s="475"/>
      <c r="C16" s="164" t="s">
        <v>102</v>
      </c>
      <c r="D16" s="336" t="s">
        <v>103</v>
      </c>
      <c r="E16" s="337">
        <v>12</v>
      </c>
      <c r="F16" s="338">
        <v>30</v>
      </c>
      <c r="G16" s="337"/>
      <c r="H16" s="167">
        <f>$B$44</f>
        <v>1</v>
      </c>
      <c r="I16" s="344">
        <f>F16*H16*$B$56</f>
        <v>912.5</v>
      </c>
      <c r="J16" s="33"/>
      <c r="K16" s="420"/>
    </row>
    <row r="17" spans="1:11" x14ac:dyDescent="0.25">
      <c r="A17" s="472"/>
      <c r="B17" s="475"/>
      <c r="C17" s="177" t="s">
        <v>99</v>
      </c>
      <c r="D17" s="422" t="s">
        <v>112</v>
      </c>
      <c r="E17" s="423">
        <v>14</v>
      </c>
      <c r="F17" s="424">
        <v>110</v>
      </c>
      <c r="G17" s="423"/>
      <c r="H17" s="181">
        <v>2</v>
      </c>
      <c r="I17" s="344">
        <f>F17*H17*$B$57</f>
        <v>953.33333333333326</v>
      </c>
      <c r="J17" s="425"/>
      <c r="K17" s="426"/>
    </row>
    <row r="18" spans="1:11" ht="15.75" thickBot="1" x14ac:dyDescent="0.3">
      <c r="A18" s="473"/>
      <c r="B18" s="476"/>
      <c r="C18" s="427"/>
      <c r="D18" s="351"/>
      <c r="E18" s="352"/>
      <c r="F18" s="353"/>
      <c r="G18" s="352"/>
      <c r="H18" s="186"/>
      <c r="I18" s="354"/>
      <c r="J18" s="36"/>
      <c r="K18" s="428"/>
    </row>
    <row r="19" spans="1:11" x14ac:dyDescent="0.25">
      <c r="A19" s="472" t="s">
        <v>26</v>
      </c>
      <c r="B19" s="475">
        <v>2</v>
      </c>
      <c r="C19" s="189">
        <v>209</v>
      </c>
      <c r="D19" s="336" t="s">
        <v>104</v>
      </c>
      <c r="E19" s="337">
        <v>18</v>
      </c>
      <c r="F19" s="338">
        <v>7.3</v>
      </c>
      <c r="G19" s="337"/>
      <c r="H19" s="167">
        <f>$B$44</f>
        <v>1</v>
      </c>
      <c r="I19" s="344">
        <f>F19*H19*$B$56</f>
        <v>222.04166666666666</v>
      </c>
      <c r="J19" s="33"/>
      <c r="K19" s="420"/>
    </row>
    <row r="20" spans="1:11" x14ac:dyDescent="0.25">
      <c r="A20" s="472"/>
      <c r="B20" s="475"/>
      <c r="C20" s="189">
        <v>210</v>
      </c>
      <c r="D20" s="336" t="s">
        <v>107</v>
      </c>
      <c r="E20" s="337">
        <v>19</v>
      </c>
      <c r="F20" s="338">
        <v>30</v>
      </c>
      <c r="G20" s="337"/>
      <c r="H20" s="167">
        <f>$B$44</f>
        <v>1</v>
      </c>
      <c r="I20" s="344">
        <f>F20*H20*$B$56</f>
        <v>912.5</v>
      </c>
      <c r="J20" s="33"/>
      <c r="K20" s="420"/>
    </row>
    <row r="21" spans="1:11" x14ac:dyDescent="0.25">
      <c r="A21" s="472"/>
      <c r="B21" s="475"/>
      <c r="C21" s="189" t="s">
        <v>102</v>
      </c>
      <c r="D21" s="336" t="s">
        <v>108</v>
      </c>
      <c r="E21" s="337">
        <v>20</v>
      </c>
      <c r="F21" s="338">
        <v>30</v>
      </c>
      <c r="G21" s="337"/>
      <c r="H21" s="167">
        <f>$B$44</f>
        <v>1</v>
      </c>
      <c r="I21" s="344">
        <f>F21*H21*$B$56</f>
        <v>912.5</v>
      </c>
      <c r="J21" s="33"/>
      <c r="K21" s="420"/>
    </row>
    <row r="22" spans="1:11" ht="15.75" thickBot="1" x14ac:dyDescent="0.3">
      <c r="A22" s="473"/>
      <c r="B22" s="476"/>
      <c r="C22" s="190"/>
      <c r="D22" s="429"/>
      <c r="E22" s="430"/>
      <c r="F22" s="431"/>
      <c r="G22" s="430"/>
      <c r="H22" s="191"/>
      <c r="I22" s="432"/>
      <c r="J22" s="433"/>
      <c r="K22" s="434"/>
    </row>
    <row r="23" spans="1:11" x14ac:dyDescent="0.25">
      <c r="A23" s="471" t="s">
        <v>26</v>
      </c>
      <c r="B23" s="474">
        <v>3</v>
      </c>
      <c r="C23" s="193">
        <v>393</v>
      </c>
      <c r="D23" s="356" t="s">
        <v>109</v>
      </c>
      <c r="E23" s="357">
        <v>21</v>
      </c>
      <c r="F23" s="358">
        <v>140</v>
      </c>
      <c r="G23" s="357"/>
      <c r="H23" s="197">
        <f>$B$45</f>
        <v>2</v>
      </c>
      <c r="I23" s="359">
        <f>F23*H23*$B$56</f>
        <v>8516.6666666666679</v>
      </c>
      <c r="J23" s="37"/>
      <c r="K23" s="435"/>
    </row>
    <row r="24" spans="1:11" x14ac:dyDescent="0.25">
      <c r="A24" s="472"/>
      <c r="B24" s="475"/>
      <c r="C24" s="189" t="s">
        <v>102</v>
      </c>
      <c r="D24" s="336" t="s">
        <v>110</v>
      </c>
      <c r="E24" s="337">
        <v>26</v>
      </c>
      <c r="F24" s="338">
        <v>30</v>
      </c>
      <c r="G24" s="337"/>
      <c r="H24" s="167">
        <f>$B$44</f>
        <v>1</v>
      </c>
      <c r="I24" s="344">
        <f>F24*H24*$B$56</f>
        <v>912.5</v>
      </c>
      <c r="J24" s="33"/>
      <c r="K24" s="420"/>
    </row>
    <row r="25" spans="1:11" x14ac:dyDescent="0.25">
      <c r="A25" s="472"/>
      <c r="B25" s="475"/>
      <c r="C25" s="189">
        <v>363</v>
      </c>
      <c r="D25" s="336" t="s">
        <v>104</v>
      </c>
      <c r="E25" s="337">
        <v>27</v>
      </c>
      <c r="F25" s="338">
        <v>7.3</v>
      </c>
      <c r="G25" s="337"/>
      <c r="H25" s="167">
        <f>$B$44</f>
        <v>1</v>
      </c>
      <c r="I25" s="344">
        <f>F25*H25*$B$56</f>
        <v>222.04166666666666</v>
      </c>
      <c r="J25" s="33"/>
      <c r="K25" s="420"/>
    </row>
    <row r="26" spans="1:11" x14ac:dyDescent="0.25">
      <c r="A26" s="472"/>
      <c r="B26" s="475"/>
      <c r="C26" s="189">
        <v>364</v>
      </c>
      <c r="D26" s="336" t="s">
        <v>111</v>
      </c>
      <c r="E26" s="337">
        <v>28</v>
      </c>
      <c r="F26" s="338">
        <v>14.3</v>
      </c>
      <c r="G26" s="337"/>
      <c r="H26" s="167">
        <f>$B$44</f>
        <v>1</v>
      </c>
      <c r="I26" s="344">
        <f>F26*H26*$B$56</f>
        <v>434.95833333333337</v>
      </c>
      <c r="J26" s="33"/>
      <c r="K26" s="420"/>
    </row>
    <row r="27" spans="1:11" ht="15.75" thickBot="1" x14ac:dyDescent="0.3">
      <c r="A27" s="473"/>
      <c r="B27" s="476"/>
      <c r="C27" s="190"/>
      <c r="D27" s="429"/>
      <c r="E27" s="430"/>
      <c r="F27" s="431"/>
      <c r="G27" s="430"/>
      <c r="H27" s="191"/>
      <c r="I27" s="432"/>
      <c r="J27" s="433"/>
      <c r="K27" s="434"/>
    </row>
    <row r="28" spans="1:11" x14ac:dyDescent="0.25">
      <c r="A28" s="491" t="s">
        <v>26</v>
      </c>
      <c r="B28" s="482">
        <v>4</v>
      </c>
      <c r="C28" s="200" t="s">
        <v>102</v>
      </c>
      <c r="D28" s="341" t="s">
        <v>114</v>
      </c>
      <c r="E28" s="342">
        <v>33</v>
      </c>
      <c r="F28" s="343">
        <v>30</v>
      </c>
      <c r="G28" s="342"/>
      <c r="H28" s="167">
        <f>$B$44</f>
        <v>1</v>
      </c>
      <c r="I28" s="344">
        <f>F28*H28*$B$56</f>
        <v>912.5</v>
      </c>
      <c r="J28" s="34"/>
      <c r="K28" s="421"/>
    </row>
    <row r="29" spans="1:11" x14ac:dyDescent="0.25">
      <c r="A29" s="491"/>
      <c r="B29" s="482"/>
      <c r="C29" s="200">
        <v>470</v>
      </c>
      <c r="D29" s="341" t="s">
        <v>113</v>
      </c>
      <c r="E29" s="342">
        <v>34</v>
      </c>
      <c r="F29" s="343">
        <v>14.3</v>
      </c>
      <c r="G29" s="342"/>
      <c r="H29" s="181">
        <v>1</v>
      </c>
      <c r="I29" s="344">
        <f>F29*H29*$B$57</f>
        <v>61.966666666666669</v>
      </c>
      <c r="J29" s="34"/>
      <c r="K29" s="421"/>
    </row>
    <row r="30" spans="1:11" x14ac:dyDescent="0.25">
      <c r="A30" s="491"/>
      <c r="B30" s="482"/>
      <c r="C30" s="200">
        <v>471</v>
      </c>
      <c r="D30" s="341" t="s">
        <v>104</v>
      </c>
      <c r="E30" s="342">
        <v>35</v>
      </c>
      <c r="F30" s="343">
        <v>7.6</v>
      </c>
      <c r="G30" s="342"/>
      <c r="H30" s="167">
        <f>$B$44</f>
        <v>1</v>
      </c>
      <c r="I30" s="344">
        <f>F30*H30*$B$56</f>
        <v>231.16666666666666</v>
      </c>
      <c r="J30" s="34"/>
      <c r="K30" s="421"/>
    </row>
    <row r="31" spans="1:11" ht="15.75" thickBot="1" x14ac:dyDescent="0.3">
      <c r="A31" s="492"/>
      <c r="B31" s="483"/>
      <c r="C31" s="201"/>
      <c r="D31" s="351"/>
      <c r="E31" s="352"/>
      <c r="F31" s="353"/>
      <c r="G31" s="352"/>
      <c r="H31" s="186"/>
      <c r="I31" s="354"/>
      <c r="J31" s="30"/>
      <c r="K31" s="428"/>
    </row>
    <row r="32" spans="1:11" x14ac:dyDescent="0.25">
      <c r="A32" s="472" t="s">
        <v>26</v>
      </c>
      <c r="B32" s="493">
        <v>5</v>
      </c>
      <c r="C32" s="200" t="s">
        <v>102</v>
      </c>
      <c r="D32" s="341" t="s">
        <v>115</v>
      </c>
      <c r="E32" s="342">
        <v>38</v>
      </c>
      <c r="F32" s="343">
        <v>10</v>
      </c>
      <c r="G32" s="342"/>
      <c r="H32" s="167">
        <f>$B$44</f>
        <v>1</v>
      </c>
      <c r="I32" s="344">
        <f>F32*H32*$B$56</f>
        <v>304.16666666666669</v>
      </c>
      <c r="J32" s="34"/>
      <c r="K32" s="421"/>
    </row>
    <row r="33" spans="1:11" x14ac:dyDescent="0.25">
      <c r="A33" s="472"/>
      <c r="B33" s="493"/>
      <c r="C33" s="200">
        <v>545</v>
      </c>
      <c r="D33" s="341" t="s">
        <v>116</v>
      </c>
      <c r="E33" s="342">
        <v>39</v>
      </c>
      <c r="F33" s="343">
        <v>14.95</v>
      </c>
      <c r="G33" s="342"/>
      <c r="H33" s="181">
        <v>1</v>
      </c>
      <c r="I33" s="344">
        <f>F33*H33*$B$57</f>
        <v>64.783333333333331</v>
      </c>
      <c r="J33" s="34"/>
      <c r="K33" s="421"/>
    </row>
    <row r="34" spans="1:11" ht="15.75" thickBot="1" x14ac:dyDescent="0.3">
      <c r="A34" s="473"/>
      <c r="B34" s="494"/>
      <c r="C34" s="436"/>
      <c r="D34" s="351"/>
      <c r="E34" s="352"/>
      <c r="F34" s="353"/>
      <c r="G34" s="352"/>
      <c r="H34" s="202"/>
      <c r="I34" s="354"/>
      <c r="J34" s="30"/>
      <c r="K34" s="428"/>
    </row>
    <row r="35" spans="1:11" x14ac:dyDescent="0.25">
      <c r="A35" s="203"/>
      <c r="B35" s="204"/>
      <c r="C35" s="205"/>
      <c r="D35" s="206"/>
      <c r="E35" s="207"/>
      <c r="F35" s="208"/>
      <c r="G35" s="207"/>
      <c r="H35" s="209"/>
      <c r="I35" s="210"/>
      <c r="J35" s="211"/>
      <c r="K35" s="212"/>
    </row>
    <row r="36" spans="1:11" ht="15" customHeight="1" x14ac:dyDescent="0.25">
      <c r="A36" s="107"/>
      <c r="B36" s="480" t="s">
        <v>199</v>
      </c>
      <c r="C36" s="480"/>
      <c r="D36" s="480"/>
      <c r="E36" s="125"/>
      <c r="F36" s="437">
        <f>SUM(F2:F33)</f>
        <v>992.29999999999984</v>
      </c>
      <c r="G36" s="387"/>
      <c r="H36" s="121"/>
      <c r="I36" s="387"/>
      <c r="J36" s="388"/>
      <c r="K36" s="142"/>
    </row>
    <row r="37" spans="1:11" ht="15.75" thickBot="1" x14ac:dyDescent="0.3">
      <c r="A37" s="107"/>
      <c r="B37" s="477" t="s">
        <v>52</v>
      </c>
      <c r="C37" s="477"/>
      <c r="D37" s="477"/>
      <c r="E37" s="125"/>
      <c r="F37" s="437">
        <f>SUM(I2:I33)</f>
        <v>55618.6875</v>
      </c>
      <c r="G37" s="125"/>
      <c r="H37" s="125"/>
      <c r="I37" s="114"/>
      <c r="J37" s="389"/>
      <c r="K37" s="142"/>
    </row>
    <row r="38" spans="1:11" ht="15.75" thickBot="1" x14ac:dyDescent="0.3">
      <c r="A38" s="107"/>
      <c r="B38" s="390" t="s">
        <v>200</v>
      </c>
      <c r="C38" s="438"/>
      <c r="D38" s="391"/>
      <c r="E38" s="125"/>
      <c r="F38" s="387"/>
      <c r="G38" s="125"/>
      <c r="H38" s="125"/>
      <c r="I38" s="114"/>
      <c r="J38" s="393">
        <f>SUM(J1:J34)</f>
        <v>0</v>
      </c>
      <c r="K38" s="142"/>
    </row>
    <row r="39" spans="1:11" ht="19.5" thickBot="1" x14ac:dyDescent="0.3">
      <c r="A39" s="107"/>
      <c r="B39" s="390" t="s">
        <v>201</v>
      </c>
      <c r="C39" s="438"/>
      <c r="D39" s="391"/>
      <c r="E39" s="125"/>
      <c r="F39" s="387"/>
      <c r="G39" s="125"/>
      <c r="H39" s="125"/>
      <c r="I39" s="114"/>
      <c r="J39" s="394">
        <f>+J38*24</f>
        <v>0</v>
      </c>
      <c r="K39" s="142"/>
    </row>
    <row r="40" spans="1:11" x14ac:dyDescent="0.25">
      <c r="A40" s="107"/>
      <c r="B40" s="391"/>
      <c r="C40" s="438"/>
      <c r="D40" s="391"/>
      <c r="E40" s="125"/>
      <c r="F40" s="387"/>
      <c r="G40" s="125"/>
      <c r="H40" s="125"/>
      <c r="I40" s="114"/>
      <c r="J40" s="395"/>
      <c r="K40" s="142"/>
    </row>
    <row r="41" spans="1:11" ht="15.75" x14ac:dyDescent="0.25">
      <c r="A41" s="478" t="s">
        <v>53</v>
      </c>
      <c r="B41" s="479"/>
      <c r="C41" s="479"/>
      <c r="D41" s="375"/>
      <c r="E41" s="125"/>
      <c r="F41" s="114"/>
      <c r="G41" s="125"/>
      <c r="H41" s="125"/>
      <c r="I41" s="114"/>
      <c r="J41" s="395"/>
      <c r="K41" s="142"/>
    </row>
    <row r="42" spans="1:11" x14ac:dyDescent="0.25">
      <c r="A42" s="107"/>
      <c r="B42" s="108"/>
      <c r="C42" s="439"/>
      <c r="D42" s="375"/>
      <c r="E42" s="125"/>
      <c r="F42" s="114"/>
      <c r="G42" s="125"/>
      <c r="H42" s="125"/>
      <c r="I42" s="114"/>
      <c r="J42" s="395"/>
      <c r="K42" s="142"/>
    </row>
    <row r="43" spans="1:11" x14ac:dyDescent="0.25">
      <c r="A43" s="107"/>
      <c r="B43" s="108" t="s">
        <v>54</v>
      </c>
      <c r="C43" s="113" t="s">
        <v>159</v>
      </c>
      <c r="D43" s="375"/>
      <c r="E43" s="111"/>
      <c r="F43" s="112"/>
      <c r="G43" s="125"/>
      <c r="H43" s="125"/>
      <c r="I43" s="114"/>
      <c r="J43" s="395"/>
      <c r="K43" s="142"/>
    </row>
    <row r="44" spans="1:11" ht="15" customHeight="1" x14ac:dyDescent="0.25">
      <c r="A44" s="138"/>
      <c r="B44" s="139">
        <v>1</v>
      </c>
      <c r="C44" s="470" t="s">
        <v>163</v>
      </c>
      <c r="D44" s="470"/>
      <c r="E44" s="470"/>
      <c r="F44" s="470"/>
      <c r="G44" s="470"/>
      <c r="H44" s="470"/>
      <c r="I44" s="140"/>
      <c r="J44" s="141"/>
      <c r="K44" s="142"/>
    </row>
    <row r="45" spans="1:11" ht="15" customHeight="1" x14ac:dyDescent="0.25">
      <c r="A45" s="107"/>
      <c r="B45" s="139">
        <v>2</v>
      </c>
      <c r="C45" s="470" t="s">
        <v>181</v>
      </c>
      <c r="D45" s="470"/>
      <c r="E45" s="470"/>
      <c r="F45" s="470"/>
      <c r="G45" s="470"/>
      <c r="H45" s="470"/>
      <c r="I45" s="140"/>
      <c r="J45" s="141"/>
      <c r="K45" s="142"/>
    </row>
    <row r="46" spans="1:11" ht="15" customHeight="1" x14ac:dyDescent="0.25">
      <c r="A46" s="107"/>
      <c r="B46" s="139">
        <v>4</v>
      </c>
      <c r="C46" s="470" t="s">
        <v>180</v>
      </c>
      <c r="D46" s="470"/>
      <c r="E46" s="470"/>
      <c r="F46" s="470"/>
      <c r="G46" s="470"/>
      <c r="H46" s="470"/>
      <c r="I46" s="140"/>
      <c r="J46" s="141"/>
      <c r="K46" s="142"/>
    </row>
    <row r="47" spans="1:11" s="385" customFormat="1" x14ac:dyDescent="0.25">
      <c r="A47" s="107"/>
      <c r="B47" s="396">
        <v>4</v>
      </c>
      <c r="C47" s="470" t="s">
        <v>184</v>
      </c>
      <c r="D47" s="470"/>
      <c r="E47" s="470"/>
      <c r="F47" s="470"/>
      <c r="G47" s="470"/>
      <c r="H47" s="470"/>
      <c r="I47" s="140"/>
      <c r="J47" s="141"/>
      <c r="K47" s="142"/>
    </row>
    <row r="48" spans="1:11" s="385" customFormat="1" ht="15" customHeight="1" x14ac:dyDescent="0.25">
      <c r="A48" s="107"/>
      <c r="B48" s="397">
        <v>2</v>
      </c>
      <c r="C48" s="470" t="s">
        <v>183</v>
      </c>
      <c r="D48" s="470"/>
      <c r="E48" s="470"/>
      <c r="F48" s="470"/>
      <c r="G48" s="470"/>
      <c r="H48" s="470"/>
      <c r="I48" s="140"/>
      <c r="J48" s="141"/>
      <c r="K48" s="142"/>
    </row>
    <row r="49" spans="1:11" ht="15" customHeight="1" x14ac:dyDescent="0.25">
      <c r="A49" s="107"/>
      <c r="B49" s="139" t="s">
        <v>160</v>
      </c>
      <c r="C49" s="470" t="s">
        <v>161</v>
      </c>
      <c r="D49" s="470"/>
      <c r="E49" s="470"/>
      <c r="F49" s="470"/>
      <c r="G49" s="470"/>
      <c r="H49" s="470"/>
      <c r="I49" s="470"/>
      <c r="J49" s="470"/>
      <c r="K49" s="142"/>
    </row>
    <row r="50" spans="1:11" ht="15" customHeight="1" x14ac:dyDescent="0.25">
      <c r="A50" s="107"/>
      <c r="B50" s="398">
        <v>1</v>
      </c>
      <c r="C50" s="470" t="s">
        <v>164</v>
      </c>
      <c r="D50" s="470"/>
      <c r="E50" s="470"/>
      <c r="F50" s="470"/>
      <c r="G50" s="470"/>
      <c r="H50" s="470"/>
      <c r="I50" s="140"/>
      <c r="J50" s="141"/>
      <c r="K50" s="142"/>
    </row>
    <row r="51" spans="1:11" ht="15" customHeight="1" x14ac:dyDescent="0.25">
      <c r="A51" s="107"/>
      <c r="B51" s="398">
        <v>2</v>
      </c>
      <c r="C51" s="470" t="s">
        <v>165</v>
      </c>
      <c r="D51" s="470"/>
      <c r="E51" s="470"/>
      <c r="F51" s="470"/>
      <c r="G51" s="470"/>
      <c r="H51" s="470"/>
      <c r="I51" s="140"/>
      <c r="J51" s="141"/>
      <c r="K51" s="142"/>
    </row>
    <row r="52" spans="1:11" ht="15" customHeight="1" x14ac:dyDescent="0.25">
      <c r="A52" s="107"/>
      <c r="B52" s="398">
        <v>5</v>
      </c>
      <c r="C52" s="470" t="s">
        <v>166</v>
      </c>
      <c r="D52" s="470"/>
      <c r="E52" s="470"/>
      <c r="F52" s="470"/>
      <c r="G52" s="470"/>
      <c r="H52" s="470"/>
      <c r="I52" s="140"/>
      <c r="J52" s="141"/>
      <c r="K52" s="142"/>
    </row>
    <row r="53" spans="1:11" ht="15" customHeight="1" x14ac:dyDescent="0.25">
      <c r="A53" s="107"/>
      <c r="B53" s="399">
        <v>1</v>
      </c>
      <c r="C53" s="470" t="s">
        <v>55</v>
      </c>
      <c r="D53" s="470"/>
      <c r="E53" s="470"/>
      <c r="F53" s="470"/>
      <c r="G53" s="470"/>
      <c r="H53" s="470"/>
      <c r="I53" s="140"/>
      <c r="J53" s="141"/>
      <c r="K53" s="142"/>
    </row>
    <row r="54" spans="1:11" x14ac:dyDescent="0.25">
      <c r="A54" s="107"/>
      <c r="B54" s="400">
        <v>2</v>
      </c>
      <c r="C54" s="470" t="s">
        <v>56</v>
      </c>
      <c r="D54" s="470"/>
      <c r="E54" s="470"/>
      <c r="F54" s="470"/>
      <c r="G54" s="470"/>
      <c r="H54" s="470"/>
      <c r="I54" s="140"/>
      <c r="J54" s="141"/>
      <c r="K54" s="142"/>
    </row>
    <row r="55" spans="1:11" ht="15.75" customHeight="1" x14ac:dyDescent="0.25">
      <c r="A55" s="107"/>
      <c r="B55" s="401" t="s">
        <v>25</v>
      </c>
      <c r="C55" s="489" t="s">
        <v>57</v>
      </c>
      <c r="D55" s="489"/>
      <c r="E55" s="489"/>
      <c r="F55" s="489"/>
      <c r="G55" s="489"/>
      <c r="H55" s="489"/>
      <c r="I55" s="489"/>
      <c r="J55" s="489"/>
      <c r="K55" s="490"/>
    </row>
    <row r="56" spans="1:11" ht="15.75" customHeight="1" x14ac:dyDescent="0.25">
      <c r="A56" s="107"/>
      <c r="B56" s="150">
        <f>365/12</f>
        <v>30.416666666666668</v>
      </c>
      <c r="C56" s="488" t="s">
        <v>58</v>
      </c>
      <c r="D56" s="488"/>
      <c r="E56" s="151"/>
      <c r="F56" s="151"/>
      <c r="G56" s="377"/>
      <c r="H56" s="377"/>
      <c r="I56" s="153"/>
      <c r="J56" s="154"/>
      <c r="K56" s="378"/>
    </row>
    <row r="57" spans="1:11" ht="15.75" customHeight="1" x14ac:dyDescent="0.25">
      <c r="A57" s="107"/>
      <c r="B57" s="150">
        <f>52/12</f>
        <v>4.333333333333333</v>
      </c>
      <c r="C57" s="488" t="s">
        <v>167</v>
      </c>
      <c r="D57" s="488"/>
      <c r="E57" s="151"/>
      <c r="F57" s="151"/>
      <c r="G57" s="377"/>
      <c r="H57" s="377"/>
      <c r="I57" s="153"/>
      <c r="J57" s="154"/>
      <c r="K57" s="378"/>
    </row>
    <row r="58" spans="1:11" ht="15.75" x14ac:dyDescent="0.25">
      <c r="A58" s="107"/>
      <c r="B58" s="108"/>
      <c r="C58" s="214"/>
      <c r="D58" s="377"/>
      <c r="E58" s="377"/>
      <c r="F58" s="377"/>
      <c r="G58" s="377"/>
      <c r="H58" s="377"/>
      <c r="I58" s="377"/>
      <c r="J58" s="154"/>
      <c r="K58" s="378"/>
    </row>
    <row r="59" spans="1:11" ht="29.45" customHeight="1" x14ac:dyDescent="0.25">
      <c r="A59" s="107"/>
      <c r="B59" s="108"/>
      <c r="C59" s="484" t="s">
        <v>59</v>
      </c>
      <c r="D59" s="484"/>
      <c r="E59" s="484"/>
      <c r="F59" s="484"/>
      <c r="G59" s="484"/>
      <c r="H59" s="484"/>
      <c r="I59" s="484"/>
      <c r="J59" s="484"/>
      <c r="K59" s="485"/>
    </row>
    <row r="60" spans="1:11" ht="15.75" thickBot="1" x14ac:dyDescent="0.3">
      <c r="A60" s="402"/>
      <c r="B60" s="403"/>
      <c r="C60" s="486"/>
      <c r="D60" s="486"/>
      <c r="E60" s="486"/>
      <c r="F60" s="486"/>
      <c r="G60" s="486"/>
      <c r="H60" s="486"/>
      <c r="I60" s="486"/>
      <c r="J60" s="486"/>
      <c r="K60" s="487"/>
    </row>
    <row r="61" spans="1:11" ht="15.75" thickTop="1" x14ac:dyDescent="0.25"/>
  </sheetData>
  <sheetProtection password="CA6C" sheet="1" objects="1" scenarios="1"/>
  <protectedRanges>
    <protectedRange algorithmName="SHA-512" hashValue="+zUxD4MZ1Q0pX67SY7/EDC0B665F8o+cd0a3WaHTQ7e2tgBg6Ti8vkxvqImLgKZ9MwuOHR4AUsvO9jRTyYHLzw==" saltValue="28B8lmOnmLNtCCTQ/gHjzg==" spinCount="100000" sqref="J35:K39" name="Oblast2"/>
    <protectedRange algorithmName="SHA-512" hashValue="YAfofda0Ei65XbBoaU4ORxeh4CjxzMBtUKyNZOFY+esvMuuFfBRbssJBP9kv3+6+/4RgcWORVVpNQ8VJc52knA==" saltValue="5NCItLiogk8PvwdC7RqQKQ==" spinCount="100000" sqref="C5:G5 H4:H5 C15:I33 A34:I37 C6:H7 A38:A39 C38:I39 A1:B33 C1:I1 C2:G3 E4:F4 C12:H14 C8:G11 I2:I14" name="Oblast1"/>
    <protectedRange algorithmName="SHA-512" hashValue="YAfofda0Ei65XbBoaU4ORxeh4CjxzMBtUKyNZOFY+esvMuuFfBRbssJBP9kv3+6+/4RgcWORVVpNQ8VJc52knA==" saltValue="5NCItLiogk8PvwdC7RqQKQ==" spinCount="100000" sqref="B38:B39" name="Oblast1_3"/>
    <protectedRange algorithmName="SHA-512" hashValue="YAfofda0Ei65XbBoaU4ORxeh4CjxzMBtUKyNZOFY+esvMuuFfBRbssJBP9kv3+6+/4RgcWORVVpNQ8VJc52knA==" saltValue="5NCItLiogk8PvwdC7RqQKQ==" spinCount="100000" sqref="H2:H3 H8:H11" name="Oblast1_1"/>
  </protectedRanges>
  <mergeCells count="29">
    <mergeCell ref="B32:B34"/>
    <mergeCell ref="A32:A34"/>
    <mergeCell ref="B28:B31"/>
    <mergeCell ref="C59:K59"/>
    <mergeCell ref="C49:J49"/>
    <mergeCell ref="C47:H47"/>
    <mergeCell ref="C48:H48"/>
    <mergeCell ref="C60:K60"/>
    <mergeCell ref="C53:H53"/>
    <mergeCell ref="C54:H54"/>
    <mergeCell ref="C55:K55"/>
    <mergeCell ref="C56:D56"/>
    <mergeCell ref="C57:D57"/>
    <mergeCell ref="A2:A18"/>
    <mergeCell ref="B2:B18"/>
    <mergeCell ref="C52:H52"/>
    <mergeCell ref="B36:D36"/>
    <mergeCell ref="B37:D37"/>
    <mergeCell ref="A41:C41"/>
    <mergeCell ref="C44:H44"/>
    <mergeCell ref="C45:H45"/>
    <mergeCell ref="C46:H46"/>
    <mergeCell ref="C50:H50"/>
    <mergeCell ref="C51:H51"/>
    <mergeCell ref="B19:B22"/>
    <mergeCell ref="A19:A22"/>
    <mergeCell ref="B23:B27"/>
    <mergeCell ref="A23:A27"/>
    <mergeCell ref="A28:A31"/>
  </mergeCells>
  <pageMargins left="0.70866141732283472" right="0.70866141732283472" top="0.78740157480314965" bottom="0.78740157480314965" header="0.31496062992125984" footer="0.31496062992125984"/>
  <pageSetup paperSize="14" scale="55" orientation="portrait" r:id="rId1"/>
  <headerFooter>
    <oddHeader>&amp;RPŘÍLOHA č. 3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K33"/>
  <sheetViews>
    <sheetView showGridLines="0" tabSelected="1" view="pageBreakPreview" zoomScale="130" zoomScaleNormal="100" zoomScaleSheetLayoutView="130" workbookViewId="0">
      <pane ySplit="1" topLeftCell="A2" activePane="bottomLeft" state="frozen"/>
      <selection activeCell="C8" sqref="C8"/>
      <selection pane="bottomLeft" activeCell="D3" sqref="D3"/>
    </sheetView>
  </sheetViews>
  <sheetFormatPr defaultColWidth="8.85546875" defaultRowHeight="15" x14ac:dyDescent="0.25"/>
  <cols>
    <col min="1" max="1" width="7.7109375" style="382" customWidth="1"/>
    <col min="2" max="2" width="8.42578125" style="382" customWidth="1"/>
    <col min="3" max="3" width="15.7109375" style="468" customWidth="1"/>
    <col min="4" max="4" width="40.7109375" style="382" customWidth="1"/>
    <col min="5" max="5" width="7.7109375" style="406" customWidth="1"/>
    <col min="6" max="6" width="8.7109375" style="469" customWidth="1"/>
    <col min="7" max="7" width="0" style="382" hidden="1" customWidth="1"/>
    <col min="8" max="8" width="8.7109375" style="382" customWidth="1"/>
    <col min="9" max="9" width="9.85546875" style="382" customWidth="1"/>
    <col min="10" max="10" width="16.85546875" style="382" customWidth="1"/>
    <col min="11" max="11" width="35.85546875" style="382" customWidth="1"/>
    <col min="12" max="16384" width="8.85546875" style="382"/>
  </cols>
  <sheetData>
    <row r="1" spans="1:11" ht="45" x14ac:dyDescent="0.25">
      <c r="A1" s="441" t="s">
        <v>0</v>
      </c>
      <c r="B1" s="442" t="s">
        <v>1</v>
      </c>
      <c r="C1" s="442" t="s">
        <v>2</v>
      </c>
      <c r="D1" s="443" t="s">
        <v>3</v>
      </c>
      <c r="E1" s="215" t="s">
        <v>4</v>
      </c>
      <c r="F1" s="216" t="s">
        <v>5</v>
      </c>
      <c r="G1" s="215" t="s">
        <v>6</v>
      </c>
      <c r="H1" s="215" t="s">
        <v>7</v>
      </c>
      <c r="I1" s="217" t="s">
        <v>25</v>
      </c>
      <c r="J1" s="218" t="s">
        <v>156</v>
      </c>
      <c r="K1" s="444" t="s">
        <v>9</v>
      </c>
    </row>
    <row r="2" spans="1:11" x14ac:dyDescent="0.25">
      <c r="A2" s="491" t="s">
        <v>48</v>
      </c>
      <c r="B2" s="498">
        <v>-1</v>
      </c>
      <c r="C2" s="445" t="s">
        <v>89</v>
      </c>
      <c r="D2" s="446" t="s">
        <v>90</v>
      </c>
      <c r="E2" s="342">
        <v>2</v>
      </c>
      <c r="F2" s="447">
        <v>10</v>
      </c>
      <c r="G2" s="446"/>
      <c r="H2" s="167">
        <f>$B$18</f>
        <v>2</v>
      </c>
      <c r="I2" s="344">
        <f>F2*H2*$B$27</f>
        <v>608.33333333333337</v>
      </c>
      <c r="J2" s="448"/>
      <c r="K2" s="419"/>
    </row>
    <row r="3" spans="1:11" ht="15.75" thickBot="1" x14ac:dyDescent="0.3">
      <c r="A3" s="492"/>
      <c r="B3" s="499"/>
      <c r="C3" s="449"/>
      <c r="D3" s="450"/>
      <c r="E3" s="352"/>
      <c r="F3" s="451"/>
      <c r="G3" s="450"/>
      <c r="H3" s="449"/>
      <c r="I3" s="450"/>
      <c r="J3" s="452"/>
      <c r="K3" s="453"/>
    </row>
    <row r="4" spans="1:11" x14ac:dyDescent="0.25">
      <c r="A4" s="500" t="s">
        <v>48</v>
      </c>
      <c r="B4" s="503">
        <v>1</v>
      </c>
      <c r="C4" s="454" t="s">
        <v>91</v>
      </c>
      <c r="D4" s="455" t="s">
        <v>198</v>
      </c>
      <c r="E4" s="357">
        <v>5</v>
      </c>
      <c r="F4" s="456">
        <v>150</v>
      </c>
      <c r="G4" s="455"/>
      <c r="H4" s="197">
        <f>$B$18</f>
        <v>2</v>
      </c>
      <c r="I4" s="359">
        <f>F4*H4*$B$27</f>
        <v>9125</v>
      </c>
      <c r="J4" s="457"/>
      <c r="K4" s="458" t="s">
        <v>202</v>
      </c>
    </row>
    <row r="5" spans="1:11" ht="15" customHeight="1" x14ac:dyDescent="0.25">
      <c r="A5" s="501"/>
      <c r="B5" s="504"/>
      <c r="C5" s="200">
        <v>105</v>
      </c>
      <c r="D5" s="341" t="s">
        <v>162</v>
      </c>
      <c r="E5" s="342">
        <v>6</v>
      </c>
      <c r="F5" s="447">
        <v>24</v>
      </c>
      <c r="G5" s="342"/>
      <c r="H5" s="167">
        <f>$B$18</f>
        <v>2</v>
      </c>
      <c r="I5" s="344">
        <f>F5*H5*$B$27</f>
        <v>1460</v>
      </c>
      <c r="J5" s="34"/>
      <c r="K5" s="421"/>
    </row>
    <row r="6" spans="1:11" x14ac:dyDescent="0.25">
      <c r="A6" s="501"/>
      <c r="B6" s="504"/>
      <c r="C6" s="103">
        <v>107</v>
      </c>
      <c r="D6" s="446" t="s">
        <v>92</v>
      </c>
      <c r="E6" s="342">
        <v>8</v>
      </c>
      <c r="F6" s="447">
        <v>24.15</v>
      </c>
      <c r="G6" s="342"/>
      <c r="H6" s="219">
        <v>2</v>
      </c>
      <c r="I6" s="344">
        <f>F6*H6</f>
        <v>48.3</v>
      </c>
      <c r="J6" s="28"/>
      <c r="K6" s="421" t="s">
        <v>93</v>
      </c>
    </row>
    <row r="7" spans="1:11" ht="15.75" thickBot="1" x14ac:dyDescent="0.3">
      <c r="A7" s="502"/>
      <c r="B7" s="505"/>
      <c r="C7" s="104"/>
      <c r="D7" s="351"/>
      <c r="E7" s="352"/>
      <c r="F7" s="451"/>
      <c r="G7" s="352"/>
      <c r="H7" s="202"/>
      <c r="I7" s="354"/>
      <c r="J7" s="36"/>
      <c r="K7" s="428"/>
    </row>
    <row r="8" spans="1:11" x14ac:dyDescent="0.25">
      <c r="A8" s="220"/>
      <c r="B8" s="221"/>
      <c r="C8" s="222"/>
      <c r="D8" s="223"/>
      <c r="E8" s="224"/>
      <c r="F8" s="225"/>
      <c r="G8" s="226"/>
      <c r="H8" s="224"/>
      <c r="I8" s="227"/>
      <c r="J8" s="228"/>
      <c r="K8" s="229"/>
    </row>
    <row r="9" spans="1:11" ht="15" customHeight="1" x14ac:dyDescent="0.25">
      <c r="A9" s="459"/>
      <c r="B9" s="480" t="s">
        <v>199</v>
      </c>
      <c r="C9" s="480"/>
      <c r="D9" s="480"/>
      <c r="E9" s="111"/>
      <c r="F9" s="460">
        <f>SUM(F2:F7)</f>
        <v>208.15</v>
      </c>
      <c r="G9" s="387"/>
      <c r="H9" s="121"/>
      <c r="I9" s="387"/>
      <c r="J9" s="388"/>
      <c r="K9" s="373"/>
    </row>
    <row r="10" spans="1:11" ht="15.75" thickBot="1" x14ac:dyDescent="0.3">
      <c r="A10" s="459"/>
      <c r="B10" s="477" t="s">
        <v>52</v>
      </c>
      <c r="C10" s="477"/>
      <c r="D10" s="477"/>
      <c r="E10" s="111"/>
      <c r="F10" s="386">
        <f>SUM(I2:I7)</f>
        <v>11241.633333333333</v>
      </c>
      <c r="G10" s="125"/>
      <c r="H10" s="125"/>
      <c r="I10" s="114"/>
      <c r="J10" s="395"/>
      <c r="K10" s="373"/>
    </row>
    <row r="11" spans="1:11" ht="15.75" thickBot="1" x14ac:dyDescent="0.3">
      <c r="A11" s="459"/>
      <c r="B11" s="390" t="s">
        <v>200</v>
      </c>
      <c r="C11" s="391"/>
      <c r="D11" s="391"/>
      <c r="E11" s="111"/>
      <c r="F11" s="461"/>
      <c r="G11" s="125"/>
      <c r="H11" s="125"/>
      <c r="I11" s="114"/>
      <c r="J11" s="393">
        <f>SUM(J1:J7)</f>
        <v>0</v>
      </c>
      <c r="K11" s="373"/>
    </row>
    <row r="12" spans="1:11" ht="19.5" thickBot="1" x14ac:dyDescent="0.3">
      <c r="A12" s="459"/>
      <c r="B12" s="390" t="s">
        <v>201</v>
      </c>
      <c r="C12" s="391"/>
      <c r="D12" s="391"/>
      <c r="E12" s="111"/>
      <c r="F12" s="461"/>
      <c r="G12" s="125"/>
      <c r="H12" s="125"/>
      <c r="I12" s="114"/>
      <c r="J12" s="394">
        <f>+J11*24</f>
        <v>0</v>
      </c>
      <c r="K12" s="373"/>
    </row>
    <row r="13" spans="1:11" x14ac:dyDescent="0.25">
      <c r="A13" s="459"/>
      <c r="B13" s="391"/>
      <c r="C13" s="391"/>
      <c r="D13" s="391"/>
      <c r="E13" s="111"/>
      <c r="F13" s="461"/>
      <c r="G13" s="125"/>
      <c r="H13" s="125"/>
      <c r="I13" s="114"/>
      <c r="J13" s="395"/>
      <c r="K13" s="373"/>
    </row>
    <row r="14" spans="1:11" ht="15.75" customHeight="1" x14ac:dyDescent="0.25">
      <c r="A14" s="506" t="s">
        <v>53</v>
      </c>
      <c r="B14" s="479"/>
      <c r="C14" s="479"/>
      <c r="D14" s="375"/>
      <c r="E14" s="111"/>
      <c r="F14" s="462"/>
      <c r="G14" s="125"/>
      <c r="H14" s="125"/>
      <c r="I14" s="114"/>
      <c r="J14" s="395"/>
      <c r="K14" s="373"/>
    </row>
    <row r="15" spans="1:11" x14ac:dyDescent="0.25">
      <c r="A15" s="459"/>
      <c r="B15" s="108"/>
      <c r="C15" s="463"/>
      <c r="D15" s="375"/>
      <c r="E15" s="111"/>
      <c r="F15" s="462"/>
      <c r="G15" s="125"/>
      <c r="H15" s="125"/>
      <c r="I15" s="114"/>
      <c r="J15" s="395"/>
      <c r="K15" s="373"/>
    </row>
    <row r="16" spans="1:11" x14ac:dyDescent="0.25">
      <c r="A16" s="459"/>
      <c r="B16" s="108" t="s">
        <v>54</v>
      </c>
      <c r="C16" s="113" t="s">
        <v>159</v>
      </c>
      <c r="D16" s="375"/>
      <c r="E16" s="111"/>
      <c r="F16" s="112"/>
      <c r="G16" s="125"/>
      <c r="H16" s="125"/>
      <c r="I16" s="114"/>
      <c r="J16" s="395"/>
      <c r="K16" s="373"/>
    </row>
    <row r="17" spans="1:11" ht="15" customHeight="1" x14ac:dyDescent="0.25">
      <c r="A17" s="233"/>
      <c r="B17" s="139">
        <v>1</v>
      </c>
      <c r="C17" s="470" t="s">
        <v>163</v>
      </c>
      <c r="D17" s="470"/>
      <c r="E17" s="470"/>
      <c r="F17" s="470"/>
      <c r="G17" s="470"/>
      <c r="H17" s="470"/>
      <c r="I17" s="140"/>
      <c r="J17" s="141"/>
      <c r="K17" s="142"/>
    </row>
    <row r="18" spans="1:11" ht="15" customHeight="1" x14ac:dyDescent="0.25">
      <c r="A18" s="459"/>
      <c r="B18" s="139">
        <v>2</v>
      </c>
      <c r="C18" s="470" t="s">
        <v>181</v>
      </c>
      <c r="D18" s="470"/>
      <c r="E18" s="470"/>
      <c r="F18" s="470"/>
      <c r="G18" s="470"/>
      <c r="H18" s="470"/>
      <c r="I18" s="140"/>
      <c r="J18" s="141"/>
      <c r="K18" s="142"/>
    </row>
    <row r="19" spans="1:11" ht="15" customHeight="1" x14ac:dyDescent="0.25">
      <c r="A19" s="459"/>
      <c r="B19" s="139">
        <v>4</v>
      </c>
      <c r="C19" s="470" t="s">
        <v>180</v>
      </c>
      <c r="D19" s="470"/>
      <c r="E19" s="470"/>
      <c r="F19" s="470"/>
      <c r="G19" s="470"/>
      <c r="H19" s="470"/>
      <c r="I19" s="140"/>
      <c r="J19" s="141"/>
      <c r="K19" s="142"/>
    </row>
    <row r="20" spans="1:11" ht="15" customHeight="1" x14ac:dyDescent="0.25">
      <c r="A20" s="459"/>
      <c r="B20" s="139" t="s">
        <v>160</v>
      </c>
      <c r="C20" s="470" t="s">
        <v>161</v>
      </c>
      <c r="D20" s="470"/>
      <c r="E20" s="470"/>
      <c r="F20" s="470"/>
      <c r="G20" s="470"/>
      <c r="H20" s="470"/>
      <c r="I20" s="470"/>
      <c r="J20" s="470"/>
      <c r="K20" s="142"/>
    </row>
    <row r="21" spans="1:11" ht="15" customHeight="1" x14ac:dyDescent="0.25">
      <c r="A21" s="459"/>
      <c r="B21" s="398">
        <v>1</v>
      </c>
      <c r="C21" s="470" t="s">
        <v>164</v>
      </c>
      <c r="D21" s="470"/>
      <c r="E21" s="470"/>
      <c r="F21" s="470"/>
      <c r="G21" s="470"/>
      <c r="H21" s="470"/>
      <c r="I21" s="140"/>
      <c r="J21" s="141"/>
      <c r="K21" s="142"/>
    </row>
    <row r="22" spans="1:11" ht="15" customHeight="1" x14ac:dyDescent="0.25">
      <c r="A22" s="459"/>
      <c r="B22" s="398">
        <v>2</v>
      </c>
      <c r="C22" s="470" t="s">
        <v>165</v>
      </c>
      <c r="D22" s="470"/>
      <c r="E22" s="470"/>
      <c r="F22" s="470"/>
      <c r="G22" s="470"/>
      <c r="H22" s="470"/>
      <c r="I22" s="140"/>
      <c r="J22" s="141"/>
      <c r="K22" s="142"/>
    </row>
    <row r="23" spans="1:11" ht="15" customHeight="1" x14ac:dyDescent="0.25">
      <c r="A23" s="459"/>
      <c r="B23" s="398">
        <v>5</v>
      </c>
      <c r="C23" s="470" t="s">
        <v>166</v>
      </c>
      <c r="D23" s="470"/>
      <c r="E23" s="470"/>
      <c r="F23" s="470"/>
      <c r="G23" s="470"/>
      <c r="H23" s="470"/>
      <c r="I23" s="140"/>
      <c r="J23" s="141"/>
      <c r="K23" s="142"/>
    </row>
    <row r="24" spans="1:11" ht="15" customHeight="1" x14ac:dyDescent="0.25">
      <c r="A24" s="459"/>
      <c r="B24" s="399">
        <v>1</v>
      </c>
      <c r="C24" s="470" t="s">
        <v>55</v>
      </c>
      <c r="D24" s="470"/>
      <c r="E24" s="470"/>
      <c r="F24" s="470"/>
      <c r="G24" s="470"/>
      <c r="H24" s="470"/>
      <c r="I24" s="140"/>
      <c r="J24" s="141"/>
      <c r="K24" s="142"/>
    </row>
    <row r="25" spans="1:11" ht="15" customHeight="1" x14ac:dyDescent="0.25">
      <c r="A25" s="459"/>
      <c r="B25" s="400">
        <v>2</v>
      </c>
      <c r="C25" s="470" t="s">
        <v>56</v>
      </c>
      <c r="D25" s="470"/>
      <c r="E25" s="470"/>
      <c r="F25" s="470"/>
      <c r="G25" s="470"/>
      <c r="H25" s="470"/>
      <c r="I25" s="140"/>
      <c r="J25" s="141"/>
      <c r="K25" s="142"/>
    </row>
    <row r="26" spans="1:11" ht="15.75" customHeight="1" x14ac:dyDescent="0.25">
      <c r="A26" s="459"/>
      <c r="B26" s="401" t="s">
        <v>25</v>
      </c>
      <c r="C26" s="489" t="s">
        <v>57</v>
      </c>
      <c r="D26" s="489"/>
      <c r="E26" s="489"/>
      <c r="F26" s="489"/>
      <c r="G26" s="489"/>
      <c r="H26" s="489"/>
      <c r="I26" s="489"/>
      <c r="J26" s="489"/>
      <c r="K26" s="490"/>
    </row>
    <row r="27" spans="1:11" ht="15.75" customHeight="1" x14ac:dyDescent="0.25">
      <c r="A27" s="459"/>
      <c r="B27" s="150">
        <f>365/12</f>
        <v>30.416666666666668</v>
      </c>
      <c r="C27" s="488" t="s">
        <v>58</v>
      </c>
      <c r="D27" s="488"/>
      <c r="E27" s="151"/>
      <c r="F27" s="151"/>
      <c r="G27" s="377"/>
      <c r="H27" s="377"/>
      <c r="I27" s="153"/>
      <c r="J27" s="154"/>
      <c r="K27" s="378"/>
    </row>
    <row r="28" spans="1:11" ht="15.75" customHeight="1" x14ac:dyDescent="0.25">
      <c r="A28" s="459"/>
      <c r="B28" s="150">
        <f>52/12</f>
        <v>4.333333333333333</v>
      </c>
      <c r="C28" s="488" t="s">
        <v>167</v>
      </c>
      <c r="D28" s="488"/>
      <c r="E28" s="151"/>
      <c r="F28" s="151"/>
      <c r="G28" s="377"/>
      <c r="H28" s="377"/>
      <c r="I28" s="153"/>
      <c r="J28" s="154"/>
      <c r="K28" s="378"/>
    </row>
    <row r="29" spans="1:11" ht="15.75" customHeight="1" x14ac:dyDescent="0.25">
      <c r="A29" s="459"/>
      <c r="B29" s="108"/>
      <c r="C29" s="234"/>
      <c r="D29" s="377"/>
      <c r="E29" s="151"/>
      <c r="F29" s="235"/>
      <c r="G29" s="377"/>
      <c r="H29" s="377"/>
      <c r="I29" s="377"/>
      <c r="J29" s="154"/>
      <c r="K29" s="379"/>
    </row>
    <row r="30" spans="1:11" ht="29.45" customHeight="1" x14ac:dyDescent="0.25">
      <c r="A30" s="459"/>
      <c r="B30" s="108"/>
      <c r="C30" s="484" t="s">
        <v>59</v>
      </c>
      <c r="D30" s="484"/>
      <c r="E30" s="484"/>
      <c r="F30" s="484"/>
      <c r="G30" s="484"/>
      <c r="H30" s="484"/>
      <c r="I30" s="484"/>
      <c r="J30" s="484"/>
      <c r="K30" s="495"/>
    </row>
    <row r="31" spans="1:11" ht="15.75" thickBot="1" x14ac:dyDescent="0.3">
      <c r="A31" s="464"/>
      <c r="B31" s="465"/>
      <c r="C31" s="496"/>
      <c r="D31" s="496"/>
      <c r="E31" s="496"/>
      <c r="F31" s="496"/>
      <c r="G31" s="496"/>
      <c r="H31" s="496"/>
      <c r="I31" s="496"/>
      <c r="J31" s="496"/>
      <c r="K31" s="497"/>
    </row>
    <row r="32" spans="1:11" x14ac:dyDescent="0.25">
      <c r="A32" s="385"/>
      <c r="B32" s="385"/>
      <c r="C32" s="466"/>
      <c r="D32" s="385"/>
      <c r="E32" s="404"/>
      <c r="F32" s="467"/>
      <c r="G32" s="385"/>
      <c r="H32" s="385"/>
      <c r="I32" s="385"/>
      <c r="J32" s="385"/>
      <c r="K32" s="385"/>
    </row>
    <row r="33" spans="1:11" x14ac:dyDescent="0.25">
      <c r="A33" s="385"/>
      <c r="B33" s="385"/>
      <c r="C33" s="466"/>
      <c r="D33" s="385"/>
      <c r="E33" s="404"/>
      <c r="F33" s="467"/>
      <c r="G33" s="385"/>
      <c r="H33" s="385"/>
      <c r="I33" s="385"/>
      <c r="J33" s="385"/>
      <c r="K33" s="385"/>
    </row>
  </sheetData>
  <sheetProtection password="CA6C" sheet="1" objects="1" scenarios="1"/>
  <protectedRanges>
    <protectedRange algorithmName="SHA-512" hashValue="+zUxD4MZ1Q0pX67SY7/EDC0B665F8o+cd0a3WaHTQ7e2tgBg6Ti8vkxvqImLgKZ9MwuOHR4AUsvO9jRTyYHLzw==" saltValue="28B8lmOnmLNtCCTQ/gHjzg==" spinCount="100000" sqref="J8:K12" name="Oblast2"/>
    <protectedRange algorithmName="SHA-512" hashValue="YAfofda0Ei65XbBoaU4ORxeh4CjxzMBtUKyNZOFY+esvMuuFfBRbssJBP9kv3+6+/4RgcWORVVpNQ8VJc52knA==" saltValue="5NCItLiogk8PvwdC7RqQKQ==" spinCount="100000" sqref="A8:I10 H4:I4 C6 E6:I6 C11:I12 A11:A12 C7:I7 A2:B7 A1:I1 C5:I5 H2:I2" name="Oblast1"/>
    <protectedRange algorithmName="SHA-512" hashValue="YAfofda0Ei65XbBoaU4ORxeh4CjxzMBtUKyNZOFY+esvMuuFfBRbssJBP9kv3+6+/4RgcWORVVpNQ8VJc52knA==" saltValue="5NCItLiogk8PvwdC7RqQKQ==" spinCount="100000" sqref="B11:B12" name="Oblast1_2"/>
  </protectedRanges>
  <mergeCells count="21">
    <mergeCell ref="C27:D27"/>
    <mergeCell ref="C28:D28"/>
    <mergeCell ref="C30:K30"/>
    <mergeCell ref="C31:K31"/>
    <mergeCell ref="A2:A3"/>
    <mergeCell ref="B2:B3"/>
    <mergeCell ref="A4:A7"/>
    <mergeCell ref="B4:B7"/>
    <mergeCell ref="C26:K26"/>
    <mergeCell ref="C25:H25"/>
    <mergeCell ref="B9:D9"/>
    <mergeCell ref="B10:D10"/>
    <mergeCell ref="A14:C14"/>
    <mergeCell ref="C17:H17"/>
    <mergeCell ref="C18:H18"/>
    <mergeCell ref="C19:H19"/>
    <mergeCell ref="C21:H21"/>
    <mergeCell ref="C22:H22"/>
    <mergeCell ref="C23:H23"/>
    <mergeCell ref="C24:H24"/>
    <mergeCell ref="C20:J20"/>
  </mergeCells>
  <pageMargins left="0.70866141732283472" right="0.70866141732283472" top="0.78740157480314965" bottom="0.78740157480314965" header="0.31496062992125984" footer="0.31496062992125984"/>
  <pageSetup paperSize="14" scale="56" orientation="portrait" r:id="rId1"/>
  <headerFooter>
    <oddHeader>&amp;RPŘÍLOHA č. 3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0.39997558519241921"/>
    <pageSetUpPr fitToPage="1"/>
  </sheetPr>
  <dimension ref="A1:N46"/>
  <sheetViews>
    <sheetView showGridLines="0" view="pageBreakPreview" zoomScale="145" zoomScaleNormal="85" zoomScaleSheetLayoutView="145" workbookViewId="0">
      <pane ySplit="1" topLeftCell="A2" activePane="bottomLeft" state="frozen"/>
      <selection activeCell="C8" sqref="C8"/>
      <selection pane="bottomLeft" activeCell="J3" sqref="J3:J7"/>
    </sheetView>
  </sheetViews>
  <sheetFormatPr defaultColWidth="8.85546875" defaultRowHeight="15" x14ac:dyDescent="0.25"/>
  <cols>
    <col min="1" max="1" width="7.7109375" style="49" customWidth="1"/>
    <col min="2" max="2" width="8.42578125" style="49" customWidth="1"/>
    <col min="3" max="3" width="15.7109375" style="49" customWidth="1"/>
    <col min="4" max="4" width="40.7109375" style="49" customWidth="1"/>
    <col min="5" max="5" width="7.7109375" style="49" customWidth="1"/>
    <col min="6" max="6" width="8.7109375" style="49" customWidth="1"/>
    <col min="7" max="7" width="0" style="49" hidden="1" customWidth="1"/>
    <col min="8" max="8" width="8.7109375" style="49" customWidth="1"/>
    <col min="9" max="9" width="9.85546875" style="49" customWidth="1"/>
    <col min="10" max="10" width="16.85546875" style="49" customWidth="1"/>
    <col min="11" max="11" width="35.85546875" style="49" customWidth="1"/>
    <col min="12" max="16384" width="8.85546875" style="49"/>
  </cols>
  <sheetData>
    <row r="1" spans="1:14" ht="45.75" thickBot="1" x14ac:dyDescent="0.3">
      <c r="A1" s="239" t="s">
        <v>0</v>
      </c>
      <c r="B1" s="240" t="s">
        <v>1</v>
      </c>
      <c r="C1" s="240" t="s">
        <v>24</v>
      </c>
      <c r="D1" s="241" t="s">
        <v>3</v>
      </c>
      <c r="E1" s="242" t="s">
        <v>4</v>
      </c>
      <c r="F1" s="243" t="s">
        <v>5</v>
      </c>
      <c r="G1" s="244" t="s">
        <v>6</v>
      </c>
      <c r="H1" s="242" t="s">
        <v>7</v>
      </c>
      <c r="I1" s="245" t="s">
        <v>25</v>
      </c>
      <c r="J1" s="246" t="s">
        <v>156</v>
      </c>
      <c r="K1" s="247" t="s">
        <v>9</v>
      </c>
      <c r="L1" s="248"/>
      <c r="M1" s="249"/>
      <c r="N1" s="249"/>
    </row>
    <row r="2" spans="1:14" x14ac:dyDescent="0.25">
      <c r="A2" s="472"/>
      <c r="B2" s="507"/>
      <c r="C2" s="250">
        <v>146</v>
      </c>
      <c r="D2" s="176" t="s">
        <v>151</v>
      </c>
      <c r="E2" s="165">
        <v>2</v>
      </c>
      <c r="F2" s="166">
        <v>143</v>
      </c>
      <c r="G2" s="165"/>
      <c r="H2" s="251">
        <f>$B$31</f>
        <v>5</v>
      </c>
      <c r="I2" s="252">
        <f>F2*H2*$B$36</f>
        <v>3098.333333333333</v>
      </c>
      <c r="J2" s="12"/>
      <c r="K2" s="169"/>
      <c r="L2" s="248"/>
      <c r="M2" s="249"/>
      <c r="N2" s="249"/>
    </row>
    <row r="3" spans="1:14" x14ac:dyDescent="0.25">
      <c r="A3" s="472"/>
      <c r="B3" s="507"/>
      <c r="C3" s="250">
        <v>150</v>
      </c>
      <c r="D3" s="176" t="s">
        <v>152</v>
      </c>
      <c r="E3" s="165">
        <v>3</v>
      </c>
      <c r="F3" s="166">
        <v>62</v>
      </c>
      <c r="G3" s="165"/>
      <c r="H3" s="181">
        <f>$B$31</f>
        <v>5</v>
      </c>
      <c r="I3" s="168">
        <f>F3*H3*$B$36</f>
        <v>1343.3333333333333</v>
      </c>
      <c r="J3" s="12"/>
      <c r="K3" s="169"/>
      <c r="L3" s="248"/>
      <c r="M3" s="249"/>
      <c r="N3" s="249"/>
    </row>
    <row r="4" spans="1:14" x14ac:dyDescent="0.25">
      <c r="A4" s="472"/>
      <c r="B4" s="507"/>
      <c r="C4" s="250">
        <v>151</v>
      </c>
      <c r="D4" s="176" t="s">
        <v>34</v>
      </c>
      <c r="E4" s="165">
        <v>4</v>
      </c>
      <c r="F4" s="166">
        <v>22</v>
      </c>
      <c r="G4" s="165"/>
      <c r="H4" s="181">
        <f>$B$31</f>
        <v>5</v>
      </c>
      <c r="I4" s="168">
        <f>F4*H4*$B$36</f>
        <v>476.66666666666663</v>
      </c>
      <c r="J4" s="12"/>
      <c r="K4" s="169"/>
    </row>
    <row r="5" spans="1:14" ht="15.75" thickBot="1" x14ac:dyDescent="0.3">
      <c r="A5" s="473"/>
      <c r="B5" s="508"/>
      <c r="C5" s="253"/>
      <c r="D5" s="254"/>
      <c r="E5" s="255"/>
      <c r="F5" s="256"/>
      <c r="G5" s="255"/>
      <c r="H5" s="257"/>
      <c r="I5" s="258"/>
      <c r="J5" s="25"/>
      <c r="K5" s="259"/>
    </row>
    <row r="6" spans="1:14" x14ac:dyDescent="0.25">
      <c r="A6" s="471" t="s">
        <v>49</v>
      </c>
      <c r="B6" s="509">
        <v>1</v>
      </c>
      <c r="C6" s="260"/>
      <c r="D6" s="194" t="s">
        <v>153</v>
      </c>
      <c r="E6" s="195">
        <v>7</v>
      </c>
      <c r="F6" s="196">
        <v>18</v>
      </c>
      <c r="G6" s="195"/>
      <c r="H6" s="261">
        <f>$B$31</f>
        <v>5</v>
      </c>
      <c r="I6" s="198">
        <f t="shared" ref="I6:I14" si="0">F6*H6*$B$36</f>
        <v>390</v>
      </c>
      <c r="J6" s="16"/>
      <c r="K6" s="199"/>
    </row>
    <row r="7" spans="1:14" x14ac:dyDescent="0.25">
      <c r="A7" s="472"/>
      <c r="B7" s="507"/>
      <c r="C7" s="262"/>
      <c r="D7" s="178" t="s">
        <v>34</v>
      </c>
      <c r="E7" s="179">
        <v>8</v>
      </c>
      <c r="F7" s="180">
        <v>22</v>
      </c>
      <c r="G7" s="179"/>
      <c r="H7" s="263">
        <f>$B$31</f>
        <v>5</v>
      </c>
      <c r="I7" s="264">
        <f t="shared" si="0"/>
        <v>476.66666666666663</v>
      </c>
      <c r="J7" s="14"/>
      <c r="K7" s="182"/>
    </row>
    <row r="8" spans="1:14" ht="15.75" thickBot="1" x14ac:dyDescent="0.3">
      <c r="A8" s="473"/>
      <c r="B8" s="508"/>
      <c r="C8" s="265"/>
      <c r="D8" s="183"/>
      <c r="E8" s="184"/>
      <c r="F8" s="185"/>
      <c r="G8" s="184"/>
      <c r="H8" s="266"/>
      <c r="I8" s="187"/>
      <c r="J8" s="15"/>
      <c r="K8" s="188"/>
    </row>
    <row r="9" spans="1:14" x14ac:dyDescent="0.25">
      <c r="A9" s="471" t="s">
        <v>49</v>
      </c>
      <c r="B9" s="509">
        <v>2</v>
      </c>
      <c r="C9" s="260"/>
      <c r="D9" s="194" t="s">
        <v>154</v>
      </c>
      <c r="E9" s="195">
        <v>9</v>
      </c>
      <c r="F9" s="196">
        <v>18</v>
      </c>
      <c r="G9" s="195"/>
      <c r="H9" s="261">
        <f>$B$31</f>
        <v>5</v>
      </c>
      <c r="I9" s="198">
        <f t="shared" si="0"/>
        <v>390</v>
      </c>
      <c r="J9" s="26"/>
      <c r="K9" s="199"/>
    </row>
    <row r="10" spans="1:14" x14ac:dyDescent="0.25">
      <c r="A10" s="472"/>
      <c r="B10" s="507"/>
      <c r="C10" s="267"/>
      <c r="D10" s="171" t="s">
        <v>34</v>
      </c>
      <c r="E10" s="172">
        <v>10</v>
      </c>
      <c r="F10" s="173">
        <v>22</v>
      </c>
      <c r="G10" s="172"/>
      <c r="H10" s="181">
        <f>$B$31</f>
        <v>5</v>
      </c>
      <c r="I10" s="168">
        <f t="shared" si="0"/>
        <v>476.66666666666663</v>
      </c>
      <c r="J10" s="17"/>
      <c r="K10" s="174" t="s">
        <v>93</v>
      </c>
    </row>
    <row r="11" spans="1:14" x14ac:dyDescent="0.25">
      <c r="A11" s="472"/>
      <c r="B11" s="507"/>
      <c r="C11" s="268"/>
      <c r="D11" s="269" t="s">
        <v>155</v>
      </c>
      <c r="E11" s="270">
        <v>11</v>
      </c>
      <c r="F11" s="271">
        <v>25</v>
      </c>
      <c r="G11" s="270"/>
      <c r="H11" s="263">
        <v>2</v>
      </c>
      <c r="I11" s="264">
        <f t="shared" si="0"/>
        <v>216.66666666666666</v>
      </c>
      <c r="J11" s="27"/>
      <c r="K11" s="272"/>
    </row>
    <row r="12" spans="1:14" ht="15.75" thickBot="1" x14ac:dyDescent="0.3">
      <c r="A12" s="473"/>
      <c r="B12" s="508"/>
      <c r="C12" s="265"/>
      <c r="D12" s="183"/>
      <c r="E12" s="184"/>
      <c r="F12" s="185"/>
      <c r="G12" s="184"/>
      <c r="H12" s="266"/>
      <c r="I12" s="187"/>
      <c r="J12" s="15"/>
      <c r="K12" s="188"/>
    </row>
    <row r="13" spans="1:14" x14ac:dyDescent="0.25">
      <c r="A13" s="510" t="s">
        <v>49</v>
      </c>
      <c r="B13" s="509">
        <v>3</v>
      </c>
      <c r="C13" s="260"/>
      <c r="D13" s="194" t="s">
        <v>153</v>
      </c>
      <c r="E13" s="195">
        <v>12</v>
      </c>
      <c r="F13" s="196">
        <v>18</v>
      </c>
      <c r="G13" s="195"/>
      <c r="H13" s="261">
        <f>$B$31</f>
        <v>5</v>
      </c>
      <c r="I13" s="198">
        <f t="shared" si="0"/>
        <v>390</v>
      </c>
      <c r="J13" s="16"/>
      <c r="K13" s="199"/>
    </row>
    <row r="14" spans="1:14" x14ac:dyDescent="0.25">
      <c r="A14" s="511"/>
      <c r="B14" s="507"/>
      <c r="C14" s="262"/>
      <c r="D14" s="178" t="s">
        <v>34</v>
      </c>
      <c r="E14" s="179">
        <v>13</v>
      </c>
      <c r="F14" s="180">
        <v>22</v>
      </c>
      <c r="G14" s="179"/>
      <c r="H14" s="263">
        <f>$B$31</f>
        <v>5</v>
      </c>
      <c r="I14" s="264">
        <f t="shared" si="0"/>
        <v>476.66666666666663</v>
      </c>
      <c r="J14" s="14"/>
      <c r="K14" s="182"/>
    </row>
    <row r="15" spans="1:14" ht="15.75" thickBot="1" x14ac:dyDescent="0.3">
      <c r="A15" s="512"/>
      <c r="B15" s="508"/>
      <c r="C15" s="273"/>
      <c r="D15" s="183"/>
      <c r="E15" s="184"/>
      <c r="F15" s="185"/>
      <c r="G15" s="184"/>
      <c r="H15" s="266"/>
      <c r="I15" s="187"/>
      <c r="J15" s="18"/>
      <c r="K15" s="188"/>
    </row>
    <row r="16" spans="1:14" x14ac:dyDescent="0.25">
      <c r="A16" s="220"/>
      <c r="B16" s="221"/>
      <c r="C16" s="274"/>
      <c r="D16" s="223"/>
      <c r="E16" s="226"/>
      <c r="F16" s="275"/>
      <c r="G16" s="226"/>
      <c r="H16" s="224"/>
      <c r="I16" s="227"/>
      <c r="J16" s="228"/>
      <c r="K16" s="229"/>
    </row>
    <row r="17" spans="1:11" x14ac:dyDescent="0.25">
      <c r="A17" s="230"/>
      <c r="B17" s="514" t="s">
        <v>51</v>
      </c>
      <c r="C17" s="514"/>
      <c r="D17" s="514"/>
      <c r="E17" s="124"/>
      <c r="F17" s="213">
        <f>SUM(F2:F14)</f>
        <v>372</v>
      </c>
      <c r="G17" s="120"/>
      <c r="H17" s="121"/>
      <c r="I17" s="120"/>
      <c r="J17" s="122"/>
      <c r="K17" s="231"/>
    </row>
    <row r="18" spans="1:11" ht="15.75" thickBot="1" x14ac:dyDescent="0.3">
      <c r="A18" s="230"/>
      <c r="B18" s="515" t="s">
        <v>52</v>
      </c>
      <c r="C18" s="515"/>
      <c r="D18" s="515"/>
      <c r="E18" s="124"/>
      <c r="F18" s="213">
        <f>SUM(I2:I14)</f>
        <v>7735.0000000000009</v>
      </c>
      <c r="G18" s="124"/>
      <c r="H18" s="125"/>
      <c r="I18" s="126"/>
      <c r="J18" s="232"/>
      <c r="K18" s="231"/>
    </row>
    <row r="19" spans="1:11" ht="15.75" thickBot="1" x14ac:dyDescent="0.3">
      <c r="A19" s="230"/>
      <c r="B19" s="128" t="s">
        <v>168</v>
      </c>
      <c r="C19" s="129"/>
      <c r="D19" s="129"/>
      <c r="E19" s="124"/>
      <c r="F19" s="120"/>
      <c r="G19" s="124"/>
      <c r="H19" s="125"/>
      <c r="I19" s="126"/>
      <c r="J19" s="130">
        <f>SUM(J1:J14)</f>
        <v>0</v>
      </c>
      <c r="K19" s="231"/>
    </row>
    <row r="20" spans="1:11" ht="19.5" thickBot="1" x14ac:dyDescent="0.3">
      <c r="A20" s="230"/>
      <c r="B20" s="128" t="s">
        <v>169</v>
      </c>
      <c r="C20" s="129"/>
      <c r="D20" s="129"/>
      <c r="E20" s="124"/>
      <c r="F20" s="120"/>
      <c r="G20" s="124"/>
      <c r="H20" s="125"/>
      <c r="I20" s="126"/>
      <c r="J20" s="131">
        <f>+J19*24</f>
        <v>0</v>
      </c>
      <c r="K20" s="231"/>
    </row>
    <row r="21" spans="1:11" x14ac:dyDescent="0.25">
      <c r="A21" s="230"/>
      <c r="B21" s="129"/>
      <c r="C21" s="129"/>
      <c r="D21" s="129"/>
      <c r="E21" s="124"/>
      <c r="F21" s="120"/>
      <c r="G21" s="124"/>
      <c r="H21" s="125"/>
      <c r="I21" s="126"/>
      <c r="J21" s="132"/>
      <c r="K21" s="231"/>
    </row>
    <row r="22" spans="1:11" ht="15.75" x14ac:dyDescent="0.25">
      <c r="A22" s="506" t="s">
        <v>53</v>
      </c>
      <c r="B22" s="479"/>
      <c r="C22" s="479"/>
      <c r="D22" s="133"/>
      <c r="E22" s="124"/>
      <c r="F22" s="126"/>
      <c r="G22" s="124"/>
      <c r="H22" s="125"/>
      <c r="I22" s="126"/>
      <c r="J22" s="132"/>
      <c r="K22" s="231"/>
    </row>
    <row r="23" spans="1:11" x14ac:dyDescent="0.25">
      <c r="A23" s="230"/>
      <c r="B23" s="135"/>
      <c r="C23" s="136"/>
      <c r="D23" s="133"/>
      <c r="E23" s="124"/>
      <c r="F23" s="126"/>
      <c r="G23" s="124"/>
      <c r="H23" s="125"/>
      <c r="I23" s="126"/>
      <c r="J23" s="132"/>
      <c r="K23" s="231"/>
    </row>
    <row r="24" spans="1:11" x14ac:dyDescent="0.25">
      <c r="A24" s="230"/>
      <c r="B24" s="135" t="s">
        <v>54</v>
      </c>
      <c r="C24" s="137" t="s">
        <v>159</v>
      </c>
      <c r="D24" s="133"/>
      <c r="E24" s="118"/>
      <c r="F24" s="134"/>
      <c r="G24" s="124"/>
      <c r="H24" s="125"/>
      <c r="I24" s="126"/>
      <c r="J24" s="132"/>
      <c r="K24" s="123"/>
    </row>
    <row r="25" spans="1:11" ht="15" customHeight="1" x14ac:dyDescent="0.25">
      <c r="A25" s="233"/>
      <c r="B25" s="139">
        <v>1</v>
      </c>
      <c r="C25" s="470" t="s">
        <v>163</v>
      </c>
      <c r="D25" s="470"/>
      <c r="E25" s="470"/>
      <c r="F25" s="470"/>
      <c r="G25" s="470"/>
      <c r="H25" s="470"/>
      <c r="I25" s="140"/>
      <c r="J25" s="141"/>
      <c r="K25" s="142"/>
    </row>
    <row r="26" spans="1:11" ht="15" customHeight="1" x14ac:dyDescent="0.25">
      <c r="A26" s="230"/>
      <c r="B26" s="143">
        <v>2</v>
      </c>
      <c r="C26" s="470" t="s">
        <v>181</v>
      </c>
      <c r="D26" s="470"/>
      <c r="E26" s="470"/>
      <c r="F26" s="470"/>
      <c r="G26" s="470"/>
      <c r="H26" s="470"/>
      <c r="I26" s="144"/>
      <c r="J26" s="145"/>
      <c r="K26" s="123"/>
    </row>
    <row r="27" spans="1:11" ht="15" customHeight="1" x14ac:dyDescent="0.25">
      <c r="A27" s="230"/>
      <c r="B27" s="143">
        <v>4</v>
      </c>
      <c r="C27" s="470" t="s">
        <v>180</v>
      </c>
      <c r="D27" s="470"/>
      <c r="E27" s="470"/>
      <c r="F27" s="470"/>
      <c r="G27" s="470"/>
      <c r="H27" s="470"/>
      <c r="I27" s="144"/>
      <c r="J27" s="145"/>
      <c r="K27" s="123"/>
    </row>
    <row r="28" spans="1:11" x14ac:dyDescent="0.25">
      <c r="A28" s="230"/>
      <c r="B28" s="143" t="s">
        <v>160</v>
      </c>
      <c r="C28" s="513" t="s">
        <v>161</v>
      </c>
      <c r="D28" s="513"/>
      <c r="E28" s="513"/>
      <c r="F28" s="513"/>
      <c r="G28" s="513"/>
      <c r="H28" s="513"/>
      <c r="I28" s="513"/>
      <c r="J28" s="513"/>
      <c r="K28" s="123"/>
    </row>
    <row r="29" spans="1:11" ht="15" customHeight="1" x14ac:dyDescent="0.25">
      <c r="A29" s="230"/>
      <c r="B29" s="146">
        <v>1</v>
      </c>
      <c r="C29" s="513" t="s">
        <v>164</v>
      </c>
      <c r="D29" s="513"/>
      <c r="E29" s="513"/>
      <c r="F29" s="513"/>
      <c r="G29" s="513"/>
      <c r="H29" s="513"/>
      <c r="I29" s="144"/>
      <c r="J29" s="145"/>
      <c r="K29" s="123"/>
    </row>
    <row r="30" spans="1:11" ht="15" customHeight="1" x14ac:dyDescent="0.25">
      <c r="A30" s="230"/>
      <c r="B30" s="146">
        <v>2</v>
      </c>
      <c r="C30" s="513" t="s">
        <v>165</v>
      </c>
      <c r="D30" s="513"/>
      <c r="E30" s="513"/>
      <c r="F30" s="513"/>
      <c r="G30" s="513"/>
      <c r="H30" s="513"/>
      <c r="I30" s="144"/>
      <c r="J30" s="145"/>
      <c r="K30" s="123"/>
    </row>
    <row r="31" spans="1:11" ht="15" customHeight="1" x14ac:dyDescent="0.25">
      <c r="A31" s="230"/>
      <c r="B31" s="146">
        <v>5</v>
      </c>
      <c r="C31" s="513" t="s">
        <v>166</v>
      </c>
      <c r="D31" s="513"/>
      <c r="E31" s="513"/>
      <c r="F31" s="513"/>
      <c r="G31" s="513"/>
      <c r="H31" s="513"/>
      <c r="I31" s="144"/>
      <c r="J31" s="145"/>
      <c r="K31" s="123"/>
    </row>
    <row r="32" spans="1:11" ht="15" customHeight="1" x14ac:dyDescent="0.25">
      <c r="A32" s="230"/>
      <c r="B32" s="147">
        <v>1</v>
      </c>
      <c r="C32" s="513" t="s">
        <v>55</v>
      </c>
      <c r="D32" s="513"/>
      <c r="E32" s="513"/>
      <c r="F32" s="513"/>
      <c r="G32" s="513"/>
      <c r="H32" s="513"/>
      <c r="I32" s="144"/>
      <c r="J32" s="145"/>
      <c r="K32" s="123"/>
    </row>
    <row r="33" spans="1:11" x14ac:dyDescent="0.25">
      <c r="A33" s="230"/>
      <c r="B33" s="148">
        <v>2</v>
      </c>
      <c r="C33" s="513" t="s">
        <v>56</v>
      </c>
      <c r="D33" s="513"/>
      <c r="E33" s="513"/>
      <c r="F33" s="513"/>
      <c r="G33" s="513"/>
      <c r="H33" s="513"/>
      <c r="I33" s="144"/>
      <c r="J33" s="145"/>
      <c r="K33" s="123"/>
    </row>
    <row r="34" spans="1:11" ht="15.75" customHeight="1" x14ac:dyDescent="0.25">
      <c r="A34" s="230"/>
      <c r="B34" s="149" t="s">
        <v>25</v>
      </c>
      <c r="C34" s="489" t="s">
        <v>57</v>
      </c>
      <c r="D34" s="489"/>
      <c r="E34" s="489"/>
      <c r="F34" s="489"/>
      <c r="G34" s="489"/>
      <c r="H34" s="489"/>
      <c r="I34" s="489"/>
      <c r="J34" s="489"/>
      <c r="K34" s="490"/>
    </row>
    <row r="35" spans="1:11" ht="15.75" customHeight="1" x14ac:dyDescent="0.25">
      <c r="A35" s="230"/>
      <c r="B35" s="150">
        <f>365/12</f>
        <v>30.416666666666668</v>
      </c>
      <c r="C35" s="488" t="s">
        <v>58</v>
      </c>
      <c r="D35" s="488"/>
      <c r="E35" s="151"/>
      <c r="F35" s="151"/>
      <c r="G35" s="152"/>
      <c r="H35" s="152"/>
      <c r="I35" s="153"/>
      <c r="J35" s="154"/>
      <c r="K35" s="155"/>
    </row>
    <row r="36" spans="1:11" ht="15.75" customHeight="1" x14ac:dyDescent="0.25">
      <c r="A36" s="230"/>
      <c r="B36" s="150">
        <f>52/12</f>
        <v>4.333333333333333</v>
      </c>
      <c r="C36" s="488" t="s">
        <v>167</v>
      </c>
      <c r="D36" s="488"/>
      <c r="E36" s="151"/>
      <c r="F36" s="151"/>
      <c r="G36" s="152"/>
      <c r="H36" s="152"/>
      <c r="I36" s="153"/>
      <c r="J36" s="154"/>
      <c r="K36" s="155"/>
    </row>
    <row r="37" spans="1:11" ht="15.75" x14ac:dyDescent="0.25">
      <c r="A37" s="230"/>
      <c r="B37" s="135"/>
      <c r="C37" s="152"/>
      <c r="D37" s="152"/>
      <c r="E37" s="152"/>
      <c r="F37" s="152"/>
      <c r="G37" s="152"/>
      <c r="H37" s="152"/>
      <c r="I37" s="152"/>
      <c r="J37" s="154"/>
      <c r="K37" s="236"/>
    </row>
    <row r="38" spans="1:11" ht="29.45" customHeight="1" x14ac:dyDescent="0.25">
      <c r="A38" s="230"/>
      <c r="B38" s="135"/>
      <c r="C38" s="484" t="s">
        <v>59</v>
      </c>
      <c r="D38" s="484"/>
      <c r="E38" s="484"/>
      <c r="F38" s="484"/>
      <c r="G38" s="484"/>
      <c r="H38" s="484"/>
      <c r="I38" s="484"/>
      <c r="J38" s="484"/>
      <c r="K38" s="495"/>
    </row>
    <row r="39" spans="1:11" ht="15.75" thickBot="1" x14ac:dyDescent="0.3">
      <c r="A39" s="237"/>
      <c r="B39" s="238"/>
      <c r="C39" s="496"/>
      <c r="D39" s="496"/>
      <c r="E39" s="496"/>
      <c r="F39" s="496"/>
      <c r="G39" s="496"/>
      <c r="H39" s="496"/>
      <c r="I39" s="496"/>
      <c r="J39" s="496"/>
      <c r="K39" s="497"/>
    </row>
    <row r="40" spans="1:11" x14ac:dyDescent="0.25">
      <c r="A40" s="159"/>
      <c r="B40" s="159"/>
      <c r="C40" s="159"/>
      <c r="D40" s="159"/>
      <c r="E40" s="159"/>
      <c r="F40" s="159"/>
      <c r="G40" s="159"/>
      <c r="H40" s="159"/>
      <c r="I40" s="159"/>
      <c r="J40" s="159"/>
      <c r="K40" s="159"/>
    </row>
    <row r="41" spans="1:11" x14ac:dyDescent="0.25">
      <c r="A41" s="159"/>
      <c r="B41" s="159"/>
      <c r="C41" s="159"/>
      <c r="D41" s="159"/>
      <c r="E41" s="159"/>
      <c r="F41" s="159"/>
      <c r="G41" s="159"/>
      <c r="H41" s="159"/>
      <c r="I41" s="159"/>
      <c r="J41" s="159"/>
      <c r="K41" s="159"/>
    </row>
    <row r="42" spans="1:11" x14ac:dyDescent="0.25">
      <c r="A42" s="159"/>
      <c r="B42" s="159"/>
      <c r="C42" s="159"/>
      <c r="D42" s="159"/>
      <c r="E42" s="159"/>
      <c r="F42" s="159"/>
      <c r="G42" s="159"/>
      <c r="H42" s="159"/>
      <c r="I42" s="159"/>
      <c r="J42" s="159"/>
      <c r="K42" s="159"/>
    </row>
    <row r="43" spans="1:11" x14ac:dyDescent="0.25">
      <c r="A43" s="159"/>
      <c r="B43" s="159"/>
      <c r="C43" s="159"/>
      <c r="D43" s="159"/>
      <c r="E43" s="159"/>
      <c r="F43" s="159"/>
      <c r="G43" s="159"/>
      <c r="H43" s="159"/>
      <c r="I43" s="159"/>
      <c r="J43" s="159"/>
      <c r="K43" s="159"/>
    </row>
    <row r="44" spans="1:11" x14ac:dyDescent="0.25">
      <c r="A44" s="159"/>
      <c r="B44" s="159"/>
      <c r="C44" s="159"/>
      <c r="D44" s="159"/>
      <c r="E44" s="159"/>
      <c r="F44" s="159"/>
      <c r="G44" s="159"/>
      <c r="H44" s="159"/>
      <c r="I44" s="159"/>
      <c r="J44" s="159"/>
      <c r="K44" s="159"/>
    </row>
    <row r="45" spans="1:11" x14ac:dyDescent="0.25">
      <c r="A45" s="159"/>
      <c r="B45" s="159"/>
      <c r="C45" s="159"/>
      <c r="D45" s="159"/>
      <c r="E45" s="159"/>
      <c r="F45" s="159"/>
      <c r="G45" s="159"/>
      <c r="H45" s="159"/>
      <c r="I45" s="159"/>
      <c r="J45" s="159"/>
      <c r="K45" s="159"/>
    </row>
    <row r="46" spans="1:11" x14ac:dyDescent="0.25">
      <c r="A46" s="159"/>
      <c r="B46" s="159"/>
      <c r="C46" s="159"/>
      <c r="D46" s="159"/>
      <c r="E46" s="159"/>
      <c r="F46" s="159"/>
      <c r="G46" s="159"/>
      <c r="H46" s="159"/>
      <c r="I46" s="159"/>
      <c r="J46" s="159"/>
      <c r="K46" s="159"/>
    </row>
  </sheetData>
  <sheetProtection password="CA6C" sheet="1" objects="1" scenarios="1"/>
  <protectedRanges>
    <protectedRange algorithmName="SHA-512" hashValue="+zUxD4MZ1Q0pX67SY7/EDC0B665F8o+cd0a3WaHTQ7e2tgBg6Ti8vkxvqImLgKZ9MwuOHR4AUsvO9jRTyYHLzw==" saltValue="28B8lmOnmLNtCCTQ/gHjzg==" spinCount="100000" sqref="J16:K20" name="Oblast2"/>
    <protectedRange algorithmName="SHA-512" hashValue="YAfofda0Ei65XbBoaU4ORxeh4CjxzMBtUKyNZOFY+esvMuuFfBRbssJBP9kv3+6+/4RgcWORVVpNQ8VJc52knA==" saltValue="5NCItLiogk8PvwdC7RqQKQ==" spinCount="100000" sqref="A5:G5 A16:I18 A6:I15 A3:B4 A19:A20 C19:I20 C2:I4 A1:I1" name="Oblast1"/>
    <protectedRange algorithmName="SHA-512" hashValue="YAfofda0Ei65XbBoaU4ORxeh4CjxzMBtUKyNZOFY+esvMuuFfBRbssJBP9kv3+6+/4RgcWORVVpNQ8VJc52knA==" saltValue="5NCItLiogk8PvwdC7RqQKQ==" spinCount="100000" sqref="H5:I5" name="Oblast1_1"/>
    <protectedRange algorithmName="SHA-512" hashValue="YAfofda0Ei65XbBoaU4ORxeh4CjxzMBtUKyNZOFY+esvMuuFfBRbssJBP9kv3+6+/4RgcWORVVpNQ8VJc52knA==" saltValue="5NCItLiogk8PvwdC7RqQKQ==" spinCount="100000" sqref="B19:B20" name="Oblast1_2"/>
  </protectedRanges>
  <mergeCells count="25">
    <mergeCell ref="C36:D36"/>
    <mergeCell ref="C38:K38"/>
    <mergeCell ref="C39:K39"/>
    <mergeCell ref="C33:H33"/>
    <mergeCell ref="B17:D17"/>
    <mergeCell ref="B18:D18"/>
    <mergeCell ref="A22:C22"/>
    <mergeCell ref="C25:H25"/>
    <mergeCell ref="C26:H26"/>
    <mergeCell ref="C27:H27"/>
    <mergeCell ref="C29:H29"/>
    <mergeCell ref="C30:H30"/>
    <mergeCell ref="C31:H31"/>
    <mergeCell ref="C32:H32"/>
    <mergeCell ref="C28:J28"/>
    <mergeCell ref="C34:K34"/>
    <mergeCell ref="A2:A5"/>
    <mergeCell ref="B2:B5"/>
    <mergeCell ref="B6:B8"/>
    <mergeCell ref="A6:A8"/>
    <mergeCell ref="C35:D35"/>
    <mergeCell ref="B9:B12"/>
    <mergeCell ref="A9:A12"/>
    <mergeCell ref="B13:B15"/>
    <mergeCell ref="A13:A15"/>
  </mergeCells>
  <pageMargins left="0.70866141732283472" right="0.70866141732283472" top="0.78740157480314965" bottom="0.78740157480314965" header="0.31496062992125984" footer="0.31496062992125984"/>
  <pageSetup paperSize="8" scale="77" orientation="portrait" r:id="rId1"/>
  <headerFooter>
    <oddHeader>&amp;RPŘÍLOHA č. 3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66"/>
    <pageSetUpPr fitToPage="1"/>
  </sheetPr>
  <dimension ref="A1:K43"/>
  <sheetViews>
    <sheetView showGridLines="0" view="pageBreakPreview" zoomScale="130" zoomScaleNormal="115" zoomScaleSheetLayoutView="130" workbookViewId="0">
      <pane ySplit="1" topLeftCell="A2" activePane="bottomLeft" state="frozen"/>
      <selection activeCell="C28" sqref="C28:J28"/>
      <selection pane="bottomLeft" activeCell="D3" sqref="D3"/>
    </sheetView>
  </sheetViews>
  <sheetFormatPr defaultColWidth="8.85546875" defaultRowHeight="15" x14ac:dyDescent="0.25"/>
  <cols>
    <col min="1" max="1" width="7.7109375" style="49" customWidth="1"/>
    <col min="2" max="2" width="8.42578125" style="49" customWidth="1"/>
    <col min="3" max="3" width="15.7109375" style="49" customWidth="1"/>
    <col min="4" max="4" width="40.7109375" style="49" customWidth="1"/>
    <col min="5" max="5" width="7.7109375" style="49" customWidth="1"/>
    <col min="6" max="6" width="8.7109375" style="49" customWidth="1"/>
    <col min="7" max="7" width="0" style="49" hidden="1" customWidth="1"/>
    <col min="8" max="8" width="8.7109375" style="49" customWidth="1"/>
    <col min="9" max="9" width="9.85546875" style="49" customWidth="1"/>
    <col min="10" max="10" width="16.85546875" style="49" customWidth="1"/>
    <col min="11" max="11" width="35.85546875" style="49" customWidth="1"/>
    <col min="12" max="16384" width="8.85546875" style="49"/>
  </cols>
  <sheetData>
    <row r="1" spans="1:11" ht="45.75" thickBot="1" x14ac:dyDescent="0.3">
      <c r="A1" s="361" t="s">
        <v>0</v>
      </c>
      <c r="B1" s="362" t="s">
        <v>1</v>
      </c>
      <c r="C1" s="362" t="s">
        <v>24</v>
      </c>
      <c r="D1" s="363" t="s">
        <v>3</v>
      </c>
      <c r="E1" s="364" t="s">
        <v>4</v>
      </c>
      <c r="F1" s="365" t="s">
        <v>5</v>
      </c>
      <c r="G1" s="366" t="s">
        <v>6</v>
      </c>
      <c r="H1" s="364" t="s">
        <v>7</v>
      </c>
      <c r="I1" s="367" t="s">
        <v>25</v>
      </c>
      <c r="J1" s="368" t="s">
        <v>156</v>
      </c>
      <c r="K1" s="369" t="s">
        <v>9</v>
      </c>
    </row>
    <row r="2" spans="1:11" x14ac:dyDescent="0.25">
      <c r="A2" s="471" t="s">
        <v>36</v>
      </c>
      <c r="B2" s="517">
        <v>-1</v>
      </c>
      <c r="C2" s="370" t="s">
        <v>146</v>
      </c>
      <c r="D2" s="371" t="s">
        <v>148</v>
      </c>
      <c r="E2" s="372">
        <v>1</v>
      </c>
      <c r="F2" s="196">
        <v>18</v>
      </c>
      <c r="G2" s="195"/>
      <c r="H2" s="261">
        <v>2</v>
      </c>
      <c r="I2" s="198">
        <f t="shared" ref="I2:I7" si="0">F2*H2*$B$33</f>
        <v>156</v>
      </c>
      <c r="J2" s="16"/>
      <c r="K2" s="199"/>
    </row>
    <row r="3" spans="1:11" x14ac:dyDescent="0.25">
      <c r="A3" s="472"/>
      <c r="B3" s="518"/>
      <c r="C3" s="285" t="s">
        <v>147</v>
      </c>
      <c r="D3" s="176" t="s">
        <v>37</v>
      </c>
      <c r="E3" s="165">
        <v>2</v>
      </c>
      <c r="F3" s="173">
        <v>12</v>
      </c>
      <c r="G3" s="165"/>
      <c r="H3" s="181">
        <v>2</v>
      </c>
      <c r="I3" s="168">
        <f t="shared" si="0"/>
        <v>104</v>
      </c>
      <c r="J3" s="12"/>
      <c r="K3" s="169"/>
    </row>
    <row r="4" spans="1:11" x14ac:dyDescent="0.25">
      <c r="A4" s="472"/>
      <c r="B4" s="518"/>
      <c r="C4" s="267"/>
      <c r="D4" s="171" t="s">
        <v>38</v>
      </c>
      <c r="E4" s="172">
        <v>4</v>
      </c>
      <c r="F4" s="173">
        <v>13</v>
      </c>
      <c r="G4" s="172"/>
      <c r="H4" s="181">
        <v>2</v>
      </c>
      <c r="I4" s="168">
        <f t="shared" si="0"/>
        <v>112.66666666666666</v>
      </c>
      <c r="J4" s="17"/>
      <c r="K4" s="169"/>
    </row>
    <row r="5" spans="1:11" x14ac:dyDescent="0.25">
      <c r="A5" s="472"/>
      <c r="B5" s="518"/>
      <c r="C5" s="267"/>
      <c r="D5" s="171" t="s">
        <v>31</v>
      </c>
      <c r="E5" s="172">
        <v>5</v>
      </c>
      <c r="F5" s="173">
        <v>4</v>
      </c>
      <c r="G5" s="172"/>
      <c r="H5" s="181">
        <v>2</v>
      </c>
      <c r="I5" s="168">
        <f t="shared" si="0"/>
        <v>34.666666666666664</v>
      </c>
      <c r="J5" s="17"/>
      <c r="K5" s="169"/>
    </row>
    <row r="6" spans="1:11" x14ac:dyDescent="0.25">
      <c r="A6" s="472"/>
      <c r="B6" s="518"/>
      <c r="C6" s="267"/>
      <c r="D6" s="171" t="s">
        <v>32</v>
      </c>
      <c r="E6" s="172">
        <v>6</v>
      </c>
      <c r="F6" s="173">
        <v>2</v>
      </c>
      <c r="G6" s="172"/>
      <c r="H6" s="181">
        <v>2</v>
      </c>
      <c r="I6" s="168">
        <f t="shared" si="0"/>
        <v>17.333333333333332</v>
      </c>
      <c r="J6" s="17"/>
      <c r="K6" s="169"/>
    </row>
    <row r="7" spans="1:11" x14ac:dyDescent="0.25">
      <c r="A7" s="472"/>
      <c r="B7" s="518"/>
      <c r="C7" s="268"/>
      <c r="D7" s="269" t="s">
        <v>33</v>
      </c>
      <c r="E7" s="270">
        <v>7</v>
      </c>
      <c r="F7" s="271">
        <v>17</v>
      </c>
      <c r="G7" s="270"/>
      <c r="H7" s="263">
        <v>2</v>
      </c>
      <c r="I7" s="264">
        <f t="shared" si="0"/>
        <v>147.33333333333331</v>
      </c>
      <c r="J7" s="27"/>
      <c r="K7" s="182"/>
    </row>
    <row r="8" spans="1:11" ht="15.75" thickBot="1" x14ac:dyDescent="0.3">
      <c r="A8" s="473"/>
      <c r="B8" s="519"/>
      <c r="C8" s="265"/>
      <c r="D8" s="183"/>
      <c r="E8" s="184"/>
      <c r="F8" s="185"/>
      <c r="G8" s="184"/>
      <c r="H8" s="266"/>
      <c r="I8" s="187"/>
      <c r="J8" s="18"/>
      <c r="K8" s="188"/>
    </row>
    <row r="9" spans="1:11" x14ac:dyDescent="0.25">
      <c r="A9" s="511"/>
      <c r="B9" s="520"/>
      <c r="C9" s="267" t="s">
        <v>149</v>
      </c>
      <c r="D9" s="171" t="s">
        <v>150</v>
      </c>
      <c r="E9" s="172">
        <v>15</v>
      </c>
      <c r="F9" s="173">
        <v>36</v>
      </c>
      <c r="G9" s="172"/>
      <c r="H9" s="181">
        <v>1</v>
      </c>
      <c r="I9" s="168">
        <f>F9*H9*$B$33</f>
        <v>156</v>
      </c>
      <c r="J9" s="17"/>
      <c r="K9" s="174"/>
    </row>
    <row r="10" spans="1:11" x14ac:dyDescent="0.25">
      <c r="A10" s="511"/>
      <c r="B10" s="520"/>
      <c r="C10" s="267"/>
      <c r="D10" s="171" t="s">
        <v>31</v>
      </c>
      <c r="E10" s="172">
        <v>16</v>
      </c>
      <c r="F10" s="173">
        <v>14</v>
      </c>
      <c r="G10" s="172"/>
      <c r="H10" s="181">
        <v>2</v>
      </c>
      <c r="I10" s="168">
        <f>F10*H10*$B$33</f>
        <v>121.33333333333333</v>
      </c>
      <c r="J10" s="17"/>
      <c r="K10" s="174"/>
    </row>
    <row r="11" spans="1:11" x14ac:dyDescent="0.25">
      <c r="A11" s="511"/>
      <c r="B11" s="520"/>
      <c r="C11" s="268"/>
      <c r="D11" s="269" t="s">
        <v>46</v>
      </c>
      <c r="E11" s="270">
        <v>17</v>
      </c>
      <c r="F11" s="271">
        <v>60</v>
      </c>
      <c r="G11" s="270"/>
      <c r="H11" s="263">
        <v>2</v>
      </c>
      <c r="I11" s="264">
        <f>F11*H11*$B$33</f>
        <v>520</v>
      </c>
      <c r="J11" s="27"/>
      <c r="K11" s="272"/>
    </row>
    <row r="12" spans="1:11" ht="15.75" thickBot="1" x14ac:dyDescent="0.3">
      <c r="A12" s="512"/>
      <c r="B12" s="521"/>
      <c r="C12" s="265"/>
      <c r="D12" s="183"/>
      <c r="E12" s="184"/>
      <c r="F12" s="185"/>
      <c r="G12" s="184"/>
      <c r="H12" s="266"/>
      <c r="I12" s="187"/>
      <c r="J12" s="18"/>
      <c r="K12" s="188"/>
    </row>
    <row r="13" spans="1:11" x14ac:dyDescent="0.25">
      <c r="A13" s="220"/>
      <c r="B13" s="221"/>
      <c r="C13" s="274"/>
      <c r="D13" s="223"/>
      <c r="E13" s="226"/>
      <c r="F13" s="275"/>
      <c r="G13" s="226"/>
      <c r="H13" s="224"/>
      <c r="I13" s="227"/>
      <c r="J13" s="228"/>
      <c r="K13" s="229"/>
    </row>
    <row r="14" spans="1:11" x14ac:dyDescent="0.25">
      <c r="A14" s="230"/>
      <c r="B14" s="514" t="s">
        <v>51</v>
      </c>
      <c r="C14" s="514"/>
      <c r="D14" s="514"/>
      <c r="E14" s="124"/>
      <c r="F14" s="119">
        <f>SUM(F2:F11)</f>
        <v>176</v>
      </c>
      <c r="G14" s="120"/>
      <c r="H14" s="121"/>
      <c r="I14" s="120"/>
      <c r="J14" s="122"/>
      <c r="K14" s="231"/>
    </row>
    <row r="15" spans="1:11" ht="15.75" thickBot="1" x14ac:dyDescent="0.3">
      <c r="A15" s="230"/>
      <c r="B15" s="515" t="s">
        <v>52</v>
      </c>
      <c r="C15" s="515"/>
      <c r="D15" s="515"/>
      <c r="E15" s="124"/>
      <c r="F15" s="119">
        <f>SUM(I2:I11)</f>
        <v>1369.3333333333335</v>
      </c>
      <c r="G15" s="124"/>
      <c r="H15" s="125"/>
      <c r="I15" s="126"/>
      <c r="J15" s="232"/>
      <c r="K15" s="231"/>
    </row>
    <row r="16" spans="1:11" ht="15.75" thickBot="1" x14ac:dyDescent="0.3">
      <c r="A16" s="230"/>
      <c r="B16" s="128" t="s">
        <v>168</v>
      </c>
      <c r="C16" s="129"/>
      <c r="D16" s="129"/>
      <c r="E16" s="124"/>
      <c r="F16" s="120"/>
      <c r="G16" s="124"/>
      <c r="H16" s="125"/>
      <c r="I16" s="126"/>
      <c r="J16" s="130">
        <f>SUM(J1:J12)</f>
        <v>0</v>
      </c>
      <c r="K16" s="231"/>
    </row>
    <row r="17" spans="1:11" ht="19.5" thickBot="1" x14ac:dyDescent="0.3">
      <c r="A17" s="230"/>
      <c r="B17" s="128" t="s">
        <v>169</v>
      </c>
      <c r="C17" s="129"/>
      <c r="D17" s="129"/>
      <c r="E17" s="124"/>
      <c r="F17" s="120"/>
      <c r="G17" s="124"/>
      <c r="H17" s="125"/>
      <c r="I17" s="126"/>
      <c r="J17" s="131">
        <f>+J16*24</f>
        <v>0</v>
      </c>
      <c r="K17" s="231"/>
    </row>
    <row r="18" spans="1:11" x14ac:dyDescent="0.25">
      <c r="A18" s="230"/>
      <c r="B18" s="129"/>
      <c r="C18" s="129"/>
      <c r="D18" s="129"/>
      <c r="E18" s="124"/>
      <c r="F18" s="120"/>
      <c r="G18" s="124"/>
      <c r="H18" s="125"/>
      <c r="I18" s="126"/>
      <c r="J18" s="132"/>
      <c r="K18" s="231"/>
    </row>
    <row r="19" spans="1:11" ht="15.75" x14ac:dyDescent="0.25">
      <c r="A19" s="506" t="s">
        <v>53</v>
      </c>
      <c r="B19" s="479"/>
      <c r="C19" s="479"/>
      <c r="D19" s="133"/>
      <c r="E19" s="124"/>
      <c r="F19" s="126"/>
      <c r="G19" s="124"/>
      <c r="H19" s="125"/>
      <c r="I19" s="126"/>
      <c r="J19" s="132"/>
      <c r="K19" s="231"/>
    </row>
    <row r="20" spans="1:11" x14ac:dyDescent="0.25">
      <c r="A20" s="230"/>
      <c r="B20" s="135"/>
      <c r="C20" s="136"/>
      <c r="D20" s="133"/>
      <c r="E20" s="124"/>
      <c r="F20" s="126"/>
      <c r="G20" s="124"/>
      <c r="H20" s="125"/>
      <c r="I20" s="126"/>
      <c r="J20" s="132"/>
      <c r="K20" s="231"/>
    </row>
    <row r="21" spans="1:11" x14ac:dyDescent="0.25">
      <c r="A21" s="230"/>
      <c r="B21" s="135" t="s">
        <v>54</v>
      </c>
      <c r="C21" s="137" t="s">
        <v>159</v>
      </c>
      <c r="D21" s="133"/>
      <c r="E21" s="118"/>
      <c r="F21" s="134"/>
      <c r="G21" s="124"/>
      <c r="H21" s="125"/>
      <c r="I21" s="126"/>
      <c r="J21" s="132"/>
      <c r="K21" s="231"/>
    </row>
    <row r="22" spans="1:11" ht="15" customHeight="1" x14ac:dyDescent="0.25">
      <c r="A22" s="233"/>
      <c r="B22" s="139">
        <v>1</v>
      </c>
      <c r="C22" s="470" t="s">
        <v>163</v>
      </c>
      <c r="D22" s="470"/>
      <c r="E22" s="470"/>
      <c r="F22" s="470"/>
      <c r="G22" s="470"/>
      <c r="H22" s="470"/>
      <c r="I22" s="140"/>
      <c r="J22" s="141"/>
      <c r="K22" s="373"/>
    </row>
    <row r="23" spans="1:11" ht="15" customHeight="1" x14ac:dyDescent="0.25">
      <c r="A23" s="230"/>
      <c r="B23" s="143">
        <v>2</v>
      </c>
      <c r="C23" s="470" t="s">
        <v>181</v>
      </c>
      <c r="D23" s="470"/>
      <c r="E23" s="470"/>
      <c r="F23" s="470"/>
      <c r="G23" s="470"/>
      <c r="H23" s="470"/>
      <c r="I23" s="144"/>
      <c r="J23" s="145"/>
      <c r="K23" s="231"/>
    </row>
    <row r="24" spans="1:11" ht="15" customHeight="1" x14ac:dyDescent="0.25">
      <c r="A24" s="230"/>
      <c r="B24" s="143">
        <v>4</v>
      </c>
      <c r="C24" s="470" t="s">
        <v>180</v>
      </c>
      <c r="D24" s="470"/>
      <c r="E24" s="470"/>
      <c r="F24" s="470"/>
      <c r="G24" s="470"/>
      <c r="H24" s="470"/>
      <c r="I24" s="144"/>
      <c r="J24" s="145"/>
      <c r="K24" s="231"/>
    </row>
    <row r="25" spans="1:11" x14ac:dyDescent="0.25">
      <c r="A25" s="230"/>
      <c r="B25" s="143" t="s">
        <v>160</v>
      </c>
      <c r="C25" s="513" t="s">
        <v>161</v>
      </c>
      <c r="D25" s="513"/>
      <c r="E25" s="513"/>
      <c r="F25" s="513"/>
      <c r="G25" s="513"/>
      <c r="H25" s="513"/>
      <c r="I25" s="513"/>
      <c r="J25" s="513"/>
      <c r="K25" s="231"/>
    </row>
    <row r="26" spans="1:11" ht="15" customHeight="1" x14ac:dyDescent="0.25">
      <c r="A26" s="230"/>
      <c r="B26" s="146">
        <v>1</v>
      </c>
      <c r="C26" s="513" t="s">
        <v>164</v>
      </c>
      <c r="D26" s="513"/>
      <c r="E26" s="513"/>
      <c r="F26" s="513"/>
      <c r="G26" s="513"/>
      <c r="H26" s="513"/>
      <c r="I26" s="144"/>
      <c r="J26" s="145"/>
      <c r="K26" s="231"/>
    </row>
    <row r="27" spans="1:11" ht="15" customHeight="1" x14ac:dyDescent="0.25">
      <c r="A27" s="230"/>
      <c r="B27" s="146">
        <v>2</v>
      </c>
      <c r="C27" s="513" t="s">
        <v>165</v>
      </c>
      <c r="D27" s="513"/>
      <c r="E27" s="513"/>
      <c r="F27" s="513"/>
      <c r="G27" s="513"/>
      <c r="H27" s="513"/>
      <c r="I27" s="144"/>
      <c r="J27" s="145"/>
      <c r="K27" s="231"/>
    </row>
    <row r="28" spans="1:11" ht="15" customHeight="1" x14ac:dyDescent="0.25">
      <c r="A28" s="230"/>
      <c r="B28" s="146">
        <v>5</v>
      </c>
      <c r="C28" s="513" t="s">
        <v>166</v>
      </c>
      <c r="D28" s="513"/>
      <c r="E28" s="513"/>
      <c r="F28" s="513"/>
      <c r="G28" s="513"/>
      <c r="H28" s="513"/>
      <c r="I28" s="144"/>
      <c r="J28" s="145"/>
      <c r="K28" s="231"/>
    </row>
    <row r="29" spans="1:11" ht="15" customHeight="1" x14ac:dyDescent="0.25">
      <c r="A29" s="230"/>
      <c r="B29" s="147">
        <v>1</v>
      </c>
      <c r="C29" s="513" t="s">
        <v>55</v>
      </c>
      <c r="D29" s="513"/>
      <c r="E29" s="513"/>
      <c r="F29" s="513"/>
      <c r="G29" s="513"/>
      <c r="H29" s="513"/>
      <c r="I29" s="144"/>
      <c r="J29" s="145"/>
      <c r="K29" s="231"/>
    </row>
    <row r="30" spans="1:11" x14ac:dyDescent="0.25">
      <c r="A30" s="230"/>
      <c r="B30" s="148">
        <v>2</v>
      </c>
      <c r="C30" s="513" t="s">
        <v>56</v>
      </c>
      <c r="D30" s="513"/>
      <c r="E30" s="513"/>
      <c r="F30" s="513"/>
      <c r="G30" s="513"/>
      <c r="H30" s="513"/>
      <c r="I30" s="144"/>
      <c r="J30" s="145"/>
      <c r="K30" s="231"/>
    </row>
    <row r="31" spans="1:11" ht="15.75" customHeight="1" x14ac:dyDescent="0.25">
      <c r="A31" s="230"/>
      <c r="B31" s="149" t="s">
        <v>25</v>
      </c>
      <c r="C31" s="489" t="s">
        <v>57</v>
      </c>
      <c r="D31" s="489"/>
      <c r="E31" s="489"/>
      <c r="F31" s="489"/>
      <c r="G31" s="489"/>
      <c r="H31" s="489"/>
      <c r="I31" s="489"/>
      <c r="J31" s="489"/>
      <c r="K31" s="516"/>
    </row>
    <row r="32" spans="1:11" ht="15.75" customHeight="1" x14ac:dyDescent="0.25">
      <c r="A32" s="230"/>
      <c r="B32" s="150">
        <f>365/12</f>
        <v>30.416666666666668</v>
      </c>
      <c r="C32" s="488" t="s">
        <v>58</v>
      </c>
      <c r="D32" s="488"/>
      <c r="E32" s="151"/>
      <c r="F32" s="151"/>
      <c r="G32" s="152"/>
      <c r="H32" s="152"/>
      <c r="I32" s="153"/>
      <c r="J32" s="154"/>
      <c r="K32" s="236"/>
    </row>
    <row r="33" spans="1:11" ht="15.75" customHeight="1" x14ac:dyDescent="0.25">
      <c r="A33" s="230"/>
      <c r="B33" s="150">
        <f>52/12</f>
        <v>4.333333333333333</v>
      </c>
      <c r="C33" s="488" t="s">
        <v>167</v>
      </c>
      <c r="D33" s="488"/>
      <c r="E33" s="151"/>
      <c r="F33" s="151"/>
      <c r="G33" s="152"/>
      <c r="H33" s="152"/>
      <c r="I33" s="153"/>
      <c r="J33" s="154"/>
      <c r="K33" s="236"/>
    </row>
    <row r="34" spans="1:11" ht="15.75" x14ac:dyDescent="0.25">
      <c r="A34" s="230"/>
      <c r="B34" s="135"/>
      <c r="C34" s="152"/>
      <c r="D34" s="152"/>
      <c r="E34" s="152"/>
      <c r="F34" s="152"/>
      <c r="G34" s="152"/>
      <c r="H34" s="152"/>
      <c r="I34" s="152"/>
      <c r="J34" s="154"/>
      <c r="K34" s="236"/>
    </row>
    <row r="35" spans="1:11" ht="29.45" customHeight="1" x14ac:dyDescent="0.25">
      <c r="A35" s="230"/>
      <c r="B35" s="135"/>
      <c r="C35" s="484" t="s">
        <v>59</v>
      </c>
      <c r="D35" s="484"/>
      <c r="E35" s="484"/>
      <c r="F35" s="484"/>
      <c r="G35" s="484"/>
      <c r="H35" s="484"/>
      <c r="I35" s="484"/>
      <c r="J35" s="484"/>
      <c r="K35" s="495"/>
    </row>
    <row r="36" spans="1:11" ht="15.75" thickBot="1" x14ac:dyDescent="0.3">
      <c r="A36" s="237"/>
      <c r="B36" s="238"/>
      <c r="C36" s="496"/>
      <c r="D36" s="496"/>
      <c r="E36" s="496"/>
      <c r="F36" s="496"/>
      <c r="G36" s="496"/>
      <c r="H36" s="496"/>
      <c r="I36" s="496"/>
      <c r="J36" s="496"/>
      <c r="K36" s="497"/>
    </row>
    <row r="37" spans="1:11" x14ac:dyDescent="0.25">
      <c r="A37" s="159"/>
      <c r="B37" s="159"/>
      <c r="C37" s="159"/>
      <c r="D37" s="159"/>
      <c r="E37" s="159"/>
      <c r="F37" s="159"/>
      <c r="G37" s="159"/>
      <c r="H37" s="159"/>
      <c r="I37" s="159"/>
      <c r="J37" s="159"/>
      <c r="K37" s="159"/>
    </row>
    <row r="38" spans="1:11" x14ac:dyDescent="0.25">
      <c r="A38" s="159"/>
      <c r="B38" s="159"/>
      <c r="C38" s="159"/>
      <c r="D38" s="159"/>
      <c r="E38" s="159"/>
      <c r="F38" s="159"/>
      <c r="G38" s="159"/>
      <c r="H38" s="159"/>
      <c r="I38" s="159"/>
      <c r="J38" s="159"/>
      <c r="K38" s="159"/>
    </row>
    <row r="39" spans="1:11" x14ac:dyDescent="0.25">
      <c r="A39" s="159"/>
      <c r="B39" s="159"/>
      <c r="C39" s="159"/>
      <c r="D39" s="159"/>
      <c r="E39" s="159"/>
      <c r="F39" s="159"/>
      <c r="G39" s="159"/>
      <c r="H39" s="159"/>
      <c r="I39" s="159"/>
      <c r="J39" s="159"/>
      <c r="K39" s="159"/>
    </row>
    <row r="40" spans="1:11" x14ac:dyDescent="0.25">
      <c r="A40" s="159"/>
      <c r="B40" s="159"/>
      <c r="C40" s="159"/>
      <c r="D40" s="159"/>
      <c r="E40" s="159"/>
      <c r="F40" s="159"/>
      <c r="G40" s="159"/>
      <c r="H40" s="159"/>
      <c r="I40" s="159"/>
      <c r="J40" s="159"/>
      <c r="K40" s="159"/>
    </row>
    <row r="41" spans="1:11" x14ac:dyDescent="0.25">
      <c r="A41" s="159"/>
      <c r="B41" s="159"/>
      <c r="C41" s="159"/>
      <c r="D41" s="159"/>
      <c r="E41" s="159"/>
      <c r="F41" s="159"/>
      <c r="G41" s="159"/>
      <c r="H41" s="159"/>
      <c r="I41" s="159"/>
      <c r="J41" s="159"/>
      <c r="K41" s="159"/>
    </row>
    <row r="42" spans="1:11" x14ac:dyDescent="0.25">
      <c r="A42" s="159"/>
      <c r="B42" s="159"/>
      <c r="C42" s="159"/>
      <c r="D42" s="159"/>
      <c r="E42" s="159"/>
      <c r="F42" s="159"/>
      <c r="G42" s="159"/>
      <c r="H42" s="159"/>
      <c r="I42" s="159"/>
      <c r="J42" s="159"/>
      <c r="K42" s="159"/>
    </row>
    <row r="43" spans="1:11" x14ac:dyDescent="0.25">
      <c r="A43" s="159"/>
      <c r="B43" s="159"/>
      <c r="C43" s="159"/>
      <c r="D43" s="159"/>
      <c r="E43" s="159"/>
      <c r="F43" s="159"/>
      <c r="G43" s="159"/>
      <c r="H43" s="159"/>
      <c r="I43" s="159"/>
      <c r="J43" s="159"/>
      <c r="K43" s="159"/>
    </row>
  </sheetData>
  <sheetProtection password="CA6C" sheet="1" objects="1" scenarios="1"/>
  <protectedRanges>
    <protectedRange algorithmName="SHA-512" hashValue="+zUxD4MZ1Q0pX67SY7/EDC0B665F8o+cd0a3WaHTQ7e2tgBg6Ti8vkxvqImLgKZ9MwuOHR4AUsvO9jRTyYHLzw==" saltValue="28B8lmOnmLNtCCTQ/gHjzg==" spinCount="100000" sqref="J13:K17" name="Oblast2"/>
    <protectedRange algorithmName="SHA-512" hashValue="YAfofda0Ei65XbBoaU4ORxeh4CjxzMBtUKyNZOFY+esvMuuFfBRbssJBP9kv3+6+/4RgcWORVVpNQ8VJc52knA==" saltValue="5NCItLiogk8PvwdC7RqQKQ==" spinCount="100000" sqref="A13:I15 C1:I1 A9:B12 A16:A17 C16:I17 A4:B8 F2:I12 C3:E12 A1:B3" name="Oblast1"/>
    <protectedRange algorithmName="SHA-512" hashValue="YAfofda0Ei65XbBoaU4ORxeh4CjxzMBtUKyNZOFY+esvMuuFfBRbssJBP9kv3+6+/4RgcWORVVpNQ8VJc52knA==" saltValue="5NCItLiogk8PvwdC7RqQKQ==" spinCount="100000" sqref="B16:B17" name="Oblast1_2"/>
  </protectedRanges>
  <mergeCells count="21">
    <mergeCell ref="B2:B8"/>
    <mergeCell ref="A2:A8"/>
    <mergeCell ref="B9:B12"/>
    <mergeCell ref="A9:A12"/>
    <mergeCell ref="C30:H30"/>
    <mergeCell ref="B14:D14"/>
    <mergeCell ref="B15:D15"/>
    <mergeCell ref="A19:C19"/>
    <mergeCell ref="C28:H28"/>
    <mergeCell ref="C29:H29"/>
    <mergeCell ref="C22:H22"/>
    <mergeCell ref="C23:H23"/>
    <mergeCell ref="C24:H24"/>
    <mergeCell ref="C26:H26"/>
    <mergeCell ref="C27:H27"/>
    <mergeCell ref="C25:J25"/>
    <mergeCell ref="C36:K36"/>
    <mergeCell ref="C31:K31"/>
    <mergeCell ref="C32:D32"/>
    <mergeCell ref="C33:D33"/>
    <mergeCell ref="C35:K35"/>
  </mergeCells>
  <pageMargins left="0.70866141732283472" right="0.70866141732283472" top="0.78740157480314965" bottom="0.78740157480314965" header="0.31496062992125984" footer="0.31496062992125984"/>
  <pageSetup paperSize="14" scale="56" orientation="portrait" r:id="rId1"/>
  <headerFooter>
    <oddHeader>&amp;RPŘÍLOHA č. 3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  <pageSetUpPr fitToPage="1"/>
  </sheetPr>
  <dimension ref="A1:K63"/>
  <sheetViews>
    <sheetView showGridLines="0" view="pageBreakPreview" zoomScale="175" zoomScaleNormal="100" zoomScaleSheetLayoutView="175" workbookViewId="0">
      <pane ySplit="1" topLeftCell="A29" activePane="bottomLeft" state="frozen"/>
      <selection activeCell="C28" sqref="C28:J28"/>
      <selection pane="bottomLeft" activeCell="F32" sqref="F32"/>
    </sheetView>
  </sheetViews>
  <sheetFormatPr defaultColWidth="8.85546875" defaultRowHeight="15" x14ac:dyDescent="0.25"/>
  <cols>
    <col min="1" max="1" width="7.7109375" style="49" customWidth="1"/>
    <col min="2" max="2" width="8.42578125" style="49" customWidth="1"/>
    <col min="3" max="3" width="15.7109375" style="49" customWidth="1"/>
    <col min="4" max="4" width="40.7109375" style="49" customWidth="1"/>
    <col min="5" max="5" width="7.7109375" style="49" customWidth="1"/>
    <col min="6" max="6" width="8.7109375" style="49" customWidth="1"/>
    <col min="7" max="7" width="0" style="49" hidden="1" customWidth="1"/>
    <col min="8" max="8" width="8.7109375" style="49" customWidth="1"/>
    <col min="9" max="9" width="9.85546875" style="49" customWidth="1"/>
    <col min="10" max="10" width="16.85546875" style="49" customWidth="1"/>
    <col min="11" max="11" width="35.85546875" style="49" customWidth="1"/>
    <col min="12" max="16384" width="8.85546875" style="49"/>
  </cols>
  <sheetData>
    <row r="1" spans="1:11" ht="45.75" thickBot="1" x14ac:dyDescent="0.3">
      <c r="A1" s="327" t="s">
        <v>0</v>
      </c>
      <c r="B1" s="328" t="s">
        <v>1</v>
      </c>
      <c r="C1" s="328" t="s">
        <v>24</v>
      </c>
      <c r="D1" s="329" t="s">
        <v>3</v>
      </c>
      <c r="E1" s="330" t="s">
        <v>4</v>
      </c>
      <c r="F1" s="331" t="s">
        <v>5</v>
      </c>
      <c r="G1" s="332" t="s">
        <v>6</v>
      </c>
      <c r="H1" s="330" t="s">
        <v>7</v>
      </c>
      <c r="I1" s="333" t="s">
        <v>25</v>
      </c>
      <c r="J1" s="334" t="s">
        <v>156</v>
      </c>
      <c r="K1" s="335" t="s">
        <v>9</v>
      </c>
    </row>
    <row r="2" spans="1:11" x14ac:dyDescent="0.25">
      <c r="A2" s="471" t="s">
        <v>43</v>
      </c>
      <c r="B2" s="503">
        <v>1</v>
      </c>
      <c r="C2" s="285" t="s">
        <v>137</v>
      </c>
      <c r="D2" s="336" t="s">
        <v>136</v>
      </c>
      <c r="E2" s="337">
        <v>1</v>
      </c>
      <c r="F2" s="338">
        <v>72</v>
      </c>
      <c r="G2" s="337"/>
      <c r="H2" s="251">
        <v>2</v>
      </c>
      <c r="I2" s="339">
        <f t="shared" ref="I2:I31" si="0">F2*H2*$B$53</f>
        <v>624</v>
      </c>
      <c r="J2" s="33"/>
      <c r="K2" s="340"/>
    </row>
    <row r="3" spans="1:11" x14ac:dyDescent="0.25">
      <c r="A3" s="472"/>
      <c r="B3" s="504"/>
      <c r="C3" s="267"/>
      <c r="D3" s="341" t="s">
        <v>31</v>
      </c>
      <c r="E3" s="342">
        <v>2</v>
      </c>
      <c r="F3" s="343">
        <v>4</v>
      </c>
      <c r="G3" s="342"/>
      <c r="H3" s="181">
        <v>2</v>
      </c>
      <c r="I3" s="344">
        <f t="shared" si="0"/>
        <v>34.666666666666664</v>
      </c>
      <c r="J3" s="28"/>
      <c r="K3" s="345"/>
    </row>
    <row r="4" spans="1:11" x14ac:dyDescent="0.25">
      <c r="A4" s="472"/>
      <c r="B4" s="504"/>
      <c r="C4" s="267" t="s">
        <v>138</v>
      </c>
      <c r="D4" s="341" t="s">
        <v>37</v>
      </c>
      <c r="E4" s="342">
        <v>3</v>
      </c>
      <c r="F4" s="343">
        <v>22</v>
      </c>
      <c r="G4" s="342"/>
      <c r="H4" s="181">
        <v>2</v>
      </c>
      <c r="I4" s="344">
        <f t="shared" si="0"/>
        <v>190.66666666666666</v>
      </c>
      <c r="J4" s="28"/>
      <c r="K4" s="345"/>
    </row>
    <row r="5" spans="1:11" x14ac:dyDescent="0.25">
      <c r="A5" s="472"/>
      <c r="B5" s="504"/>
      <c r="C5" s="267"/>
      <c r="D5" s="341" t="s">
        <v>37</v>
      </c>
      <c r="E5" s="342">
        <v>4</v>
      </c>
      <c r="F5" s="343">
        <v>19</v>
      </c>
      <c r="G5" s="342"/>
      <c r="H5" s="181">
        <v>2</v>
      </c>
      <c r="I5" s="344">
        <f t="shared" si="0"/>
        <v>164.66666666666666</v>
      </c>
      <c r="J5" s="28"/>
      <c r="K5" s="345"/>
    </row>
    <row r="6" spans="1:11" x14ac:dyDescent="0.25">
      <c r="A6" s="472"/>
      <c r="B6" s="504"/>
      <c r="C6" s="267" t="s">
        <v>139</v>
      </c>
      <c r="D6" s="341" t="s">
        <v>37</v>
      </c>
      <c r="E6" s="342">
        <v>5</v>
      </c>
      <c r="F6" s="343">
        <v>32</v>
      </c>
      <c r="G6" s="342"/>
      <c r="H6" s="181">
        <v>2</v>
      </c>
      <c r="I6" s="344">
        <f t="shared" si="0"/>
        <v>277.33333333333331</v>
      </c>
      <c r="J6" s="28"/>
      <c r="K6" s="345"/>
    </row>
    <row r="7" spans="1:11" x14ac:dyDescent="0.25">
      <c r="A7" s="472"/>
      <c r="B7" s="504"/>
      <c r="C7" s="267"/>
      <c r="D7" s="341" t="s">
        <v>37</v>
      </c>
      <c r="E7" s="342">
        <v>6</v>
      </c>
      <c r="F7" s="343">
        <v>16</v>
      </c>
      <c r="G7" s="342"/>
      <c r="H7" s="181">
        <v>2</v>
      </c>
      <c r="I7" s="344">
        <f t="shared" si="0"/>
        <v>138.66666666666666</v>
      </c>
      <c r="J7" s="34"/>
      <c r="K7" s="345"/>
    </row>
    <row r="8" spans="1:11" x14ac:dyDescent="0.25">
      <c r="A8" s="472"/>
      <c r="B8" s="504"/>
      <c r="C8" s="267"/>
      <c r="D8" s="341" t="s">
        <v>37</v>
      </c>
      <c r="E8" s="342">
        <v>7</v>
      </c>
      <c r="F8" s="343">
        <v>16.8</v>
      </c>
      <c r="G8" s="342"/>
      <c r="H8" s="181">
        <v>2</v>
      </c>
      <c r="I8" s="344">
        <f t="shared" si="0"/>
        <v>145.6</v>
      </c>
      <c r="J8" s="34"/>
      <c r="K8" s="345"/>
    </row>
    <row r="9" spans="1:11" x14ac:dyDescent="0.25">
      <c r="A9" s="472"/>
      <c r="B9" s="504"/>
      <c r="C9" s="267" t="s">
        <v>140</v>
      </c>
      <c r="D9" s="341" t="s">
        <v>37</v>
      </c>
      <c r="E9" s="342">
        <v>8</v>
      </c>
      <c r="F9" s="343">
        <v>16</v>
      </c>
      <c r="G9" s="342"/>
      <c r="H9" s="181">
        <v>2</v>
      </c>
      <c r="I9" s="344">
        <f t="shared" si="0"/>
        <v>138.66666666666666</v>
      </c>
      <c r="J9" s="34"/>
      <c r="K9" s="345"/>
    </row>
    <row r="10" spans="1:11" x14ac:dyDescent="0.25">
      <c r="A10" s="472"/>
      <c r="B10" s="504"/>
      <c r="C10" s="267" t="s">
        <v>39</v>
      </c>
      <c r="D10" s="341" t="s">
        <v>37</v>
      </c>
      <c r="E10" s="342">
        <v>9</v>
      </c>
      <c r="F10" s="343">
        <v>16.2</v>
      </c>
      <c r="G10" s="342"/>
      <c r="H10" s="181">
        <v>2</v>
      </c>
      <c r="I10" s="344">
        <f t="shared" si="0"/>
        <v>140.39999999999998</v>
      </c>
      <c r="J10" s="34"/>
      <c r="K10" s="345"/>
    </row>
    <row r="11" spans="1:11" x14ac:dyDescent="0.25">
      <c r="A11" s="472"/>
      <c r="B11" s="504"/>
      <c r="C11" s="267"/>
      <c r="D11" s="341" t="s">
        <v>40</v>
      </c>
      <c r="E11" s="342">
        <v>10</v>
      </c>
      <c r="F11" s="343">
        <v>20</v>
      </c>
      <c r="G11" s="342"/>
      <c r="H11" s="181">
        <v>2</v>
      </c>
      <c r="I11" s="344">
        <f t="shared" si="0"/>
        <v>173.33333333333331</v>
      </c>
      <c r="J11" s="34"/>
      <c r="K11" s="345"/>
    </row>
    <row r="12" spans="1:11" x14ac:dyDescent="0.25">
      <c r="A12" s="472"/>
      <c r="B12" s="504"/>
      <c r="C12" s="267"/>
      <c r="D12" s="341" t="s">
        <v>141</v>
      </c>
      <c r="E12" s="342">
        <v>11</v>
      </c>
      <c r="F12" s="343">
        <v>10</v>
      </c>
      <c r="G12" s="342"/>
      <c r="H12" s="181">
        <v>1</v>
      </c>
      <c r="I12" s="344">
        <f t="shared" si="0"/>
        <v>43.333333333333329</v>
      </c>
      <c r="J12" s="34"/>
      <c r="K12" s="345"/>
    </row>
    <row r="13" spans="1:11" x14ac:dyDescent="0.25">
      <c r="A13" s="472"/>
      <c r="B13" s="504"/>
      <c r="C13" s="267" t="s">
        <v>144</v>
      </c>
      <c r="D13" s="341" t="s">
        <v>142</v>
      </c>
      <c r="E13" s="342">
        <v>12</v>
      </c>
      <c r="F13" s="343">
        <v>9</v>
      </c>
      <c r="G13" s="342"/>
      <c r="H13" s="181">
        <f>$B$48</f>
        <v>5</v>
      </c>
      <c r="I13" s="344">
        <f t="shared" si="0"/>
        <v>195</v>
      </c>
      <c r="J13" s="34"/>
      <c r="K13" s="345"/>
    </row>
    <row r="14" spans="1:11" x14ac:dyDescent="0.25">
      <c r="A14" s="472"/>
      <c r="B14" s="504"/>
      <c r="C14" s="267"/>
      <c r="D14" s="341" t="s">
        <v>42</v>
      </c>
      <c r="E14" s="342">
        <v>13</v>
      </c>
      <c r="F14" s="343">
        <v>34</v>
      </c>
      <c r="G14" s="342"/>
      <c r="H14" s="181">
        <v>2</v>
      </c>
      <c r="I14" s="344">
        <f t="shared" si="0"/>
        <v>294.66666666666663</v>
      </c>
      <c r="J14" s="34"/>
      <c r="K14" s="345"/>
    </row>
    <row r="15" spans="1:11" x14ac:dyDescent="0.25">
      <c r="A15" s="472"/>
      <c r="B15" s="504"/>
      <c r="C15" s="267"/>
      <c r="D15" s="341" t="s">
        <v>30</v>
      </c>
      <c r="E15" s="342">
        <v>14</v>
      </c>
      <c r="F15" s="343">
        <v>3</v>
      </c>
      <c r="G15" s="342"/>
      <c r="H15" s="181">
        <v>2</v>
      </c>
      <c r="I15" s="344">
        <f t="shared" si="0"/>
        <v>26</v>
      </c>
      <c r="J15" s="34"/>
      <c r="K15" s="345"/>
    </row>
    <row r="16" spans="1:11" x14ac:dyDescent="0.25">
      <c r="A16" s="472"/>
      <c r="B16" s="504"/>
      <c r="C16" s="267"/>
      <c r="D16" s="341" t="s">
        <v>143</v>
      </c>
      <c r="E16" s="342">
        <v>15</v>
      </c>
      <c r="F16" s="343">
        <f>4.9+3.8</f>
        <v>8.6999999999999993</v>
      </c>
      <c r="G16" s="342"/>
      <c r="H16" s="181">
        <v>5</v>
      </c>
      <c r="I16" s="344">
        <f t="shared" si="0"/>
        <v>188.5</v>
      </c>
      <c r="J16" s="34"/>
      <c r="K16" s="345"/>
    </row>
    <row r="17" spans="1:11" x14ac:dyDescent="0.25">
      <c r="A17" s="472"/>
      <c r="B17" s="504"/>
      <c r="C17" s="268"/>
      <c r="D17" s="346" t="s">
        <v>33</v>
      </c>
      <c r="E17" s="347">
        <v>16</v>
      </c>
      <c r="F17" s="348">
        <f>29.9+6.3</f>
        <v>36.199999999999996</v>
      </c>
      <c r="G17" s="347"/>
      <c r="H17" s="263">
        <v>2</v>
      </c>
      <c r="I17" s="349">
        <f t="shared" si="0"/>
        <v>313.73333333333329</v>
      </c>
      <c r="J17" s="35"/>
      <c r="K17" s="350"/>
    </row>
    <row r="18" spans="1:11" ht="15.75" thickBot="1" x14ac:dyDescent="0.3">
      <c r="A18" s="473"/>
      <c r="B18" s="505"/>
      <c r="C18" s="265"/>
      <c r="D18" s="351"/>
      <c r="E18" s="352"/>
      <c r="F18" s="353"/>
      <c r="G18" s="352"/>
      <c r="H18" s="266"/>
      <c r="I18" s="354"/>
      <c r="J18" s="36"/>
      <c r="K18" s="355"/>
    </row>
    <row r="19" spans="1:11" x14ac:dyDescent="0.25">
      <c r="A19" s="510" t="s">
        <v>43</v>
      </c>
      <c r="B19" s="522">
        <v>2</v>
      </c>
      <c r="C19" s="260" t="s">
        <v>145</v>
      </c>
      <c r="D19" s="356" t="s">
        <v>44</v>
      </c>
      <c r="E19" s="357">
        <v>17</v>
      </c>
      <c r="F19" s="358">
        <v>28</v>
      </c>
      <c r="G19" s="357"/>
      <c r="H19" s="261">
        <v>2</v>
      </c>
      <c r="I19" s="359">
        <f t="shared" si="0"/>
        <v>242.66666666666666</v>
      </c>
      <c r="J19" s="37"/>
      <c r="K19" s="360"/>
    </row>
    <row r="20" spans="1:11" x14ac:dyDescent="0.25">
      <c r="A20" s="511"/>
      <c r="B20" s="523"/>
      <c r="C20" s="267"/>
      <c r="D20" s="341" t="s">
        <v>37</v>
      </c>
      <c r="E20" s="342">
        <v>18</v>
      </c>
      <c r="F20" s="343">
        <v>32</v>
      </c>
      <c r="G20" s="342"/>
      <c r="H20" s="181">
        <v>2</v>
      </c>
      <c r="I20" s="344">
        <f t="shared" si="0"/>
        <v>277.33333333333331</v>
      </c>
      <c r="J20" s="28"/>
      <c r="K20" s="345"/>
    </row>
    <row r="21" spans="1:11" x14ac:dyDescent="0.25">
      <c r="A21" s="511"/>
      <c r="B21" s="523"/>
      <c r="C21" s="267"/>
      <c r="D21" s="341" t="s">
        <v>37</v>
      </c>
      <c r="E21" s="342">
        <v>19</v>
      </c>
      <c r="F21" s="343">
        <v>32</v>
      </c>
      <c r="G21" s="342"/>
      <c r="H21" s="181">
        <v>2</v>
      </c>
      <c r="I21" s="344">
        <f t="shared" si="0"/>
        <v>277.33333333333331</v>
      </c>
      <c r="J21" s="28"/>
      <c r="K21" s="345"/>
    </row>
    <row r="22" spans="1:11" x14ac:dyDescent="0.25">
      <c r="A22" s="511"/>
      <c r="B22" s="523"/>
      <c r="C22" s="267"/>
      <c r="D22" s="341" t="s">
        <v>37</v>
      </c>
      <c r="E22" s="342">
        <v>20</v>
      </c>
      <c r="F22" s="343">
        <v>34</v>
      </c>
      <c r="G22" s="342"/>
      <c r="H22" s="181">
        <v>2</v>
      </c>
      <c r="I22" s="344">
        <f t="shared" si="0"/>
        <v>294.66666666666663</v>
      </c>
      <c r="J22" s="28"/>
      <c r="K22" s="345"/>
    </row>
    <row r="23" spans="1:11" x14ac:dyDescent="0.25">
      <c r="A23" s="511"/>
      <c r="B23" s="523"/>
      <c r="C23" s="267"/>
      <c r="D23" s="341" t="s">
        <v>37</v>
      </c>
      <c r="E23" s="342">
        <v>21</v>
      </c>
      <c r="F23" s="343">
        <v>34</v>
      </c>
      <c r="G23" s="342"/>
      <c r="H23" s="181">
        <v>2</v>
      </c>
      <c r="I23" s="344">
        <f t="shared" si="0"/>
        <v>294.66666666666663</v>
      </c>
      <c r="J23" s="28"/>
      <c r="K23" s="345"/>
    </row>
    <row r="24" spans="1:11" x14ac:dyDescent="0.25">
      <c r="A24" s="511"/>
      <c r="B24" s="523"/>
      <c r="C24" s="267"/>
      <c r="D24" s="341" t="s">
        <v>37</v>
      </c>
      <c r="E24" s="342">
        <v>22</v>
      </c>
      <c r="F24" s="343">
        <v>11</v>
      </c>
      <c r="G24" s="342"/>
      <c r="H24" s="181">
        <v>2</v>
      </c>
      <c r="I24" s="344">
        <f t="shared" si="0"/>
        <v>95.333333333333329</v>
      </c>
      <c r="J24" s="28"/>
      <c r="K24" s="345"/>
    </row>
    <row r="25" spans="1:11" x14ac:dyDescent="0.25">
      <c r="A25" s="511"/>
      <c r="B25" s="523"/>
      <c r="C25" s="267"/>
      <c r="D25" s="341" t="s">
        <v>37</v>
      </c>
      <c r="E25" s="342">
        <v>23</v>
      </c>
      <c r="F25" s="343">
        <v>41</v>
      </c>
      <c r="G25" s="342"/>
      <c r="H25" s="181">
        <v>2</v>
      </c>
      <c r="I25" s="344">
        <f t="shared" si="0"/>
        <v>355.33333333333331</v>
      </c>
      <c r="J25" s="28"/>
      <c r="K25" s="345"/>
    </row>
    <row r="26" spans="1:11" x14ac:dyDescent="0.25">
      <c r="A26" s="511"/>
      <c r="B26" s="523"/>
      <c r="C26" s="267"/>
      <c r="D26" s="341" t="s">
        <v>37</v>
      </c>
      <c r="E26" s="342">
        <v>24</v>
      </c>
      <c r="F26" s="343">
        <v>20</v>
      </c>
      <c r="G26" s="342"/>
      <c r="H26" s="181">
        <v>2</v>
      </c>
      <c r="I26" s="344">
        <f t="shared" si="0"/>
        <v>173.33333333333331</v>
      </c>
      <c r="J26" s="28"/>
      <c r="K26" s="345"/>
    </row>
    <row r="27" spans="1:11" x14ac:dyDescent="0.25">
      <c r="A27" s="511"/>
      <c r="B27" s="523"/>
      <c r="C27" s="267"/>
      <c r="D27" s="341" t="s">
        <v>45</v>
      </c>
      <c r="E27" s="342">
        <v>25</v>
      </c>
      <c r="F27" s="343">
        <v>10</v>
      </c>
      <c r="G27" s="342"/>
      <c r="H27" s="181">
        <v>2</v>
      </c>
      <c r="I27" s="344">
        <f t="shared" si="0"/>
        <v>86.666666666666657</v>
      </c>
      <c r="J27" s="28"/>
      <c r="K27" s="345"/>
    </row>
    <row r="28" spans="1:11" x14ac:dyDescent="0.25">
      <c r="A28" s="511"/>
      <c r="B28" s="523"/>
      <c r="C28" s="267"/>
      <c r="D28" s="341" t="s">
        <v>30</v>
      </c>
      <c r="E28" s="342">
        <v>26</v>
      </c>
      <c r="F28" s="343">
        <v>20</v>
      </c>
      <c r="G28" s="342"/>
      <c r="H28" s="181">
        <v>5</v>
      </c>
      <c r="I28" s="344">
        <f t="shared" si="0"/>
        <v>433.33333333333331</v>
      </c>
      <c r="J28" s="28"/>
      <c r="K28" s="345"/>
    </row>
    <row r="29" spans="1:11" x14ac:dyDescent="0.25">
      <c r="A29" s="511"/>
      <c r="B29" s="523"/>
      <c r="C29" s="267"/>
      <c r="D29" s="341" t="s">
        <v>31</v>
      </c>
      <c r="E29" s="342">
        <v>27</v>
      </c>
      <c r="F29" s="343">
        <v>12</v>
      </c>
      <c r="G29" s="342"/>
      <c r="H29" s="181">
        <v>5</v>
      </c>
      <c r="I29" s="344">
        <f t="shared" si="0"/>
        <v>260</v>
      </c>
      <c r="J29" s="28"/>
      <c r="K29" s="345"/>
    </row>
    <row r="30" spans="1:11" x14ac:dyDescent="0.25">
      <c r="A30" s="511"/>
      <c r="B30" s="523"/>
      <c r="C30" s="267"/>
      <c r="D30" s="341" t="s">
        <v>41</v>
      </c>
      <c r="E30" s="342">
        <v>28</v>
      </c>
      <c r="F30" s="343">
        <v>3</v>
      </c>
      <c r="G30" s="342"/>
      <c r="H30" s="181">
        <v>2</v>
      </c>
      <c r="I30" s="344">
        <f t="shared" si="0"/>
        <v>26</v>
      </c>
      <c r="J30" s="28"/>
      <c r="K30" s="345"/>
    </row>
    <row r="31" spans="1:11" x14ac:dyDescent="0.25">
      <c r="A31" s="511"/>
      <c r="B31" s="523"/>
      <c r="C31" s="268"/>
      <c r="D31" s="346" t="s">
        <v>31</v>
      </c>
      <c r="E31" s="347">
        <v>29</v>
      </c>
      <c r="F31" s="348">
        <v>12</v>
      </c>
      <c r="G31" s="347"/>
      <c r="H31" s="263">
        <v>5</v>
      </c>
      <c r="I31" s="349">
        <f t="shared" si="0"/>
        <v>260</v>
      </c>
      <c r="J31" s="29"/>
      <c r="K31" s="350"/>
    </row>
    <row r="32" spans="1:11" ht="15.75" thickBot="1" x14ac:dyDescent="0.3">
      <c r="A32" s="512"/>
      <c r="B32" s="524"/>
      <c r="C32" s="265"/>
      <c r="D32" s="351"/>
      <c r="E32" s="352"/>
      <c r="F32" s="353"/>
      <c r="G32" s="352"/>
      <c r="H32" s="266"/>
      <c r="I32" s="354"/>
      <c r="J32" s="30"/>
      <c r="K32" s="355"/>
    </row>
    <row r="33" spans="1:11" x14ac:dyDescent="0.25">
      <c r="A33" s="203"/>
      <c r="B33" s="204"/>
      <c r="C33" s="326"/>
      <c r="D33" s="206"/>
      <c r="E33" s="207"/>
      <c r="F33" s="208"/>
      <c r="G33" s="207"/>
      <c r="H33" s="209"/>
      <c r="I33" s="210"/>
      <c r="J33" s="211"/>
      <c r="K33" s="212"/>
    </row>
    <row r="34" spans="1:11" x14ac:dyDescent="0.25">
      <c r="A34" s="117"/>
      <c r="B34" s="514" t="s">
        <v>51</v>
      </c>
      <c r="C34" s="514"/>
      <c r="D34" s="514"/>
      <c r="E34" s="124"/>
      <c r="F34" s="119">
        <f>SUM(F2:F31)</f>
        <v>623.9</v>
      </c>
      <c r="G34" s="120"/>
      <c r="H34" s="121"/>
      <c r="I34" s="120"/>
      <c r="J34" s="122"/>
      <c r="K34" s="123"/>
    </row>
    <row r="35" spans="1:11" ht="15.75" thickBot="1" x14ac:dyDescent="0.3">
      <c r="A35" s="117"/>
      <c r="B35" s="515" t="s">
        <v>52</v>
      </c>
      <c r="C35" s="515"/>
      <c r="D35" s="515"/>
      <c r="E35" s="124"/>
      <c r="F35" s="119">
        <f>SUM(I2:I31)</f>
        <v>6165.8999999999987</v>
      </c>
      <c r="G35" s="124"/>
      <c r="H35" s="125"/>
      <c r="I35" s="126"/>
      <c r="J35" s="127"/>
      <c r="K35" s="123"/>
    </row>
    <row r="36" spans="1:11" ht="15.75" thickBot="1" x14ac:dyDescent="0.3">
      <c r="A36" s="117"/>
      <c r="B36" s="128" t="s">
        <v>168</v>
      </c>
      <c r="C36" s="129"/>
      <c r="D36" s="129"/>
      <c r="E36" s="124"/>
      <c r="F36" s="120"/>
      <c r="G36" s="124"/>
      <c r="H36" s="125"/>
      <c r="I36" s="126"/>
      <c r="J36" s="130">
        <f>SUM(J1:J31)</f>
        <v>0</v>
      </c>
      <c r="K36" s="123"/>
    </row>
    <row r="37" spans="1:11" ht="19.5" thickBot="1" x14ac:dyDescent="0.3">
      <c r="A37" s="117"/>
      <c r="B37" s="128" t="s">
        <v>169</v>
      </c>
      <c r="C37" s="129"/>
      <c r="D37" s="129"/>
      <c r="E37" s="124"/>
      <c r="F37" s="120"/>
      <c r="G37" s="124"/>
      <c r="H37" s="125"/>
      <c r="I37" s="126"/>
      <c r="J37" s="131">
        <f>+J36*24</f>
        <v>0</v>
      </c>
      <c r="K37" s="123"/>
    </row>
    <row r="38" spans="1:11" x14ac:dyDescent="0.25">
      <c r="A38" s="117"/>
      <c r="B38" s="129"/>
      <c r="C38" s="129"/>
      <c r="D38" s="129"/>
      <c r="E38" s="124"/>
      <c r="F38" s="120"/>
      <c r="G38" s="124"/>
      <c r="H38" s="125"/>
      <c r="I38" s="126"/>
      <c r="J38" s="132"/>
      <c r="K38" s="123"/>
    </row>
    <row r="39" spans="1:11" ht="15.75" x14ac:dyDescent="0.25">
      <c r="A39" s="478" t="s">
        <v>53</v>
      </c>
      <c r="B39" s="479"/>
      <c r="C39" s="479"/>
      <c r="D39" s="133"/>
      <c r="E39" s="124"/>
      <c r="F39" s="126"/>
      <c r="G39" s="124"/>
      <c r="H39" s="125"/>
      <c r="I39" s="126"/>
      <c r="J39" s="132"/>
      <c r="K39" s="123"/>
    </row>
    <row r="40" spans="1:11" x14ac:dyDescent="0.25">
      <c r="A40" s="117"/>
      <c r="B40" s="135"/>
      <c r="C40" s="136"/>
      <c r="D40" s="133"/>
      <c r="E40" s="124"/>
      <c r="F40" s="126"/>
      <c r="G40" s="124"/>
      <c r="H40" s="125"/>
      <c r="I40" s="126"/>
      <c r="J40" s="132"/>
      <c r="K40" s="123"/>
    </row>
    <row r="41" spans="1:11" x14ac:dyDescent="0.25">
      <c r="A41" s="117"/>
      <c r="B41" s="135" t="s">
        <v>54</v>
      </c>
      <c r="C41" s="137" t="s">
        <v>159</v>
      </c>
      <c r="D41" s="133"/>
      <c r="E41" s="118"/>
      <c r="F41" s="134"/>
      <c r="G41" s="124"/>
      <c r="H41" s="125"/>
      <c r="I41" s="126"/>
      <c r="J41" s="132"/>
      <c r="K41" s="123"/>
    </row>
    <row r="42" spans="1:11" ht="15" customHeight="1" x14ac:dyDescent="0.25">
      <c r="A42" s="138"/>
      <c r="B42" s="139">
        <v>1</v>
      </c>
      <c r="C42" s="470" t="s">
        <v>163</v>
      </c>
      <c r="D42" s="470"/>
      <c r="E42" s="470"/>
      <c r="F42" s="470"/>
      <c r="G42" s="470"/>
      <c r="H42" s="470"/>
      <c r="I42" s="140"/>
      <c r="J42" s="141"/>
      <c r="K42" s="142"/>
    </row>
    <row r="43" spans="1:11" ht="15" customHeight="1" x14ac:dyDescent="0.25">
      <c r="A43" s="117"/>
      <c r="B43" s="143">
        <v>2</v>
      </c>
      <c r="C43" s="470" t="s">
        <v>181</v>
      </c>
      <c r="D43" s="470"/>
      <c r="E43" s="470"/>
      <c r="F43" s="470"/>
      <c r="G43" s="470"/>
      <c r="H43" s="470"/>
      <c r="I43" s="144"/>
      <c r="J43" s="145"/>
      <c r="K43" s="123"/>
    </row>
    <row r="44" spans="1:11" ht="15" customHeight="1" x14ac:dyDescent="0.25">
      <c r="A44" s="117"/>
      <c r="B44" s="143">
        <v>4</v>
      </c>
      <c r="C44" s="470" t="s">
        <v>180</v>
      </c>
      <c r="D44" s="470"/>
      <c r="E44" s="470"/>
      <c r="F44" s="470"/>
      <c r="G44" s="470"/>
      <c r="H44" s="470"/>
      <c r="I44" s="144"/>
      <c r="J44" s="145"/>
      <c r="K44" s="123"/>
    </row>
    <row r="45" spans="1:11" x14ac:dyDescent="0.25">
      <c r="A45" s="117"/>
      <c r="B45" s="143" t="s">
        <v>160</v>
      </c>
      <c r="C45" s="513" t="s">
        <v>161</v>
      </c>
      <c r="D45" s="513"/>
      <c r="E45" s="513"/>
      <c r="F45" s="513"/>
      <c r="G45" s="513"/>
      <c r="H45" s="513"/>
      <c r="I45" s="513"/>
      <c r="J45" s="513"/>
      <c r="K45" s="123"/>
    </row>
    <row r="46" spans="1:11" ht="15" customHeight="1" x14ac:dyDescent="0.25">
      <c r="A46" s="117"/>
      <c r="B46" s="146">
        <v>1</v>
      </c>
      <c r="C46" s="513" t="s">
        <v>164</v>
      </c>
      <c r="D46" s="513"/>
      <c r="E46" s="513"/>
      <c r="F46" s="513"/>
      <c r="G46" s="513"/>
      <c r="H46" s="513"/>
      <c r="I46" s="144"/>
      <c r="J46" s="145"/>
      <c r="K46" s="123"/>
    </row>
    <row r="47" spans="1:11" ht="15" customHeight="1" x14ac:dyDescent="0.25">
      <c r="A47" s="117"/>
      <c r="B47" s="146">
        <v>2</v>
      </c>
      <c r="C47" s="513" t="s">
        <v>165</v>
      </c>
      <c r="D47" s="513"/>
      <c r="E47" s="513"/>
      <c r="F47" s="513"/>
      <c r="G47" s="513"/>
      <c r="H47" s="513"/>
      <c r="I47" s="144"/>
      <c r="J47" s="145"/>
      <c r="K47" s="123"/>
    </row>
    <row r="48" spans="1:11" ht="15" customHeight="1" x14ac:dyDescent="0.25">
      <c r="A48" s="117"/>
      <c r="B48" s="146">
        <v>5</v>
      </c>
      <c r="C48" s="513" t="s">
        <v>166</v>
      </c>
      <c r="D48" s="513"/>
      <c r="E48" s="513"/>
      <c r="F48" s="513"/>
      <c r="G48" s="513"/>
      <c r="H48" s="513"/>
      <c r="I48" s="144"/>
      <c r="J48" s="145"/>
      <c r="K48" s="123"/>
    </row>
    <row r="49" spans="1:11" ht="15" customHeight="1" x14ac:dyDescent="0.25">
      <c r="A49" s="117"/>
      <c r="B49" s="147">
        <v>1</v>
      </c>
      <c r="C49" s="513" t="s">
        <v>55</v>
      </c>
      <c r="D49" s="513"/>
      <c r="E49" s="513"/>
      <c r="F49" s="513"/>
      <c r="G49" s="513"/>
      <c r="H49" s="513"/>
      <c r="I49" s="144"/>
      <c r="J49" s="145"/>
      <c r="K49" s="123"/>
    </row>
    <row r="50" spans="1:11" x14ac:dyDescent="0.25">
      <c r="A50" s="117"/>
      <c r="B50" s="148">
        <v>2</v>
      </c>
      <c r="C50" s="513" t="s">
        <v>56</v>
      </c>
      <c r="D50" s="513"/>
      <c r="E50" s="513"/>
      <c r="F50" s="513"/>
      <c r="G50" s="513"/>
      <c r="H50" s="513"/>
      <c r="I50" s="144"/>
      <c r="J50" s="145"/>
      <c r="K50" s="123"/>
    </row>
    <row r="51" spans="1:11" ht="15.75" customHeight="1" x14ac:dyDescent="0.25">
      <c r="A51" s="117"/>
      <c r="B51" s="149" t="s">
        <v>25</v>
      </c>
      <c r="C51" s="489" t="s">
        <v>57</v>
      </c>
      <c r="D51" s="489"/>
      <c r="E51" s="489"/>
      <c r="F51" s="489"/>
      <c r="G51" s="489"/>
      <c r="H51" s="489"/>
      <c r="I51" s="489"/>
      <c r="J51" s="489"/>
      <c r="K51" s="490"/>
    </row>
    <row r="52" spans="1:11" ht="15.75" customHeight="1" x14ac:dyDescent="0.25">
      <c r="A52" s="117"/>
      <c r="B52" s="150">
        <f>365/12</f>
        <v>30.416666666666668</v>
      </c>
      <c r="C52" s="488" t="s">
        <v>58</v>
      </c>
      <c r="D52" s="488"/>
      <c r="E52" s="151"/>
      <c r="F52" s="151"/>
      <c r="G52" s="152"/>
      <c r="H52" s="152"/>
      <c r="I52" s="153"/>
      <c r="J52" s="154"/>
      <c r="K52" s="155"/>
    </row>
    <row r="53" spans="1:11" ht="15.75" customHeight="1" x14ac:dyDescent="0.25">
      <c r="A53" s="117"/>
      <c r="B53" s="150">
        <f>52/12</f>
        <v>4.333333333333333</v>
      </c>
      <c r="C53" s="488" t="s">
        <v>167</v>
      </c>
      <c r="D53" s="488"/>
      <c r="E53" s="151"/>
      <c r="F53" s="151"/>
      <c r="G53" s="152"/>
      <c r="H53" s="152"/>
      <c r="I53" s="153"/>
      <c r="J53" s="154"/>
      <c r="K53" s="155"/>
    </row>
    <row r="54" spans="1:11" ht="15.75" x14ac:dyDescent="0.25">
      <c r="A54" s="117"/>
      <c r="B54" s="135"/>
      <c r="C54" s="152"/>
      <c r="D54" s="152"/>
      <c r="E54" s="152"/>
      <c r="F54" s="152"/>
      <c r="G54" s="152"/>
      <c r="H54" s="152"/>
      <c r="I54" s="152"/>
      <c r="J54" s="154"/>
      <c r="K54" s="155"/>
    </row>
    <row r="55" spans="1:11" ht="29.45" customHeight="1" x14ac:dyDescent="0.25">
      <c r="A55" s="117"/>
      <c r="B55" s="135"/>
      <c r="C55" s="484" t="s">
        <v>59</v>
      </c>
      <c r="D55" s="484"/>
      <c r="E55" s="484"/>
      <c r="F55" s="484"/>
      <c r="G55" s="484"/>
      <c r="H55" s="484"/>
      <c r="I55" s="484"/>
      <c r="J55" s="484"/>
      <c r="K55" s="485"/>
    </row>
    <row r="56" spans="1:11" ht="15.75" thickBot="1" x14ac:dyDescent="0.3">
      <c r="A56" s="156"/>
      <c r="B56" s="157"/>
      <c r="C56" s="486"/>
      <c r="D56" s="486"/>
      <c r="E56" s="486"/>
      <c r="F56" s="486"/>
      <c r="G56" s="486"/>
      <c r="H56" s="486"/>
      <c r="I56" s="486"/>
      <c r="J56" s="486"/>
      <c r="K56" s="487"/>
    </row>
    <row r="57" spans="1:11" ht="15.75" thickTop="1" x14ac:dyDescent="0.25">
      <c r="A57" s="159"/>
      <c r="B57" s="159"/>
      <c r="C57" s="159"/>
      <c r="D57" s="159"/>
      <c r="E57" s="159"/>
      <c r="F57" s="159"/>
      <c r="G57" s="159"/>
      <c r="H57" s="159"/>
      <c r="I57" s="159"/>
      <c r="J57" s="159"/>
      <c r="K57" s="159"/>
    </row>
    <row r="58" spans="1:11" x14ac:dyDescent="0.25">
      <c r="A58" s="159"/>
      <c r="B58" s="159"/>
      <c r="C58" s="159"/>
      <c r="D58" s="159"/>
      <c r="E58" s="159"/>
      <c r="F58" s="159"/>
      <c r="G58" s="159"/>
      <c r="H58" s="159"/>
      <c r="I58" s="159"/>
      <c r="J58" s="159"/>
      <c r="K58" s="159"/>
    </row>
    <row r="59" spans="1:11" x14ac:dyDescent="0.25">
      <c r="A59" s="159"/>
      <c r="B59" s="159"/>
      <c r="C59" s="159"/>
      <c r="D59" s="159"/>
      <c r="E59" s="159"/>
      <c r="F59" s="159"/>
      <c r="G59" s="159"/>
      <c r="H59" s="159"/>
      <c r="I59" s="159"/>
      <c r="J59" s="159"/>
      <c r="K59" s="159"/>
    </row>
    <row r="60" spans="1:11" x14ac:dyDescent="0.25">
      <c r="A60" s="159"/>
      <c r="B60" s="159"/>
      <c r="C60" s="159"/>
      <c r="D60" s="159"/>
      <c r="E60" s="159"/>
      <c r="F60" s="159"/>
      <c r="G60" s="159"/>
      <c r="H60" s="159"/>
      <c r="I60" s="159"/>
      <c r="J60" s="159"/>
      <c r="K60" s="159"/>
    </row>
    <row r="61" spans="1:11" x14ac:dyDescent="0.25">
      <c r="A61" s="159"/>
      <c r="B61" s="159"/>
      <c r="C61" s="159"/>
      <c r="D61" s="159"/>
      <c r="E61" s="159"/>
      <c r="F61" s="159"/>
      <c r="G61" s="159"/>
      <c r="H61" s="159"/>
      <c r="I61" s="159"/>
      <c r="J61" s="159"/>
      <c r="K61" s="159"/>
    </row>
    <row r="62" spans="1:11" x14ac:dyDescent="0.25">
      <c r="A62" s="159"/>
      <c r="B62" s="159"/>
      <c r="C62" s="159"/>
      <c r="D62" s="159"/>
      <c r="E62" s="159"/>
      <c r="F62" s="159"/>
      <c r="G62" s="159"/>
      <c r="H62" s="159"/>
      <c r="I62" s="159"/>
      <c r="J62" s="159"/>
      <c r="K62" s="159"/>
    </row>
    <row r="63" spans="1:11" x14ac:dyDescent="0.25">
      <c r="A63" s="159"/>
      <c r="B63" s="159"/>
      <c r="C63" s="159"/>
      <c r="D63" s="159"/>
      <c r="E63" s="159"/>
      <c r="F63" s="159"/>
      <c r="G63" s="159"/>
      <c r="H63" s="159"/>
      <c r="I63" s="159"/>
      <c r="J63" s="159"/>
      <c r="K63" s="159"/>
    </row>
  </sheetData>
  <sheetProtection password="CA6C" sheet="1" objects="1" scenarios="1"/>
  <protectedRanges>
    <protectedRange algorithmName="SHA-512" hashValue="+zUxD4MZ1Q0pX67SY7/EDC0B665F8o+cd0a3WaHTQ7e2tgBg6Ti8vkxvqImLgKZ9MwuOHR4AUsvO9jRTyYHLzw==" saltValue="28B8lmOnmLNtCCTQ/gHjzg==" spinCount="100000" sqref="J33:K37" name="Oblast2"/>
    <protectedRange algorithmName="SHA-512" hashValue="YAfofda0Ei65XbBoaU4ORxeh4CjxzMBtUKyNZOFY+esvMuuFfBRbssJBP9kv3+6+/4RgcWORVVpNQ8VJc52knA==" saltValue="5NCItLiogk8PvwdC7RqQKQ==" spinCount="100000" sqref="A33:I35 A1:I32 A36:A37 C36:I37" name="Oblast1"/>
    <protectedRange algorithmName="SHA-512" hashValue="YAfofda0Ei65XbBoaU4ORxeh4CjxzMBtUKyNZOFY+esvMuuFfBRbssJBP9kv3+6+/4RgcWORVVpNQ8VJc52knA==" saltValue="5NCItLiogk8PvwdC7RqQKQ==" spinCount="100000" sqref="B36:B37" name="Oblast1_2"/>
  </protectedRanges>
  <mergeCells count="21">
    <mergeCell ref="A19:A32"/>
    <mergeCell ref="A2:A18"/>
    <mergeCell ref="B2:B18"/>
    <mergeCell ref="C50:H50"/>
    <mergeCell ref="B34:D34"/>
    <mergeCell ref="B35:D35"/>
    <mergeCell ref="A39:C39"/>
    <mergeCell ref="C42:H42"/>
    <mergeCell ref="C43:H43"/>
    <mergeCell ref="C44:H44"/>
    <mergeCell ref="C46:H46"/>
    <mergeCell ref="C47:H47"/>
    <mergeCell ref="C48:H48"/>
    <mergeCell ref="C49:H49"/>
    <mergeCell ref="C45:J45"/>
    <mergeCell ref="B19:B32"/>
    <mergeCell ref="C52:D52"/>
    <mergeCell ref="C53:D53"/>
    <mergeCell ref="C55:K55"/>
    <mergeCell ref="C56:K56"/>
    <mergeCell ref="C51:K51"/>
  </mergeCells>
  <pageMargins left="0.70866141732283472" right="0.70866141732283472" top="0.78740157480314965" bottom="0.78740157480314965" header="0.31496062992125984" footer="0.31496062992125984"/>
  <pageSetup paperSize="14" scale="56" orientation="portrait" r:id="rId1"/>
  <headerFooter>
    <oddHeader>&amp;RPŘÍLOHA č. 3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  <pageSetUpPr fitToPage="1"/>
  </sheetPr>
  <dimension ref="A1:K60"/>
  <sheetViews>
    <sheetView showGridLines="0" view="pageBreakPreview" zoomScale="130" zoomScaleNormal="100" zoomScaleSheetLayoutView="130" workbookViewId="0">
      <pane ySplit="1" topLeftCell="A5" activePane="bottomLeft" state="frozen"/>
      <selection activeCell="C28" sqref="C28:J28"/>
      <selection pane="bottomLeft" activeCell="J34" sqref="J34"/>
    </sheetView>
  </sheetViews>
  <sheetFormatPr defaultColWidth="8.85546875" defaultRowHeight="15" x14ac:dyDescent="0.25"/>
  <cols>
    <col min="1" max="1" width="7.7109375" style="49" customWidth="1"/>
    <col min="2" max="2" width="8.42578125" style="49" customWidth="1"/>
    <col min="3" max="3" width="15.7109375" style="49" customWidth="1"/>
    <col min="4" max="4" width="40.7109375" style="49" customWidth="1"/>
    <col min="5" max="5" width="7.7109375" style="49" customWidth="1"/>
    <col min="6" max="6" width="8.7109375" style="49" customWidth="1"/>
    <col min="7" max="7" width="0" style="49" hidden="1" customWidth="1"/>
    <col min="8" max="8" width="8.7109375" style="49" customWidth="1"/>
    <col min="9" max="9" width="9.85546875" style="49" customWidth="1"/>
    <col min="10" max="10" width="16.85546875" style="49" customWidth="1"/>
    <col min="11" max="11" width="35.85546875" style="49" customWidth="1"/>
    <col min="12" max="16384" width="8.85546875" style="49"/>
  </cols>
  <sheetData>
    <row r="1" spans="1:11" ht="45.75" thickBot="1" x14ac:dyDescent="0.3">
      <c r="A1" s="292" t="s">
        <v>0</v>
      </c>
      <c r="B1" s="293" t="s">
        <v>1</v>
      </c>
      <c r="C1" s="293" t="s">
        <v>24</v>
      </c>
      <c r="D1" s="294" t="s">
        <v>3</v>
      </c>
      <c r="E1" s="295" t="s">
        <v>4</v>
      </c>
      <c r="F1" s="296" t="s">
        <v>5</v>
      </c>
      <c r="G1" s="297" t="s">
        <v>6</v>
      </c>
      <c r="H1" s="295" t="s">
        <v>7</v>
      </c>
      <c r="I1" s="298" t="s">
        <v>25</v>
      </c>
      <c r="J1" s="299" t="s">
        <v>156</v>
      </c>
      <c r="K1" s="300" t="s">
        <v>9</v>
      </c>
    </row>
    <row r="2" spans="1:11" x14ac:dyDescent="0.25">
      <c r="A2" s="529" t="s">
        <v>27</v>
      </c>
      <c r="B2" s="526">
        <v>-1</v>
      </c>
      <c r="C2" s="301" t="s">
        <v>133</v>
      </c>
      <c r="D2" s="176" t="s">
        <v>134</v>
      </c>
      <c r="E2" s="165">
        <v>1</v>
      </c>
      <c r="F2" s="166">
        <v>38</v>
      </c>
      <c r="G2" s="165"/>
      <c r="H2" s="251">
        <v>2</v>
      </c>
      <c r="I2" s="252">
        <f t="shared" ref="I2:I28" si="0">F2*H2*$B$50</f>
        <v>329.33333333333331</v>
      </c>
      <c r="J2" s="13"/>
      <c r="K2" s="302"/>
    </row>
    <row r="3" spans="1:11" x14ac:dyDescent="0.25">
      <c r="A3" s="530"/>
      <c r="B3" s="527"/>
      <c r="C3" s="303"/>
      <c r="D3" s="171" t="s">
        <v>135</v>
      </c>
      <c r="E3" s="172">
        <v>2</v>
      </c>
      <c r="F3" s="173">
        <v>6</v>
      </c>
      <c r="G3" s="172"/>
      <c r="H3" s="181">
        <v>2</v>
      </c>
      <c r="I3" s="168">
        <f t="shared" si="0"/>
        <v>52</v>
      </c>
      <c r="J3" s="13"/>
      <c r="K3" s="302"/>
    </row>
    <row r="4" spans="1:11" x14ac:dyDescent="0.25">
      <c r="A4" s="530"/>
      <c r="B4" s="527"/>
      <c r="C4" s="303"/>
      <c r="D4" s="269" t="s">
        <v>50</v>
      </c>
      <c r="E4" s="270">
        <v>3</v>
      </c>
      <c r="F4" s="271">
        <v>95</v>
      </c>
      <c r="G4" s="270"/>
      <c r="H4" s="263">
        <v>1</v>
      </c>
      <c r="I4" s="264">
        <f t="shared" si="0"/>
        <v>411.66666666666663</v>
      </c>
      <c r="J4" s="13"/>
      <c r="K4" s="302"/>
    </row>
    <row r="5" spans="1:11" ht="15.75" thickBot="1" x14ac:dyDescent="0.3">
      <c r="A5" s="531"/>
      <c r="B5" s="528"/>
      <c r="C5" s="304"/>
      <c r="D5" s="183"/>
      <c r="E5" s="184"/>
      <c r="F5" s="185"/>
      <c r="G5" s="184"/>
      <c r="H5" s="266"/>
      <c r="I5" s="187"/>
      <c r="J5" s="31"/>
      <c r="K5" s="305"/>
    </row>
    <row r="6" spans="1:11" ht="30" x14ac:dyDescent="0.25">
      <c r="A6" s="529" t="s">
        <v>27</v>
      </c>
      <c r="B6" s="526">
        <v>1</v>
      </c>
      <c r="C6" s="306" t="s">
        <v>123</v>
      </c>
      <c r="D6" s="194" t="s">
        <v>127</v>
      </c>
      <c r="E6" s="307">
        <v>4</v>
      </c>
      <c r="F6" s="308">
        <v>175</v>
      </c>
      <c r="G6" s="307"/>
      <c r="H6" s="309">
        <v>2</v>
      </c>
      <c r="I6" s="198">
        <f t="shared" si="0"/>
        <v>1516.6666666666665</v>
      </c>
      <c r="J6" s="16"/>
      <c r="K6" s="310"/>
    </row>
    <row r="7" spans="1:11" x14ac:dyDescent="0.25">
      <c r="A7" s="530"/>
      <c r="B7" s="527"/>
      <c r="C7" s="303"/>
      <c r="D7" s="171" t="s">
        <v>124</v>
      </c>
      <c r="E7" s="172">
        <v>5</v>
      </c>
      <c r="F7" s="173">
        <v>25</v>
      </c>
      <c r="G7" s="172"/>
      <c r="H7" s="181">
        <v>2</v>
      </c>
      <c r="I7" s="168">
        <f t="shared" si="0"/>
        <v>216.66666666666666</v>
      </c>
      <c r="J7" s="13"/>
      <c r="K7" s="311"/>
    </row>
    <row r="8" spans="1:11" x14ac:dyDescent="0.25">
      <c r="A8" s="530"/>
      <c r="B8" s="527"/>
      <c r="C8" s="303"/>
      <c r="D8" s="171" t="s">
        <v>32</v>
      </c>
      <c r="E8" s="172">
        <v>6</v>
      </c>
      <c r="F8" s="173">
        <v>4</v>
      </c>
      <c r="G8" s="172"/>
      <c r="H8" s="181">
        <v>2</v>
      </c>
      <c r="I8" s="168">
        <f t="shared" si="0"/>
        <v>34.666666666666664</v>
      </c>
      <c r="J8" s="13"/>
      <c r="K8" s="311"/>
    </row>
    <row r="9" spans="1:11" x14ac:dyDescent="0.25">
      <c r="A9" s="530"/>
      <c r="B9" s="527"/>
      <c r="C9" s="303"/>
      <c r="D9" s="171" t="s">
        <v>33</v>
      </c>
      <c r="E9" s="172">
        <v>7</v>
      </c>
      <c r="F9" s="173">
        <v>86</v>
      </c>
      <c r="G9" s="172"/>
      <c r="H9" s="181">
        <v>2</v>
      </c>
      <c r="I9" s="168">
        <f t="shared" si="0"/>
        <v>745.33333333333326</v>
      </c>
      <c r="J9" s="13"/>
      <c r="K9" s="311"/>
    </row>
    <row r="10" spans="1:11" x14ac:dyDescent="0.25">
      <c r="A10" s="530"/>
      <c r="B10" s="527"/>
      <c r="C10" s="303"/>
      <c r="D10" s="171" t="s">
        <v>125</v>
      </c>
      <c r="E10" s="172">
        <v>8</v>
      </c>
      <c r="F10" s="173">
        <v>30</v>
      </c>
      <c r="G10" s="172"/>
      <c r="H10" s="181">
        <v>2</v>
      </c>
      <c r="I10" s="168">
        <f t="shared" si="0"/>
        <v>260</v>
      </c>
      <c r="J10" s="13"/>
      <c r="K10" s="311"/>
    </row>
    <row r="11" spans="1:11" x14ac:dyDescent="0.25">
      <c r="A11" s="530"/>
      <c r="B11" s="527"/>
      <c r="C11" s="303"/>
      <c r="D11" s="171" t="s">
        <v>126</v>
      </c>
      <c r="E11" s="172">
        <v>9</v>
      </c>
      <c r="F11" s="173">
        <v>30</v>
      </c>
      <c r="G11" s="172"/>
      <c r="H11" s="181">
        <v>1</v>
      </c>
      <c r="I11" s="168">
        <f t="shared" si="0"/>
        <v>130</v>
      </c>
      <c r="J11" s="13"/>
      <c r="K11" s="311"/>
    </row>
    <row r="12" spans="1:11" x14ac:dyDescent="0.25">
      <c r="A12" s="530"/>
      <c r="B12" s="527"/>
      <c r="C12" s="303"/>
      <c r="D12" s="171" t="s">
        <v>35</v>
      </c>
      <c r="E12" s="172">
        <v>10</v>
      </c>
      <c r="F12" s="173">
        <v>42</v>
      </c>
      <c r="G12" s="172"/>
      <c r="H12" s="181">
        <v>2</v>
      </c>
      <c r="I12" s="168">
        <f t="shared" si="0"/>
        <v>364</v>
      </c>
      <c r="J12" s="13"/>
      <c r="K12" s="311"/>
    </row>
    <row r="13" spans="1:11" x14ac:dyDescent="0.25">
      <c r="A13" s="530"/>
      <c r="B13" s="527"/>
      <c r="C13" s="303"/>
      <c r="D13" s="171" t="s">
        <v>31</v>
      </c>
      <c r="E13" s="172">
        <v>11</v>
      </c>
      <c r="F13" s="173">
        <v>10</v>
      </c>
      <c r="G13" s="172"/>
      <c r="H13" s="181">
        <v>2</v>
      </c>
      <c r="I13" s="168">
        <f t="shared" si="0"/>
        <v>86.666666666666657</v>
      </c>
      <c r="J13" s="13"/>
      <c r="K13" s="311"/>
    </row>
    <row r="14" spans="1:11" x14ac:dyDescent="0.25">
      <c r="A14" s="530"/>
      <c r="B14" s="527"/>
      <c r="C14" s="303"/>
      <c r="D14" s="269" t="s">
        <v>128</v>
      </c>
      <c r="E14" s="270">
        <v>12</v>
      </c>
      <c r="F14" s="271">
        <v>27</v>
      </c>
      <c r="G14" s="270"/>
      <c r="H14" s="263">
        <v>2</v>
      </c>
      <c r="I14" s="264">
        <f t="shared" si="0"/>
        <v>233.99999999999997</v>
      </c>
      <c r="J14" s="32"/>
      <c r="K14" s="312"/>
    </row>
    <row r="15" spans="1:11" ht="15.75" thickBot="1" x14ac:dyDescent="0.3">
      <c r="A15" s="531"/>
      <c r="B15" s="528"/>
      <c r="C15" s="304"/>
      <c r="D15" s="183"/>
      <c r="E15" s="184"/>
      <c r="F15" s="185"/>
      <c r="G15" s="184"/>
      <c r="H15" s="266"/>
      <c r="I15" s="187"/>
      <c r="J15" s="15"/>
      <c r="K15" s="290"/>
    </row>
    <row r="16" spans="1:11" x14ac:dyDescent="0.25">
      <c r="A16" s="529" t="s">
        <v>27</v>
      </c>
      <c r="B16" s="526">
        <v>2</v>
      </c>
      <c r="C16" s="313" t="s">
        <v>129</v>
      </c>
      <c r="D16" s="194" t="s">
        <v>33</v>
      </c>
      <c r="E16" s="195">
        <v>13</v>
      </c>
      <c r="F16" s="196">
        <v>78</v>
      </c>
      <c r="G16" s="195"/>
      <c r="H16" s="261">
        <v>2</v>
      </c>
      <c r="I16" s="198">
        <f t="shared" si="0"/>
        <v>676</v>
      </c>
      <c r="J16" s="16"/>
      <c r="K16" s="310"/>
    </row>
    <row r="17" spans="1:11" x14ac:dyDescent="0.25">
      <c r="A17" s="530"/>
      <c r="B17" s="527"/>
      <c r="C17" s="303"/>
      <c r="D17" s="171" t="s">
        <v>125</v>
      </c>
      <c r="E17" s="172">
        <v>14</v>
      </c>
      <c r="F17" s="173">
        <v>30</v>
      </c>
      <c r="G17" s="172"/>
      <c r="H17" s="181">
        <v>2</v>
      </c>
      <c r="I17" s="168">
        <f t="shared" si="0"/>
        <v>260</v>
      </c>
      <c r="J17" s="13"/>
      <c r="K17" s="302"/>
    </row>
    <row r="18" spans="1:11" x14ac:dyDescent="0.25">
      <c r="A18" s="530"/>
      <c r="B18" s="527"/>
      <c r="C18" s="303"/>
      <c r="D18" s="171" t="s">
        <v>126</v>
      </c>
      <c r="E18" s="172">
        <v>15</v>
      </c>
      <c r="F18" s="173">
        <v>30</v>
      </c>
      <c r="G18" s="172"/>
      <c r="H18" s="181">
        <v>1</v>
      </c>
      <c r="I18" s="168">
        <f t="shared" si="0"/>
        <v>130</v>
      </c>
      <c r="J18" s="13"/>
      <c r="K18" s="302"/>
    </row>
    <row r="19" spans="1:11" x14ac:dyDescent="0.25">
      <c r="A19" s="530"/>
      <c r="B19" s="527"/>
      <c r="C19" s="303"/>
      <c r="D19" s="171" t="s">
        <v>130</v>
      </c>
      <c r="E19" s="172">
        <v>16</v>
      </c>
      <c r="F19" s="173">
        <v>150</v>
      </c>
      <c r="G19" s="172"/>
      <c r="H19" s="181">
        <v>2</v>
      </c>
      <c r="I19" s="168">
        <f t="shared" si="0"/>
        <v>1300</v>
      </c>
      <c r="J19" s="13"/>
      <c r="K19" s="302"/>
    </row>
    <row r="20" spans="1:11" x14ac:dyDescent="0.25">
      <c r="A20" s="530"/>
      <c r="B20" s="527"/>
      <c r="C20" s="303"/>
      <c r="D20" s="269" t="s">
        <v>31</v>
      </c>
      <c r="E20" s="270">
        <v>17</v>
      </c>
      <c r="F20" s="271">
        <v>11</v>
      </c>
      <c r="G20" s="270"/>
      <c r="H20" s="263">
        <v>2</v>
      </c>
      <c r="I20" s="264">
        <f t="shared" si="0"/>
        <v>95.333333333333329</v>
      </c>
      <c r="J20" s="13"/>
      <c r="K20" s="302"/>
    </row>
    <row r="21" spans="1:11" ht="15.75" thickBot="1" x14ac:dyDescent="0.3">
      <c r="A21" s="531"/>
      <c r="B21" s="528"/>
      <c r="C21" s="304"/>
      <c r="D21" s="183"/>
      <c r="E21" s="184"/>
      <c r="F21" s="185"/>
      <c r="G21" s="184"/>
      <c r="H21" s="266"/>
      <c r="I21" s="187"/>
      <c r="J21" s="31"/>
      <c r="K21" s="305"/>
    </row>
    <row r="22" spans="1:11" ht="30" x14ac:dyDescent="0.25">
      <c r="A22" s="510" t="s">
        <v>27</v>
      </c>
      <c r="B22" s="525">
        <v>3</v>
      </c>
      <c r="C22" s="260" t="s">
        <v>131</v>
      </c>
      <c r="D22" s="194" t="s">
        <v>28</v>
      </c>
      <c r="E22" s="195">
        <v>18</v>
      </c>
      <c r="F22" s="196">
        <v>350</v>
      </c>
      <c r="G22" s="195"/>
      <c r="H22" s="261">
        <v>2</v>
      </c>
      <c r="I22" s="314">
        <f t="shared" si="0"/>
        <v>3033.333333333333</v>
      </c>
      <c r="J22" s="16"/>
      <c r="K22" s="310"/>
    </row>
    <row r="23" spans="1:11" x14ac:dyDescent="0.25">
      <c r="A23" s="511"/>
      <c r="B23" s="520"/>
      <c r="C23" s="315" t="s">
        <v>132</v>
      </c>
      <c r="D23" s="171" t="s">
        <v>29</v>
      </c>
      <c r="E23" s="172">
        <v>19</v>
      </c>
      <c r="F23" s="173">
        <v>25</v>
      </c>
      <c r="G23" s="172"/>
      <c r="H23" s="181">
        <v>2</v>
      </c>
      <c r="I23" s="168">
        <f t="shared" si="0"/>
        <v>216.66666666666666</v>
      </c>
      <c r="J23" s="13"/>
      <c r="K23" s="311"/>
    </row>
    <row r="24" spans="1:11" x14ac:dyDescent="0.25">
      <c r="A24" s="511"/>
      <c r="B24" s="520"/>
      <c r="C24" s="316"/>
      <c r="D24" s="171" t="s">
        <v>30</v>
      </c>
      <c r="E24" s="172">
        <v>20</v>
      </c>
      <c r="F24" s="173">
        <v>20</v>
      </c>
      <c r="G24" s="172"/>
      <c r="H24" s="181">
        <v>2</v>
      </c>
      <c r="I24" s="168">
        <f t="shared" si="0"/>
        <v>173.33333333333331</v>
      </c>
      <c r="J24" s="13"/>
      <c r="K24" s="311"/>
    </row>
    <row r="25" spans="1:11" x14ac:dyDescent="0.25">
      <c r="A25" s="511"/>
      <c r="B25" s="520"/>
      <c r="C25" s="316"/>
      <c r="D25" s="171" t="s">
        <v>31</v>
      </c>
      <c r="E25" s="172">
        <v>21</v>
      </c>
      <c r="F25" s="173">
        <v>25</v>
      </c>
      <c r="G25" s="172"/>
      <c r="H25" s="181">
        <v>2</v>
      </c>
      <c r="I25" s="168">
        <f t="shared" si="0"/>
        <v>216.66666666666666</v>
      </c>
      <c r="J25" s="13"/>
      <c r="K25" s="311"/>
    </row>
    <row r="26" spans="1:11" x14ac:dyDescent="0.25">
      <c r="A26" s="511"/>
      <c r="B26" s="520"/>
      <c r="C26" s="316"/>
      <c r="D26" s="171" t="s">
        <v>33</v>
      </c>
      <c r="E26" s="172">
        <v>22</v>
      </c>
      <c r="F26" s="173">
        <v>86</v>
      </c>
      <c r="G26" s="172"/>
      <c r="H26" s="181">
        <v>2</v>
      </c>
      <c r="I26" s="168">
        <f t="shared" si="0"/>
        <v>745.33333333333326</v>
      </c>
      <c r="J26" s="13"/>
      <c r="K26" s="311"/>
    </row>
    <row r="27" spans="1:11" x14ac:dyDescent="0.25">
      <c r="A27" s="511"/>
      <c r="B27" s="520"/>
      <c r="C27" s="317"/>
      <c r="D27" s="171" t="s">
        <v>125</v>
      </c>
      <c r="E27" s="172">
        <v>23</v>
      </c>
      <c r="F27" s="173">
        <v>30</v>
      </c>
      <c r="G27" s="172"/>
      <c r="H27" s="181">
        <v>2</v>
      </c>
      <c r="I27" s="168">
        <f t="shared" si="0"/>
        <v>260</v>
      </c>
      <c r="J27" s="32"/>
      <c r="K27" s="312"/>
    </row>
    <row r="28" spans="1:11" x14ac:dyDescent="0.25">
      <c r="A28" s="511"/>
      <c r="B28" s="520"/>
      <c r="C28" s="317"/>
      <c r="D28" s="171" t="s">
        <v>126</v>
      </c>
      <c r="E28" s="172">
        <v>24</v>
      </c>
      <c r="F28" s="173">
        <v>30</v>
      </c>
      <c r="G28" s="172"/>
      <c r="H28" s="181">
        <v>1</v>
      </c>
      <c r="I28" s="168">
        <f t="shared" si="0"/>
        <v>130</v>
      </c>
      <c r="J28" s="32"/>
      <c r="K28" s="312"/>
    </row>
    <row r="29" spans="1:11" ht="15.75" thickBot="1" x14ac:dyDescent="0.3">
      <c r="A29" s="512"/>
      <c r="B29" s="521"/>
      <c r="C29" s="318"/>
      <c r="D29" s="319"/>
      <c r="E29" s="320"/>
      <c r="F29" s="321"/>
      <c r="G29" s="320"/>
      <c r="H29" s="322"/>
      <c r="I29" s="323"/>
      <c r="J29" s="324"/>
      <c r="K29" s="325"/>
    </row>
    <row r="30" spans="1:11" x14ac:dyDescent="0.25">
      <c r="A30" s="203"/>
      <c r="B30" s="204"/>
      <c r="C30" s="326"/>
      <c r="D30" s="206"/>
      <c r="E30" s="207"/>
      <c r="F30" s="208"/>
      <c r="G30" s="207"/>
      <c r="H30" s="209"/>
      <c r="I30" s="210"/>
      <c r="J30" s="211"/>
      <c r="K30" s="212"/>
    </row>
    <row r="31" spans="1:11" x14ac:dyDescent="0.25">
      <c r="A31" s="117"/>
      <c r="B31" s="514" t="s">
        <v>51</v>
      </c>
      <c r="C31" s="514"/>
      <c r="D31" s="514"/>
      <c r="E31" s="124"/>
      <c r="F31" s="119">
        <f>SUM(F2:F28)</f>
        <v>1433</v>
      </c>
      <c r="G31" s="120"/>
      <c r="H31" s="121"/>
      <c r="I31" s="120"/>
      <c r="J31" s="122"/>
      <c r="K31" s="123"/>
    </row>
    <row r="32" spans="1:11" ht="15.75" thickBot="1" x14ac:dyDescent="0.3">
      <c r="A32" s="117"/>
      <c r="B32" s="515" t="s">
        <v>52</v>
      </c>
      <c r="C32" s="515"/>
      <c r="D32" s="515"/>
      <c r="E32" s="124"/>
      <c r="F32" s="119">
        <f>SUM(I2:I28)</f>
        <v>11617.666666666666</v>
      </c>
      <c r="G32" s="124"/>
      <c r="H32" s="125"/>
      <c r="I32" s="126"/>
      <c r="J32" s="127"/>
      <c r="K32" s="123"/>
    </row>
    <row r="33" spans="1:11" ht="15.75" thickBot="1" x14ac:dyDescent="0.3">
      <c r="A33" s="117"/>
      <c r="B33" s="128" t="s">
        <v>168</v>
      </c>
      <c r="C33" s="129"/>
      <c r="D33" s="129"/>
      <c r="E33" s="124"/>
      <c r="F33" s="120"/>
      <c r="G33" s="124"/>
      <c r="H33" s="125"/>
      <c r="I33" s="126"/>
      <c r="J33" s="130">
        <f>SUM(J1:J28)</f>
        <v>0</v>
      </c>
      <c r="K33" s="123"/>
    </row>
    <row r="34" spans="1:11" ht="19.5" thickBot="1" x14ac:dyDescent="0.3">
      <c r="A34" s="117"/>
      <c r="B34" s="128" t="s">
        <v>169</v>
      </c>
      <c r="C34" s="129"/>
      <c r="D34" s="129"/>
      <c r="E34" s="124"/>
      <c r="F34" s="120"/>
      <c r="G34" s="124"/>
      <c r="H34" s="125"/>
      <c r="I34" s="126"/>
      <c r="J34" s="131">
        <f>+J33*24</f>
        <v>0</v>
      </c>
      <c r="K34" s="123"/>
    </row>
    <row r="35" spans="1:11" x14ac:dyDescent="0.25">
      <c r="A35" s="117"/>
      <c r="B35" s="129"/>
      <c r="C35" s="129"/>
      <c r="D35" s="129"/>
      <c r="E35" s="124"/>
      <c r="F35" s="120"/>
      <c r="G35" s="124"/>
      <c r="H35" s="125"/>
      <c r="I35" s="126"/>
      <c r="J35" s="132"/>
      <c r="K35" s="123"/>
    </row>
    <row r="36" spans="1:11" ht="15.75" x14ac:dyDescent="0.25">
      <c r="A36" s="478" t="s">
        <v>53</v>
      </c>
      <c r="B36" s="479"/>
      <c r="C36" s="479"/>
      <c r="D36" s="133"/>
      <c r="E36" s="124"/>
      <c r="F36" s="126"/>
      <c r="G36" s="124"/>
      <c r="H36" s="125"/>
      <c r="I36" s="126"/>
      <c r="J36" s="132"/>
      <c r="K36" s="123"/>
    </row>
    <row r="37" spans="1:11" x14ac:dyDescent="0.25">
      <c r="A37" s="117"/>
      <c r="B37" s="135"/>
      <c r="C37" s="136"/>
      <c r="D37" s="133"/>
      <c r="E37" s="124"/>
      <c r="F37" s="126"/>
      <c r="G37" s="124"/>
      <c r="H37" s="125"/>
      <c r="I37" s="126"/>
      <c r="J37" s="132"/>
      <c r="K37" s="123"/>
    </row>
    <row r="38" spans="1:11" x14ac:dyDescent="0.25">
      <c r="A38" s="117"/>
      <c r="B38" s="135" t="s">
        <v>54</v>
      </c>
      <c r="C38" s="137" t="s">
        <v>159</v>
      </c>
      <c r="D38" s="133"/>
      <c r="E38" s="118"/>
      <c r="F38" s="134"/>
      <c r="G38" s="124"/>
      <c r="H38" s="125"/>
      <c r="I38" s="126"/>
      <c r="J38" s="132"/>
      <c r="K38" s="123"/>
    </row>
    <row r="39" spans="1:11" ht="15" customHeight="1" x14ac:dyDescent="0.25">
      <c r="A39" s="138"/>
      <c r="B39" s="139">
        <v>1</v>
      </c>
      <c r="C39" s="470" t="s">
        <v>163</v>
      </c>
      <c r="D39" s="470"/>
      <c r="E39" s="470"/>
      <c r="F39" s="470"/>
      <c r="G39" s="470"/>
      <c r="H39" s="470"/>
      <c r="I39" s="140"/>
      <c r="J39" s="141"/>
      <c r="K39" s="142"/>
    </row>
    <row r="40" spans="1:11" ht="15" customHeight="1" x14ac:dyDescent="0.25">
      <c r="A40" s="117"/>
      <c r="B40" s="143">
        <v>2</v>
      </c>
      <c r="C40" s="470" t="s">
        <v>181</v>
      </c>
      <c r="D40" s="470"/>
      <c r="E40" s="470"/>
      <c r="F40" s="470"/>
      <c r="G40" s="470"/>
      <c r="H40" s="470"/>
      <c r="I40" s="144"/>
      <c r="J40" s="145"/>
      <c r="K40" s="123"/>
    </row>
    <row r="41" spans="1:11" ht="15" customHeight="1" x14ac:dyDescent="0.25">
      <c r="A41" s="117"/>
      <c r="B41" s="143">
        <v>4</v>
      </c>
      <c r="C41" s="470" t="s">
        <v>180</v>
      </c>
      <c r="D41" s="470"/>
      <c r="E41" s="470"/>
      <c r="F41" s="470"/>
      <c r="G41" s="470"/>
      <c r="H41" s="470"/>
      <c r="I41" s="144"/>
      <c r="J41" s="145"/>
      <c r="K41" s="123"/>
    </row>
    <row r="42" spans="1:11" ht="15" customHeight="1" x14ac:dyDescent="0.25">
      <c r="A42" s="117"/>
      <c r="B42" s="143" t="s">
        <v>160</v>
      </c>
      <c r="C42" s="513" t="s">
        <v>161</v>
      </c>
      <c r="D42" s="513"/>
      <c r="E42" s="513"/>
      <c r="F42" s="513"/>
      <c r="G42" s="513"/>
      <c r="H42" s="513"/>
      <c r="I42" s="513"/>
      <c r="J42" s="513"/>
      <c r="K42" s="123"/>
    </row>
    <row r="43" spans="1:11" ht="15" customHeight="1" x14ac:dyDescent="0.25">
      <c r="A43" s="117"/>
      <c r="B43" s="146">
        <v>1</v>
      </c>
      <c r="C43" s="513" t="s">
        <v>164</v>
      </c>
      <c r="D43" s="513"/>
      <c r="E43" s="513"/>
      <c r="F43" s="513"/>
      <c r="G43" s="513"/>
      <c r="H43" s="513"/>
      <c r="I43" s="144"/>
      <c r="J43" s="145"/>
      <c r="K43" s="123"/>
    </row>
    <row r="44" spans="1:11" ht="15" customHeight="1" x14ac:dyDescent="0.25">
      <c r="A44" s="117"/>
      <c r="B44" s="146">
        <v>2</v>
      </c>
      <c r="C44" s="513" t="s">
        <v>165</v>
      </c>
      <c r="D44" s="513"/>
      <c r="E44" s="513"/>
      <c r="F44" s="513"/>
      <c r="G44" s="513"/>
      <c r="H44" s="513"/>
      <c r="I44" s="144"/>
      <c r="J44" s="145"/>
      <c r="K44" s="123"/>
    </row>
    <row r="45" spans="1:11" ht="15" customHeight="1" x14ac:dyDescent="0.25">
      <c r="A45" s="117"/>
      <c r="B45" s="146">
        <v>5</v>
      </c>
      <c r="C45" s="513" t="s">
        <v>166</v>
      </c>
      <c r="D45" s="513"/>
      <c r="E45" s="513"/>
      <c r="F45" s="513"/>
      <c r="G45" s="513"/>
      <c r="H45" s="513"/>
      <c r="I45" s="144"/>
      <c r="J45" s="145"/>
      <c r="K45" s="123"/>
    </row>
    <row r="46" spans="1:11" ht="15" customHeight="1" x14ac:dyDescent="0.25">
      <c r="A46" s="117"/>
      <c r="B46" s="147">
        <v>1</v>
      </c>
      <c r="C46" s="513" t="s">
        <v>55</v>
      </c>
      <c r="D46" s="513"/>
      <c r="E46" s="513"/>
      <c r="F46" s="513"/>
      <c r="G46" s="513"/>
      <c r="H46" s="513"/>
      <c r="I46" s="144"/>
      <c r="J46" s="145"/>
      <c r="K46" s="123"/>
    </row>
    <row r="47" spans="1:11" x14ac:dyDescent="0.25">
      <c r="A47" s="117"/>
      <c r="B47" s="148">
        <v>2</v>
      </c>
      <c r="C47" s="513" t="s">
        <v>56</v>
      </c>
      <c r="D47" s="513"/>
      <c r="E47" s="513"/>
      <c r="F47" s="513"/>
      <c r="G47" s="513"/>
      <c r="H47" s="513"/>
      <c r="I47" s="144"/>
      <c r="J47" s="145"/>
      <c r="K47" s="123"/>
    </row>
    <row r="48" spans="1:11" ht="15.75" customHeight="1" x14ac:dyDescent="0.25">
      <c r="A48" s="117"/>
      <c r="B48" s="149" t="s">
        <v>25</v>
      </c>
      <c r="C48" s="489" t="s">
        <v>57</v>
      </c>
      <c r="D48" s="489"/>
      <c r="E48" s="489"/>
      <c r="F48" s="489"/>
      <c r="G48" s="489"/>
      <c r="H48" s="489"/>
      <c r="I48" s="489"/>
      <c r="J48" s="489"/>
      <c r="K48" s="490"/>
    </row>
    <row r="49" spans="1:11" ht="15.75" customHeight="1" x14ac:dyDescent="0.25">
      <c r="A49" s="117"/>
      <c r="B49" s="150">
        <f>365/12</f>
        <v>30.416666666666668</v>
      </c>
      <c r="C49" s="488" t="s">
        <v>58</v>
      </c>
      <c r="D49" s="488"/>
      <c r="E49" s="151"/>
      <c r="F49" s="151"/>
      <c r="G49" s="152"/>
      <c r="H49" s="152"/>
      <c r="I49" s="153"/>
      <c r="J49" s="154"/>
      <c r="K49" s="155"/>
    </row>
    <row r="50" spans="1:11" ht="15.75" customHeight="1" x14ac:dyDescent="0.25">
      <c r="A50" s="117"/>
      <c r="B50" s="150">
        <f>52/12</f>
        <v>4.333333333333333</v>
      </c>
      <c r="C50" s="488" t="s">
        <v>167</v>
      </c>
      <c r="D50" s="488"/>
      <c r="E50" s="151"/>
      <c r="F50" s="151"/>
      <c r="G50" s="152"/>
      <c r="H50" s="152"/>
      <c r="I50" s="153"/>
      <c r="J50" s="154"/>
      <c r="K50" s="155"/>
    </row>
    <row r="51" spans="1:11" ht="15.75" x14ac:dyDescent="0.25">
      <c r="A51" s="117"/>
      <c r="B51" s="135"/>
      <c r="C51" s="152"/>
      <c r="D51" s="152"/>
      <c r="E51" s="152"/>
      <c r="F51" s="152"/>
      <c r="G51" s="152"/>
      <c r="H51" s="152"/>
      <c r="I51" s="152"/>
      <c r="J51" s="154"/>
      <c r="K51" s="155"/>
    </row>
    <row r="52" spans="1:11" ht="29.45" customHeight="1" x14ac:dyDescent="0.25">
      <c r="A52" s="117"/>
      <c r="B52" s="135"/>
      <c r="C52" s="484" t="s">
        <v>59</v>
      </c>
      <c r="D52" s="484"/>
      <c r="E52" s="484"/>
      <c r="F52" s="484"/>
      <c r="G52" s="484"/>
      <c r="H52" s="484"/>
      <c r="I52" s="484"/>
      <c r="J52" s="484"/>
      <c r="K52" s="485"/>
    </row>
    <row r="53" spans="1:11" ht="15.75" thickBot="1" x14ac:dyDescent="0.3">
      <c r="A53" s="156"/>
      <c r="B53" s="157"/>
      <c r="C53" s="486"/>
      <c r="D53" s="486"/>
      <c r="E53" s="486"/>
      <c r="F53" s="486"/>
      <c r="G53" s="486"/>
      <c r="H53" s="486"/>
      <c r="I53" s="486"/>
      <c r="J53" s="486"/>
      <c r="K53" s="487"/>
    </row>
    <row r="54" spans="1:11" ht="15.75" thickTop="1" x14ac:dyDescent="0.25">
      <c r="A54" s="158"/>
      <c r="B54" s="158"/>
      <c r="C54" s="158"/>
      <c r="D54" s="158"/>
      <c r="E54" s="158"/>
      <c r="F54" s="158"/>
      <c r="G54" s="158"/>
      <c r="H54" s="158"/>
      <c r="I54" s="158"/>
      <c r="J54" s="158"/>
      <c r="K54" s="158"/>
    </row>
    <row r="55" spans="1:11" x14ac:dyDescent="0.25">
      <c r="A55" s="158"/>
      <c r="B55" s="158"/>
      <c r="C55" s="158"/>
      <c r="D55" s="158"/>
      <c r="E55" s="158"/>
      <c r="F55" s="158"/>
      <c r="G55" s="158"/>
      <c r="H55" s="158"/>
      <c r="I55" s="158"/>
      <c r="J55" s="158"/>
      <c r="K55" s="158"/>
    </row>
    <row r="56" spans="1:11" x14ac:dyDescent="0.25">
      <c r="A56" s="158"/>
      <c r="B56" s="158"/>
      <c r="C56" s="158"/>
      <c r="D56" s="158"/>
      <c r="E56" s="158"/>
      <c r="F56" s="158"/>
      <c r="G56" s="158"/>
      <c r="H56" s="158"/>
      <c r="I56" s="158"/>
      <c r="J56" s="158"/>
      <c r="K56" s="158"/>
    </row>
    <row r="57" spans="1:11" x14ac:dyDescent="0.25">
      <c r="A57" s="158"/>
      <c r="B57" s="158"/>
      <c r="C57" s="158"/>
      <c r="D57" s="158"/>
      <c r="E57" s="158"/>
      <c r="F57" s="158"/>
      <c r="G57" s="158"/>
      <c r="H57" s="158"/>
      <c r="I57" s="158"/>
      <c r="J57" s="158"/>
      <c r="K57" s="158"/>
    </row>
    <row r="58" spans="1:11" x14ac:dyDescent="0.25">
      <c r="A58" s="159"/>
      <c r="B58" s="159"/>
      <c r="C58" s="159"/>
      <c r="D58" s="159"/>
      <c r="E58" s="159"/>
      <c r="F58" s="159"/>
      <c r="G58" s="159"/>
      <c r="H58" s="159"/>
      <c r="I58" s="159"/>
      <c r="J58" s="159"/>
      <c r="K58" s="159"/>
    </row>
    <row r="59" spans="1:11" x14ac:dyDescent="0.25">
      <c r="A59" s="159"/>
      <c r="B59" s="159"/>
      <c r="C59" s="159"/>
      <c r="D59" s="159"/>
      <c r="E59" s="159"/>
      <c r="F59" s="159"/>
      <c r="G59" s="159"/>
      <c r="H59" s="159"/>
      <c r="I59" s="159"/>
      <c r="J59" s="159"/>
      <c r="K59" s="159"/>
    </row>
    <row r="60" spans="1:11" x14ac:dyDescent="0.25">
      <c r="A60" s="159"/>
      <c r="B60" s="159"/>
      <c r="C60" s="159"/>
      <c r="D60" s="159"/>
      <c r="E60" s="159"/>
      <c r="F60" s="159"/>
      <c r="G60" s="159"/>
      <c r="H60" s="159"/>
      <c r="I60" s="159"/>
      <c r="J60" s="159"/>
      <c r="K60" s="159"/>
    </row>
  </sheetData>
  <sheetProtection password="CA6C" sheet="1" objects="1" scenarios="1"/>
  <protectedRanges>
    <protectedRange algorithmName="SHA-512" hashValue="+zUxD4MZ1Q0pX67SY7/EDC0B665F8o+cd0a3WaHTQ7e2tgBg6Ti8vkxvqImLgKZ9MwuOHR4AUsvO9jRTyYHLzw==" saltValue="28B8lmOnmLNtCCTQ/gHjzg==" spinCount="100000" sqref="J30:K34" name="Oblast2"/>
    <protectedRange algorithmName="SHA-512" hashValue="YAfofda0Ei65XbBoaU4ORxeh4CjxzMBtUKyNZOFY+esvMuuFfBRbssJBP9kv3+6+/4RgcWORVVpNQ8VJc52knA==" saltValue="5NCItLiogk8PvwdC7RqQKQ==" spinCount="100000" sqref="A30:I32 A6:I29 A1:I5 A33:A34 C33:I34" name="Oblast1"/>
    <protectedRange algorithmName="SHA-512" hashValue="YAfofda0Ei65XbBoaU4ORxeh4CjxzMBtUKyNZOFY+esvMuuFfBRbssJBP9kv3+6+/4RgcWORVVpNQ8VJc52knA==" saltValue="5NCItLiogk8PvwdC7RqQKQ==" spinCount="100000" sqref="B33:B34" name="Oblast1_3"/>
  </protectedRanges>
  <mergeCells count="25">
    <mergeCell ref="C52:K52"/>
    <mergeCell ref="B22:B29"/>
    <mergeCell ref="A22:A29"/>
    <mergeCell ref="B2:B5"/>
    <mergeCell ref="A2:A5"/>
    <mergeCell ref="B6:B15"/>
    <mergeCell ref="A6:A15"/>
    <mergeCell ref="B16:B21"/>
    <mergeCell ref="A16:A21"/>
    <mergeCell ref="C53:K53"/>
    <mergeCell ref="C47:H47"/>
    <mergeCell ref="B31:D31"/>
    <mergeCell ref="B32:D32"/>
    <mergeCell ref="A36:C36"/>
    <mergeCell ref="C39:H39"/>
    <mergeCell ref="C40:H40"/>
    <mergeCell ref="C41:H41"/>
    <mergeCell ref="C43:H43"/>
    <mergeCell ref="C44:H44"/>
    <mergeCell ref="C45:H45"/>
    <mergeCell ref="C46:H46"/>
    <mergeCell ref="C42:J42"/>
    <mergeCell ref="C48:K48"/>
    <mergeCell ref="C49:D49"/>
    <mergeCell ref="C50:D50"/>
  </mergeCells>
  <pageMargins left="0.70866141732283472" right="0.70866141732283472" top="0.78740157480314965" bottom="0.78740157480314965" header="0.31496062992125984" footer="0.31496062992125984"/>
  <pageSetup paperSize="14" scale="56" orientation="portrait" r:id="rId1"/>
  <headerFooter>
    <oddHeader>&amp;RPŘÍLOHA č. 3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B76AE2"/>
    <pageSetUpPr fitToPage="1"/>
  </sheetPr>
  <dimension ref="A1:K37"/>
  <sheetViews>
    <sheetView showGridLines="0" view="pageBreakPreview" zoomScale="115" zoomScaleNormal="115" zoomScaleSheetLayoutView="115" workbookViewId="0">
      <pane ySplit="1" topLeftCell="A2" activePane="bottomLeft" state="frozen"/>
      <selection activeCell="C28" sqref="C28:J28"/>
      <selection pane="bottomLeft" activeCell="J18" sqref="J18"/>
    </sheetView>
  </sheetViews>
  <sheetFormatPr defaultColWidth="8.85546875" defaultRowHeight="15" x14ac:dyDescent="0.25"/>
  <cols>
    <col min="1" max="1" width="7.7109375" style="49" customWidth="1"/>
    <col min="2" max="2" width="8.42578125" style="49" customWidth="1"/>
    <col min="3" max="3" width="20.7109375" style="49" customWidth="1"/>
    <col min="4" max="4" width="43.140625" style="49" customWidth="1"/>
    <col min="5" max="5" width="7.7109375" style="49" customWidth="1"/>
    <col min="6" max="6" width="8.7109375" style="49" customWidth="1"/>
    <col min="7" max="7" width="0" style="49" hidden="1" customWidth="1"/>
    <col min="8" max="8" width="8.7109375" style="49" customWidth="1"/>
    <col min="9" max="9" width="9.85546875" style="49" customWidth="1"/>
    <col min="10" max="10" width="16.85546875" style="49" customWidth="1"/>
    <col min="11" max="11" width="35.85546875" style="49" customWidth="1"/>
    <col min="12" max="16384" width="8.85546875" style="49"/>
  </cols>
  <sheetData>
    <row r="1" spans="1:11" ht="45.75" thickBot="1" x14ac:dyDescent="0.3">
      <c r="A1" s="276" t="s">
        <v>0</v>
      </c>
      <c r="B1" s="277" t="s">
        <v>1</v>
      </c>
      <c r="C1" s="277" t="s">
        <v>24</v>
      </c>
      <c r="D1" s="278" t="s">
        <v>3</v>
      </c>
      <c r="E1" s="279" t="s">
        <v>4</v>
      </c>
      <c r="F1" s="280" t="s">
        <v>5</v>
      </c>
      <c r="G1" s="281" t="s">
        <v>6</v>
      </c>
      <c r="H1" s="279" t="s">
        <v>7</v>
      </c>
      <c r="I1" s="282" t="s">
        <v>25</v>
      </c>
      <c r="J1" s="283" t="s">
        <v>156</v>
      </c>
      <c r="K1" s="284" t="s">
        <v>9</v>
      </c>
    </row>
    <row r="2" spans="1:11" x14ac:dyDescent="0.25">
      <c r="A2" s="472" t="s">
        <v>47</v>
      </c>
      <c r="B2" s="507">
        <v>1</v>
      </c>
      <c r="C2" s="285" t="s">
        <v>117</v>
      </c>
      <c r="D2" s="176" t="s">
        <v>118</v>
      </c>
      <c r="E2" s="165">
        <v>1</v>
      </c>
      <c r="F2" s="166">
        <v>54</v>
      </c>
      <c r="G2" s="165"/>
      <c r="H2" s="251">
        <v>2</v>
      </c>
      <c r="I2" s="286">
        <f>F2*H2*$B$27</f>
        <v>467.99999999999994</v>
      </c>
      <c r="J2" s="12"/>
      <c r="K2" s="287"/>
    </row>
    <row r="3" spans="1:11" x14ac:dyDescent="0.25">
      <c r="A3" s="472"/>
      <c r="B3" s="507"/>
      <c r="C3" s="285" t="s">
        <v>119</v>
      </c>
      <c r="D3" s="176" t="s">
        <v>179</v>
      </c>
      <c r="E3" s="165">
        <v>2</v>
      </c>
      <c r="F3" s="166">
        <v>26</v>
      </c>
      <c r="G3" s="165"/>
      <c r="H3" s="251">
        <v>2</v>
      </c>
      <c r="I3" s="286">
        <f>F3*H3*$B$27</f>
        <v>225.33333333333331</v>
      </c>
      <c r="J3" s="12"/>
      <c r="K3" s="287"/>
    </row>
    <row r="4" spans="1:11" x14ac:dyDescent="0.25">
      <c r="A4" s="472"/>
      <c r="B4" s="507"/>
      <c r="C4" s="285" t="s">
        <v>33</v>
      </c>
      <c r="D4" s="176" t="s">
        <v>120</v>
      </c>
      <c r="E4" s="165">
        <v>3</v>
      </c>
      <c r="F4" s="166">
        <v>8</v>
      </c>
      <c r="G4" s="165"/>
      <c r="H4" s="251">
        <v>2</v>
      </c>
      <c r="I4" s="252">
        <f>F4*H4*$B$27</f>
        <v>69.333333333333329</v>
      </c>
      <c r="J4" s="12"/>
      <c r="K4" s="287"/>
    </row>
    <row r="5" spans="1:11" x14ac:dyDescent="0.25">
      <c r="A5" s="472"/>
      <c r="B5" s="507"/>
      <c r="C5" s="285" t="s">
        <v>121</v>
      </c>
      <c r="D5" s="176" t="s">
        <v>182</v>
      </c>
      <c r="E5" s="165">
        <v>4</v>
      </c>
      <c r="F5" s="166">
        <v>46</v>
      </c>
      <c r="G5" s="165"/>
      <c r="H5" s="251">
        <v>2</v>
      </c>
      <c r="I5" s="252">
        <f>F5*H5*$B$27</f>
        <v>398.66666666666663</v>
      </c>
      <c r="J5" s="12"/>
      <c r="K5" s="287"/>
    </row>
    <row r="6" spans="1:11" ht="15.75" thickBot="1" x14ac:dyDescent="0.3">
      <c r="A6" s="473"/>
      <c r="B6" s="508"/>
      <c r="C6" s="288" t="s">
        <v>34</v>
      </c>
      <c r="D6" s="183" t="s">
        <v>122</v>
      </c>
      <c r="E6" s="184">
        <v>5</v>
      </c>
      <c r="F6" s="185">
        <v>45</v>
      </c>
      <c r="G6" s="184"/>
      <c r="H6" s="289">
        <v>2</v>
      </c>
      <c r="I6" s="192">
        <f>F6*H6*$B$27</f>
        <v>390</v>
      </c>
      <c r="J6" s="15"/>
      <c r="K6" s="290"/>
    </row>
    <row r="7" spans="1:11" x14ac:dyDescent="0.25">
      <c r="A7" s="107"/>
      <c r="B7" s="108"/>
      <c r="C7" s="109"/>
      <c r="D7" s="110"/>
      <c r="E7" s="125"/>
      <c r="F7" s="114"/>
      <c r="G7" s="125"/>
      <c r="H7" s="111"/>
      <c r="I7" s="112"/>
      <c r="J7" s="291"/>
      <c r="K7" s="116"/>
    </row>
    <row r="8" spans="1:11" x14ac:dyDescent="0.25">
      <c r="A8" s="117"/>
      <c r="B8" s="514" t="s">
        <v>51</v>
      </c>
      <c r="C8" s="514"/>
      <c r="D8" s="514"/>
      <c r="E8" s="124"/>
      <c r="F8" s="119">
        <f>SUM(F2:F6)</f>
        <v>179</v>
      </c>
      <c r="G8" s="120"/>
      <c r="H8" s="121"/>
      <c r="I8" s="120"/>
      <c r="J8" s="122"/>
      <c r="K8" s="123"/>
    </row>
    <row r="9" spans="1:11" ht="15.75" thickBot="1" x14ac:dyDescent="0.3">
      <c r="A9" s="117"/>
      <c r="B9" s="515" t="s">
        <v>52</v>
      </c>
      <c r="C9" s="515"/>
      <c r="D9" s="515"/>
      <c r="E9" s="124"/>
      <c r="F9" s="119">
        <f>SUM(I2:I6)</f>
        <v>1551.3333333333333</v>
      </c>
      <c r="G9" s="124"/>
      <c r="H9" s="125"/>
      <c r="I9" s="126"/>
      <c r="J9" s="127"/>
      <c r="K9" s="123"/>
    </row>
    <row r="10" spans="1:11" ht="15.75" thickBot="1" x14ac:dyDescent="0.3">
      <c r="A10" s="117"/>
      <c r="B10" s="128" t="s">
        <v>168</v>
      </c>
      <c r="C10" s="129"/>
      <c r="D10" s="129"/>
      <c r="E10" s="124"/>
      <c r="F10" s="120"/>
      <c r="G10" s="124"/>
      <c r="H10" s="125"/>
      <c r="I10" s="126"/>
      <c r="J10" s="130">
        <f>SUM(J1:J6)</f>
        <v>0</v>
      </c>
      <c r="K10" s="123"/>
    </row>
    <row r="11" spans="1:11" ht="19.5" thickBot="1" x14ac:dyDescent="0.3">
      <c r="A11" s="117"/>
      <c r="B11" s="128" t="s">
        <v>169</v>
      </c>
      <c r="C11" s="129"/>
      <c r="D11" s="129"/>
      <c r="E11" s="124"/>
      <c r="F11" s="120"/>
      <c r="G11" s="124"/>
      <c r="H11" s="125"/>
      <c r="I11" s="126"/>
      <c r="J11" s="131">
        <f>+J10*24</f>
        <v>0</v>
      </c>
      <c r="K11" s="123"/>
    </row>
    <row r="12" spans="1:11" x14ac:dyDescent="0.25">
      <c r="A12" s="117"/>
      <c r="B12" s="129"/>
      <c r="C12" s="129"/>
      <c r="D12" s="129"/>
      <c r="E12" s="124"/>
      <c r="F12" s="120"/>
      <c r="G12" s="124"/>
      <c r="H12" s="125"/>
      <c r="I12" s="126"/>
      <c r="J12" s="132"/>
      <c r="K12" s="123"/>
    </row>
    <row r="13" spans="1:11" ht="15.75" x14ac:dyDescent="0.25">
      <c r="A13" s="478" t="s">
        <v>53</v>
      </c>
      <c r="B13" s="479"/>
      <c r="C13" s="479"/>
      <c r="D13" s="133"/>
      <c r="E13" s="124"/>
      <c r="F13" s="126"/>
      <c r="G13" s="124"/>
      <c r="H13" s="125"/>
      <c r="I13" s="126"/>
      <c r="J13" s="132"/>
      <c r="K13" s="123"/>
    </row>
    <row r="14" spans="1:11" x14ac:dyDescent="0.25">
      <c r="A14" s="117"/>
      <c r="B14" s="135"/>
      <c r="C14" s="136"/>
      <c r="D14" s="133"/>
      <c r="E14" s="124"/>
      <c r="F14" s="126"/>
      <c r="G14" s="124"/>
      <c r="H14" s="125"/>
      <c r="I14" s="126"/>
      <c r="J14" s="132"/>
      <c r="K14" s="123"/>
    </row>
    <row r="15" spans="1:11" x14ac:dyDescent="0.25">
      <c r="A15" s="117"/>
      <c r="B15" s="135" t="s">
        <v>54</v>
      </c>
      <c r="C15" s="137" t="s">
        <v>159</v>
      </c>
      <c r="D15" s="133"/>
      <c r="E15" s="118"/>
      <c r="F15" s="134"/>
      <c r="G15" s="124"/>
      <c r="H15" s="125"/>
      <c r="I15" s="126"/>
      <c r="J15" s="132"/>
      <c r="K15" s="123"/>
    </row>
    <row r="16" spans="1:11" ht="15" customHeight="1" x14ac:dyDescent="0.25">
      <c r="A16" s="138"/>
      <c r="B16" s="139">
        <v>1</v>
      </c>
      <c r="C16" s="470" t="s">
        <v>163</v>
      </c>
      <c r="D16" s="470"/>
      <c r="E16" s="470"/>
      <c r="F16" s="470"/>
      <c r="G16" s="470"/>
      <c r="H16" s="470"/>
      <c r="I16" s="140"/>
      <c r="J16" s="141"/>
      <c r="K16" s="142"/>
    </row>
    <row r="17" spans="1:11" ht="15" customHeight="1" x14ac:dyDescent="0.25">
      <c r="A17" s="117"/>
      <c r="B17" s="143">
        <v>2</v>
      </c>
      <c r="C17" s="470" t="s">
        <v>181</v>
      </c>
      <c r="D17" s="470"/>
      <c r="E17" s="470"/>
      <c r="F17" s="470"/>
      <c r="G17" s="470"/>
      <c r="H17" s="470"/>
      <c r="I17" s="144"/>
      <c r="J17" s="145"/>
      <c r="K17" s="123"/>
    </row>
    <row r="18" spans="1:11" ht="15" customHeight="1" x14ac:dyDescent="0.25">
      <c r="A18" s="117"/>
      <c r="B18" s="143">
        <v>4</v>
      </c>
      <c r="C18" s="470" t="s">
        <v>180</v>
      </c>
      <c r="D18" s="470"/>
      <c r="E18" s="470"/>
      <c r="F18" s="470"/>
      <c r="G18" s="470"/>
      <c r="H18" s="470"/>
      <c r="I18" s="144"/>
      <c r="J18" s="145"/>
      <c r="K18" s="123"/>
    </row>
    <row r="19" spans="1:11" x14ac:dyDescent="0.25">
      <c r="A19" s="117"/>
      <c r="B19" s="143" t="s">
        <v>160</v>
      </c>
      <c r="C19" s="513" t="s">
        <v>161</v>
      </c>
      <c r="D19" s="513"/>
      <c r="E19" s="513"/>
      <c r="F19" s="513"/>
      <c r="G19" s="513"/>
      <c r="H19" s="513"/>
      <c r="I19" s="513"/>
      <c r="J19" s="513"/>
      <c r="K19" s="123"/>
    </row>
    <row r="20" spans="1:11" ht="15" customHeight="1" x14ac:dyDescent="0.25">
      <c r="A20" s="117"/>
      <c r="B20" s="146">
        <v>1</v>
      </c>
      <c r="C20" s="513" t="s">
        <v>164</v>
      </c>
      <c r="D20" s="513"/>
      <c r="E20" s="513"/>
      <c r="F20" s="513"/>
      <c r="G20" s="513"/>
      <c r="H20" s="513"/>
      <c r="I20" s="144"/>
      <c r="J20" s="145"/>
      <c r="K20" s="123"/>
    </row>
    <row r="21" spans="1:11" ht="15" customHeight="1" x14ac:dyDescent="0.25">
      <c r="A21" s="117"/>
      <c r="B21" s="146">
        <v>2</v>
      </c>
      <c r="C21" s="513" t="s">
        <v>165</v>
      </c>
      <c r="D21" s="513"/>
      <c r="E21" s="513"/>
      <c r="F21" s="513"/>
      <c r="G21" s="513"/>
      <c r="H21" s="513"/>
      <c r="I21" s="144"/>
      <c r="J21" s="145"/>
      <c r="K21" s="123"/>
    </row>
    <row r="22" spans="1:11" ht="15" customHeight="1" x14ac:dyDescent="0.25">
      <c r="A22" s="117"/>
      <c r="B22" s="146">
        <v>5</v>
      </c>
      <c r="C22" s="513" t="s">
        <v>166</v>
      </c>
      <c r="D22" s="513"/>
      <c r="E22" s="513"/>
      <c r="F22" s="513"/>
      <c r="G22" s="513"/>
      <c r="H22" s="513"/>
      <c r="I22" s="144"/>
      <c r="J22" s="145"/>
      <c r="K22" s="123"/>
    </row>
    <row r="23" spans="1:11" ht="15" customHeight="1" x14ac:dyDescent="0.25">
      <c r="A23" s="117"/>
      <c r="B23" s="147">
        <v>1</v>
      </c>
      <c r="C23" s="513" t="s">
        <v>55</v>
      </c>
      <c r="D23" s="513"/>
      <c r="E23" s="513"/>
      <c r="F23" s="513"/>
      <c r="G23" s="513"/>
      <c r="H23" s="513"/>
      <c r="I23" s="144"/>
      <c r="J23" s="145"/>
      <c r="K23" s="123"/>
    </row>
    <row r="24" spans="1:11" x14ac:dyDescent="0.25">
      <c r="A24" s="117"/>
      <c r="B24" s="148">
        <v>2</v>
      </c>
      <c r="C24" s="513" t="s">
        <v>56</v>
      </c>
      <c r="D24" s="513"/>
      <c r="E24" s="513"/>
      <c r="F24" s="513"/>
      <c r="G24" s="513"/>
      <c r="H24" s="513"/>
      <c r="I24" s="144"/>
      <c r="J24" s="145"/>
      <c r="K24" s="123"/>
    </row>
    <row r="25" spans="1:11" ht="15" customHeight="1" x14ac:dyDescent="0.25">
      <c r="A25" s="117"/>
      <c r="B25" s="149" t="s">
        <v>25</v>
      </c>
      <c r="C25" s="489" t="s">
        <v>57</v>
      </c>
      <c r="D25" s="489"/>
      <c r="E25" s="489"/>
      <c r="F25" s="489"/>
      <c r="G25" s="489"/>
      <c r="H25" s="489"/>
      <c r="I25" s="489"/>
      <c r="J25" s="489"/>
      <c r="K25" s="490"/>
    </row>
    <row r="26" spans="1:11" ht="15.75" customHeight="1" x14ac:dyDescent="0.25">
      <c r="A26" s="117"/>
      <c r="B26" s="150">
        <f>365/12</f>
        <v>30.416666666666668</v>
      </c>
      <c r="C26" s="488" t="s">
        <v>58</v>
      </c>
      <c r="D26" s="488"/>
      <c r="E26" s="151"/>
      <c r="F26" s="151"/>
      <c r="G26" s="152"/>
      <c r="H26" s="152"/>
      <c r="I26" s="153"/>
      <c r="J26" s="154"/>
      <c r="K26" s="155"/>
    </row>
    <row r="27" spans="1:11" ht="15.75" customHeight="1" x14ac:dyDescent="0.25">
      <c r="A27" s="117"/>
      <c r="B27" s="150">
        <f>52/12</f>
        <v>4.333333333333333</v>
      </c>
      <c r="C27" s="488" t="s">
        <v>167</v>
      </c>
      <c r="D27" s="488"/>
      <c r="E27" s="151"/>
      <c r="F27" s="151"/>
      <c r="G27" s="152"/>
      <c r="H27" s="152"/>
      <c r="I27" s="153"/>
      <c r="J27" s="154"/>
      <c r="K27" s="155"/>
    </row>
    <row r="28" spans="1:11" ht="15.75" x14ac:dyDescent="0.25">
      <c r="A28" s="117"/>
      <c r="B28" s="135"/>
      <c r="C28" s="152"/>
      <c r="D28" s="152"/>
      <c r="E28" s="152"/>
      <c r="F28" s="152"/>
      <c r="G28" s="152"/>
      <c r="H28" s="152"/>
      <c r="I28" s="152"/>
      <c r="J28" s="154"/>
      <c r="K28" s="155"/>
    </row>
    <row r="29" spans="1:11" ht="27.75" customHeight="1" x14ac:dyDescent="0.25">
      <c r="A29" s="117"/>
      <c r="B29" s="135"/>
      <c r="C29" s="484" t="s">
        <v>59</v>
      </c>
      <c r="D29" s="484"/>
      <c r="E29" s="484"/>
      <c r="F29" s="484"/>
      <c r="G29" s="484"/>
      <c r="H29" s="484"/>
      <c r="I29" s="484"/>
      <c r="J29" s="484"/>
      <c r="K29" s="485"/>
    </row>
    <row r="30" spans="1:11" ht="15.75" thickBot="1" x14ac:dyDescent="0.3">
      <c r="A30" s="156"/>
      <c r="B30" s="157"/>
      <c r="C30" s="486"/>
      <c r="D30" s="486"/>
      <c r="E30" s="486"/>
      <c r="F30" s="486"/>
      <c r="G30" s="486"/>
      <c r="H30" s="486"/>
      <c r="I30" s="486"/>
      <c r="J30" s="486"/>
      <c r="K30" s="487"/>
    </row>
    <row r="31" spans="1:11" ht="15.75" thickTop="1" x14ac:dyDescent="0.25">
      <c r="A31" s="159"/>
      <c r="B31" s="159"/>
      <c r="C31" s="159"/>
      <c r="D31" s="159"/>
      <c r="E31" s="159"/>
      <c r="F31" s="159"/>
      <c r="G31" s="159"/>
      <c r="H31" s="159"/>
      <c r="I31" s="159"/>
      <c r="J31" s="159"/>
      <c r="K31" s="159"/>
    </row>
    <row r="32" spans="1:11" x14ac:dyDescent="0.25">
      <c r="A32" s="159"/>
      <c r="B32" s="159"/>
      <c r="C32" s="159"/>
      <c r="D32" s="159"/>
      <c r="E32" s="159"/>
      <c r="F32" s="159"/>
      <c r="G32" s="159"/>
      <c r="H32" s="159"/>
      <c r="I32" s="159"/>
      <c r="J32" s="159"/>
      <c r="K32" s="159"/>
    </row>
    <row r="33" spans="1:11" x14ac:dyDescent="0.25">
      <c r="A33" s="159"/>
      <c r="B33" s="159"/>
      <c r="C33" s="159"/>
      <c r="D33" s="159"/>
      <c r="E33" s="159"/>
      <c r="F33" s="159"/>
      <c r="G33" s="159"/>
      <c r="H33" s="159"/>
      <c r="I33" s="159"/>
      <c r="J33" s="159"/>
      <c r="K33" s="159"/>
    </row>
    <row r="34" spans="1:11" x14ac:dyDescent="0.25">
      <c r="A34" s="159"/>
      <c r="B34" s="159"/>
      <c r="C34" s="159"/>
      <c r="D34" s="159"/>
      <c r="E34" s="159"/>
      <c r="F34" s="159"/>
      <c r="G34" s="159"/>
      <c r="H34" s="159"/>
      <c r="I34" s="159"/>
      <c r="J34" s="159"/>
      <c r="K34" s="159"/>
    </row>
    <row r="35" spans="1:11" x14ac:dyDescent="0.25">
      <c r="A35" s="159"/>
      <c r="B35" s="159"/>
      <c r="C35" s="159"/>
      <c r="D35" s="159"/>
      <c r="E35" s="159"/>
      <c r="F35" s="159"/>
      <c r="G35" s="159"/>
      <c r="H35" s="159"/>
      <c r="I35" s="159"/>
      <c r="J35" s="159"/>
      <c r="K35" s="159"/>
    </row>
    <row r="36" spans="1:11" x14ac:dyDescent="0.25">
      <c r="A36" s="159"/>
      <c r="B36" s="159"/>
      <c r="C36" s="159"/>
      <c r="D36" s="159"/>
      <c r="E36" s="159"/>
      <c r="F36" s="159"/>
      <c r="G36" s="159"/>
      <c r="H36" s="159"/>
      <c r="I36" s="159"/>
      <c r="J36" s="159"/>
      <c r="K36" s="159"/>
    </row>
    <row r="37" spans="1:11" x14ac:dyDescent="0.25">
      <c r="A37" s="159"/>
      <c r="B37" s="159"/>
      <c r="C37" s="159"/>
      <c r="D37" s="159"/>
      <c r="E37" s="159"/>
      <c r="F37" s="159"/>
      <c r="G37" s="159"/>
      <c r="H37" s="159"/>
      <c r="I37" s="159"/>
      <c r="J37" s="159"/>
      <c r="K37" s="159"/>
    </row>
  </sheetData>
  <sheetProtection password="CA6C" sheet="1" objects="1" scenarios="1"/>
  <protectedRanges>
    <protectedRange algorithmName="SHA-512" hashValue="+zUxD4MZ1Q0pX67SY7/EDC0B665F8o+cd0a3WaHTQ7e2tgBg6Ti8vkxvqImLgKZ9MwuOHR4AUsvO9jRTyYHLzw==" saltValue="28B8lmOnmLNtCCTQ/gHjzg==" spinCount="100000" sqref="J7:K11" name="Oblast2"/>
    <protectedRange algorithmName="SHA-512" hashValue="YAfofda0Ei65XbBoaU4ORxeh4CjxzMBtUKyNZOFY+esvMuuFfBRbssJBP9kv3+6+/4RgcWORVVpNQ8VJc52knA==" saltValue="5NCItLiogk8PvwdC7RqQKQ==" spinCount="100000" sqref="A1:I6 A7:I9 A10:A11 C10:I11" name="Oblast1"/>
    <protectedRange algorithmName="SHA-512" hashValue="YAfofda0Ei65XbBoaU4ORxeh4CjxzMBtUKyNZOFY+esvMuuFfBRbssJBP9kv3+6+/4RgcWORVVpNQ8VJc52knA==" saltValue="5NCItLiogk8PvwdC7RqQKQ==" spinCount="100000" sqref="B10:B11" name="Oblast1_2"/>
  </protectedRanges>
  <mergeCells count="19">
    <mergeCell ref="C19:J19"/>
    <mergeCell ref="A2:A6"/>
    <mergeCell ref="B2:B6"/>
    <mergeCell ref="C24:H24"/>
    <mergeCell ref="B8:D8"/>
    <mergeCell ref="B9:D9"/>
    <mergeCell ref="A13:C13"/>
    <mergeCell ref="C16:H16"/>
    <mergeCell ref="C17:H17"/>
    <mergeCell ref="C18:H18"/>
    <mergeCell ref="C20:H20"/>
    <mergeCell ref="C21:H21"/>
    <mergeCell ref="C22:H22"/>
    <mergeCell ref="C23:H23"/>
    <mergeCell ref="C27:D27"/>
    <mergeCell ref="C29:K29"/>
    <mergeCell ref="C30:K30"/>
    <mergeCell ref="C25:K25"/>
    <mergeCell ref="C26:D26"/>
  </mergeCells>
  <pageMargins left="0.70866141732283472" right="0.70866141732283472" top="0.78740157480314965" bottom="0.78740157480314965" header="0.31496062992125984" footer="0.31496062992125984"/>
  <pageSetup paperSize="14" scale="53" orientation="portrait" r:id="rId1"/>
  <headerFooter>
    <oddHeader>&amp;RPŘÍLOHA č. 3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  <pageSetUpPr fitToPage="1"/>
  </sheetPr>
  <dimension ref="A1:B10"/>
  <sheetViews>
    <sheetView showGridLines="0" view="pageBreakPreview" topLeftCell="A4" zoomScale="145" zoomScaleNormal="100" zoomScaleSheetLayoutView="145" workbookViewId="0">
      <selection activeCell="B8" sqref="B8"/>
    </sheetView>
  </sheetViews>
  <sheetFormatPr defaultRowHeight="15" x14ac:dyDescent="0.25"/>
  <cols>
    <col min="1" max="1" width="42.7109375" customWidth="1"/>
    <col min="2" max="2" width="33.42578125" customWidth="1"/>
  </cols>
  <sheetData>
    <row r="1" spans="1:2" ht="47.25" customHeight="1" thickBot="1" x14ac:dyDescent="0.3">
      <c r="A1" s="532" t="s">
        <v>157</v>
      </c>
      <c r="B1" s="533"/>
    </row>
    <row r="2" spans="1:2" ht="42" customHeight="1" x14ac:dyDescent="0.25">
      <c r="A2" s="1" t="s">
        <v>170</v>
      </c>
      <c r="B2" s="9">
        <f>'Budova A'!J42</f>
        <v>0</v>
      </c>
    </row>
    <row r="3" spans="1:2" ht="42" customHeight="1" x14ac:dyDescent="0.25">
      <c r="A3" s="2" t="s">
        <v>171</v>
      </c>
      <c r="B3" s="10">
        <f>'Budova B'!J39</f>
        <v>0</v>
      </c>
    </row>
    <row r="4" spans="1:2" ht="42" customHeight="1" x14ac:dyDescent="0.25">
      <c r="A4" s="3" t="s">
        <v>172</v>
      </c>
      <c r="B4" s="10">
        <f>'Budova C'!J12</f>
        <v>0</v>
      </c>
    </row>
    <row r="5" spans="1:2" ht="42" customHeight="1" x14ac:dyDescent="0.25">
      <c r="A5" s="4" t="s">
        <v>173</v>
      </c>
      <c r="B5" s="10">
        <f>'Budova D'!J20</f>
        <v>0</v>
      </c>
    </row>
    <row r="6" spans="1:2" ht="42" customHeight="1" x14ac:dyDescent="0.25">
      <c r="A6" s="5" t="s">
        <v>174</v>
      </c>
      <c r="B6" s="10">
        <f>'Budova E'!J17</f>
        <v>0</v>
      </c>
    </row>
    <row r="7" spans="1:2" ht="42" customHeight="1" x14ac:dyDescent="0.25">
      <c r="A7" s="6" t="s">
        <v>175</v>
      </c>
      <c r="B7" s="10">
        <f>'Budova F'!J37</f>
        <v>0</v>
      </c>
    </row>
    <row r="8" spans="1:2" ht="42" customHeight="1" x14ac:dyDescent="0.25">
      <c r="A8" s="7" t="s">
        <v>176</v>
      </c>
      <c r="B8" s="10">
        <f>'Budova G'!J34</f>
        <v>0</v>
      </c>
    </row>
    <row r="9" spans="1:2" ht="42" customHeight="1" thickBot="1" x14ac:dyDescent="0.3">
      <c r="A9" s="8" t="s">
        <v>177</v>
      </c>
      <c r="B9" s="11">
        <f>'Budova N'!J11</f>
        <v>0</v>
      </c>
    </row>
    <row r="10" spans="1:2" ht="47.25" customHeight="1" thickBot="1" x14ac:dyDescent="0.3">
      <c r="A10" s="38" t="s">
        <v>178</v>
      </c>
      <c r="B10" s="39">
        <f>'Budova A'!J42+'Budova B'!J39+'Budova C'!J12+'Budova D'!J20+'Budova E'!J17+'Budova F'!J37+'Budova G'!J34+'Budova N'!J11</f>
        <v>0</v>
      </c>
    </row>
  </sheetData>
  <sheetProtection algorithmName="SHA-512" hashValue="ZTiNZZiHqOv39UBOrhi/azWG/2iS/uFHqFiDFZDSgPLwu+QmqZDyYGSU1/DI51MLTA9ISbFJMyhxGtwiLWI0BQ==" saltValue="NP8skOL4qZf1KbkqOQk0ww==" spinCount="100000" sheet="1" objects="1" scenarios="1"/>
  <mergeCells count="1">
    <mergeCell ref="A1:B1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&amp;RPŘÍLOHA č. 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</vt:i4>
      </vt:variant>
    </vt:vector>
  </HeadingPairs>
  <TitlesOfParts>
    <vt:vector size="11" baseType="lpstr">
      <vt:lpstr>Budova A</vt:lpstr>
      <vt:lpstr>Budova B</vt:lpstr>
      <vt:lpstr>Budova C</vt:lpstr>
      <vt:lpstr>Budova D</vt:lpstr>
      <vt:lpstr>Budova E</vt:lpstr>
      <vt:lpstr>Budova F</vt:lpstr>
      <vt:lpstr>Budova G</vt:lpstr>
      <vt:lpstr>Budova N</vt:lpstr>
      <vt:lpstr>Sumář</vt:lpstr>
      <vt:lpstr>'Budova A'!Oblast_tisku</vt:lpstr>
      <vt:lpstr>'Budova B'!Oblast_tisku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Mikeš</dc:creator>
  <cp:lastModifiedBy>Jaroslav Bednář</cp:lastModifiedBy>
  <cp:lastPrinted>2020-01-10T13:30:02Z</cp:lastPrinted>
  <dcterms:created xsi:type="dcterms:W3CDTF">2018-01-03T10:49:17Z</dcterms:created>
  <dcterms:modified xsi:type="dcterms:W3CDTF">2022-03-03T08:22:27Z</dcterms:modified>
</cp:coreProperties>
</file>