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kova_lenka" reservationPassword="0"/>
  <workbookPr/>
  <bookViews>
    <workbookView xWindow="240" yWindow="120" windowWidth="14940" windowHeight="9225" activeTab="0"/>
  </bookViews>
  <sheets>
    <sheet name="Rekapitulace" sheetId="1" r:id="rId1"/>
    <sheet name="SO 000_000" sheetId="2" r:id="rId2"/>
    <sheet name="SO 201_201" sheetId="3" r:id="rId3"/>
    <sheet name="SO 202_202" sheetId="4" r:id="rId4"/>
  </sheets>
  <definedNames/>
  <calcPr/>
  <webPublishing/>
</workbook>
</file>

<file path=xl/sharedStrings.xml><?xml version="1.0" encoding="utf-8"?>
<sst xmlns="http://schemas.openxmlformats.org/spreadsheetml/2006/main" count="2144" uniqueCount="685">
  <si>
    <t>Firma: Krajská správa a údržba silnic Karlovarského kraje, příspěvková organizace</t>
  </si>
  <si>
    <t>Rekapitulace ceny</t>
  </si>
  <si>
    <t>Stavba: TÚ_2021_027 - Modernizace mostu ev.č. 222-015 Mírová</t>
  </si>
  <si>
    <t>Varianta: ZŘ - Modernizace mostu ev.č. 222-015 Mírová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</si>
  <si>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</si>
  <si>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</si>
  <si>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</si>
  <si>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</si>
  <si>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</si>
  <si>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</si>
  <si>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</si>
  <si>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</si>
  <si>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</si>
  <si>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</si>
  <si>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</si>
  <si>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TÚ_2021_027</t>
  </si>
  <si>
    <t>Modernizace mostu ev.č. 222-015 Mírová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</si>
  <si>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</si>
  <si>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</si>
  <si>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</si>
  <si>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</si>
  <si>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</si>
  <si>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</si>
  <si>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</si>
  <si>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</si>
  <si>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</si>
  <si>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</si>
  <si>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</si>
  <si>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</si>
  <si>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</si>
  <si>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</si>
  <si>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</si>
  <si>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</si>
  <si>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</si>
  <si>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</si>
  <si>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</si>
  <si>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</si>
  <si>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</si>
  <si>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</si>
  <si>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</si>
  <si>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</si>
  <si>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</si>
  <si>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</si>
  <si>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</si>
  <si>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</si>
  <si>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</si>
  <si>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</si>
  <si>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</si>
  <si>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</si>
  <si>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</si>
  <si>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</si>
  <si>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</si>
  <si>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KS</t>
  </si>
  <si>
    <t>PP</t>
  </si>
  <si>
    <t>PŘEMÍSTĚNÍ 2KS PREFA GARÁŽÍ TEKAZ V RÁMCI AREÁLU PODNIKU LIGNETA A PO MODERNIZACI MOSTU NAVRÁCENÍ ZPĚT 
- 2 ks rezerva - čerpání po odsouhlasení TDS</t>
  </si>
  <si>
    <t>VV</t>
  </si>
  <si>
    <t>4kpl=4,000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</si>
  <si>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</si>
  <si>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</si>
  <si>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</si>
  <si>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</si>
  <si>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</si>
  <si>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KOMPLETNÍ DOPRAVNĚ INŽENÝRSKÁ OPATŘENÍ PO DOBU VÝSTAVBY, DLE PROJEKTOVÉ DOKUMENTACE, SCHVÁLENÉHO PLÁNU ZOV A VYJÁDŘENÍ POLICIE ČR A JINÝCH S TÍMTO SOUVISEJÍCÍCH VYJÁDŘENÍ.  
VČETNĚ PŘECHODNÉHO SVISLÉHO I VODOROVNÉHO DOPRAVNÍHO ZNAČENÍ, DOPRAVNÍCH ZAŘÍZENÍ, ZÁBRAN A OPLOCENÍ APOD. (DODÁVKA, MONTÁŽ, PRONÁJEM, KONTROLA, ÚDRŽBA, PŘEMÍSŤOVÁNÍ, PŘEDZNAČOVÁNÍ, DEMONTÁŽ)  
SOUČÁSTÍ FAKTURACE BUDE PODROBNÝ ROZPIS POUŽITÝCH ZNAČEK A ZAŘÍZENÍ V RÁMCI TÉTO POLOŽKY</t>
  </si>
  <si>
    <t>1=1,000 [A]</t>
  </si>
  <si>
    <t>02730</t>
  </si>
  <si>
    <t>POMOC PRÁCE ZŘÍZ NEBO ZAJIŠŤ OCHRANU INŽENÝRSKÝCH SÍTÍ</t>
  </si>
  <si>
    <t>- ochrana stávajích sítí technické infrastruktury na staveništi, včetně provizrní ochrany, vyvěšení nebo dočasných podpěrných bodů</t>
  </si>
  <si>
    <t>02911</t>
  </si>
  <si>
    <t>OSTATNÍ POŽADAVKY - GEODETICKÉ ZAMĚŘENÍ</t>
  </si>
  <si>
    <t>vytyčení stavby   
- směrové a výškové vytyčení stavby, včetně vytýčení inženýrských sítí</t>
  </si>
  <si>
    <t>zahrnuje veškeré náklady spojené s objednatelem požadovanými pracemi</t>
  </si>
  <si>
    <t>029113</t>
  </si>
  <si>
    <t>OSTATNÍ POŽADAVKY - GEODETICKÉ ZAMĚŘENÍ - CELKY</t>
  </si>
  <si>
    <t>KUS</t>
  </si>
  <si>
    <t>02912</t>
  </si>
  <si>
    <t>OSTATNÍ POŽADAVKY - VYTYČOVACÍ BOD MIKROSÍTĚ</t>
  </si>
  <si>
    <t>3ks=3,000 [A]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</si>
  <si>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
- dle projektu základní vytyčovací sítě, kde je hloubka určena geologem na základě dostupných průzkumů či dat</t>
  </si>
  <si>
    <t>7</t>
  </si>
  <si>
    <t>02940</t>
  </si>
  <si>
    <t>OSTATNÍ POŽADAVKY - VYPRACOVÁNÍ DOKUMENTACE</t>
  </si>
  <si>
    <t>PASPORT OPLOCENÍ VČETNĚ ZAMĚŘENÍ STAVAJÍCÍCH SLOUPKŮ OPLOCENÍ AREÁLU LIGNETA 
VČETNĚ FOTODOKUMENTACE</t>
  </si>
  <si>
    <t>8</t>
  </si>
  <si>
    <t>029412</t>
  </si>
  <si>
    <t>OSTATNÍ POŽADAVKY - VYPRACOVÁNÍ MOSTNÍHO LISTU</t>
  </si>
  <si>
    <t>1ks=1,000 [A]</t>
  </si>
  <si>
    <t>02943</t>
  </si>
  <si>
    <t>OSTATNÍ POŽADAVKY - VYPRACOVÁNÍ RDS</t>
  </si>
  <si>
    <t>02944</t>
  </si>
  <si>
    <t>OSTAT POŽADAVKY - DOKUMENTACE SKUTEČ PROVEDENÍ V DIGIT FORMĚ</t>
  </si>
  <si>
    <t>- dokumentace skutečného provedení stavby   
- DSPS v počtu 3 paré + 1x CD (otevřené i uzavřené formáty)</t>
  </si>
  <si>
    <t>11</t>
  </si>
  <si>
    <t>02945</t>
  </si>
  <si>
    <t>OSTAT POŽADAVKY - GEOMETRICKÝ PLÁN</t>
  </si>
  <si>
    <t>HM</t>
  </si>
  <si>
    <t>KOMPLETNÍ VYPOŘÁDÁNÍ STAVBY, GP PRO VĚCNÁ BŘEMENA, PRO DĚLENÍ POZEMKŮ VČ SCHVÁLENÍ NA KATASTRÁLNÍM ÚŘADU  
VČ VYTÝČENÍ INŽENÝRSKÝCH SÍTÍ A VYTÝČENÍ STAVBY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</si>
  <si>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</si>
  <si>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12</t>
  </si>
  <si>
    <t>02953</t>
  </si>
  <si>
    <t>OSTATNÍ POŽADAVKY - HLAVNÍ MOSTNÍ PROHLÍDKA</t>
  </si>
  <si>
    <t>položka zahrnuje : 
- úkony dle ČSN 73 6221 
- provedení hlavní mostní prohlídky oprávněnou fyzickou nebo právnickou osobou 
- vyhotovení záznamu (protokolu), který jednoznačně definuje stav mostu</t>
  </si>
  <si>
    <t>13</t>
  </si>
  <si>
    <t>02960</t>
  </si>
  <si>
    <t>OSTATNÍ POŽADAVKY - ODBORNÝ DOZOR</t>
  </si>
  <si>
    <t>DOZOR GEOLOGA - PŘEDÁVACÍ DOKUMENTACE SE ZHODNOCENÍM ZÁKLADOVÉ SPÁRY A URČENÍ POSTUPU ZAKLÁDÁNÍ</t>
  </si>
  <si>
    <t>zahrnuje veškeré náklady spojené s objednatelem požadovaným dozorem</t>
  </si>
  <si>
    <t>14</t>
  </si>
  <si>
    <t>02990</t>
  </si>
  <si>
    <t>OSTATNÍ POŽADAVKY - INFORMAČNÍ TABULE</t>
  </si>
  <si>
    <t>DOČASNÝ BILLBOARD ROZMĚR MIN 2,1 x2,2M, PROVEDENÍ PLAST NEBO PLECH V BAREVNÉM PROVEDENÍ VČ KOTVENÍ, ÚDRŽBY A ODSTRANĚNÍ  
ÚDAJE DLE ZADÁVACÍ DOKUMENTACE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</si>
  <si>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</si>
  <si>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201</t>
  </si>
  <si>
    <t>MOST EV.Č. 222-015 MÍROVÁ</t>
  </si>
  <si>
    <t>201</t>
  </si>
  <si>
    <t>014101</t>
  </si>
  <si>
    <t>POPLATKY ZA SKLÁDKU</t>
  </si>
  <si>
    <t>M3</t>
  </si>
  <si>
    <t>dle pol.č.17120:622,08m3=622,080 [A] 
dle pol.č.12960:20,0m3=20,000 [B] 
Celkem: A+B=642,080 [C]</t>
  </si>
  <si>
    <t>zahrnuje veškeré poplatky provozovateli skládky související s uložením odpadu na skládce.</t>
  </si>
  <si>
    <t>014102</t>
  </si>
  <si>
    <t>T</t>
  </si>
  <si>
    <t>VYBOURANÉ HMOTY</t>
  </si>
  <si>
    <t>z pol.č.11332:159,892m3*1,9t/m3=303,795 [A] 
z pol.č.96611a:0,115m3*2,5t/m3=0,288 [B] 
z pol.č.96613.B:7,88m3*2,6t/m3=20,488 [C] 
z pol.č.96616:39,876m3*2,5t/m3=99,690 [D] 
z pol.č.96636:13,0m*0,8t/m=10,400 [E] 
Celkem: A+B+C+D+E=434,661 [F]</t>
  </si>
  <si>
    <t>014132</t>
  </si>
  <si>
    <t>POPLATKY ZA SKLÁDKU TYP S-NO (NEBEZPEČNÝ ODPAD)</t>
  </si>
  <si>
    <t>z pol.č.97817:82,3m2*0,005t/m2=0,412 [A]</t>
  </si>
  <si>
    <t>014201</t>
  </si>
  <si>
    <t>POPLATKY ZA ZEMNÍK - ZEMINA</t>
  </si>
  <si>
    <t>dle pol.č.12573.B:454,69m3=454,690 [A]</t>
  </si>
  <si>
    <t>zahrnuje veškeré poplatky majiteli zemníku související s nákupem zeminy (nikoliv s otvírkou zemníku)</t>
  </si>
  <si>
    <t>014211</t>
  </si>
  <si>
    <t>POPLATKY ZA ZEMNÍK - ORNICE</t>
  </si>
  <si>
    <t>dle pol.č.18220:68,25m3=68,250 [A]</t>
  </si>
  <si>
    <t>Zemní práce</t>
  </si>
  <si>
    <t>11120</t>
  </si>
  <si>
    <t>ODSTRANĚNÍ KŘOVIN</t>
  </si>
  <si>
    <t>M2</t>
  </si>
  <si>
    <t>- včetně odvozu a likvidace materiálu</t>
  </si>
  <si>
    <t>35,0m2=35,000 [A]</t>
  </si>
  <si>
    <t>odstranění křovin a stromů do průměru 100 mm  
doprava dřevin bez ohledu na vzdálenost  
spálení na hromadách nebo štěpkování</t>
  </si>
  <si>
    <t>11241</t>
  </si>
  <si>
    <t>ÚPRAVA STROMŮ D DO 0,5M ŘEZEM VĚTVÍ</t>
  </si>
  <si>
    <t>- včetně odvozu a likvidace odřezených větví</t>
  </si>
  <si>
    <t>5ks=5,000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</si>
  <si>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</si>
  <si>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11332</t>
  </si>
  <si>
    <t>ODSTRANĚNÍ PODKLADŮ ZPEVNĚNÝCH PLOCH Z KAMENIVA NESTMELENÉHO</t>
  </si>
  <si>
    <t>- včetně naložení a odvozu vybouraného materiálu na skládku  
- poplatek za uložení na skládce - viz položka 014102</t>
  </si>
  <si>
    <t>předpolí mostu:51,10*7,45*0,42=159,892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</si>
  <si>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</si>
  <si>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11372E</t>
  </si>
  <si>
    <t>FRÉZOVÁNÍ ZPEVNĚNÝCH PLOCH ASFALT DROBNÝCH OPRAV A PLOŠ ROZPADŮ DO 500M2</t>
  </si>
  <si>
    <t>- vyfrézovaný materiál bude odkoupen zhotovitelem stavby na základě uzavřené kupní smlouvy</t>
  </si>
  <si>
    <t>na mostě:5,20*6,37*0,15=4,969 [A] 
předpolí mostu:(51,10-5,20)*6,60*0,15=45,441 [B] 
Celkem: A+B=50,410 [C]</t>
  </si>
  <si>
    <t>113765</t>
  </si>
  <si>
    <t>FRÉZOVÁNÍ DRÁŽKY PRŮŘEZU DO 600MM2 V ASFALTOVÉ VOZOVCE</t>
  </si>
  <si>
    <t>M</t>
  </si>
  <si>
    <t>15x40MM</t>
  </si>
  <si>
    <t>ve vozovce:2*7,00=14,000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</si>
  <si>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</si>
  <si>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</si>
  <si>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</si>
  <si>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</si>
  <si>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144hod=144,000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</si>
  <si>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</si>
  <si>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</si>
  <si>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</si>
  <si>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provizorní zatrubnění:28,0m=28,000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</si>
  <si>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</si>
  <si>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</si>
  <si>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</si>
  <si>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(35,12m2+30,71m2)*0,30=19,749 [A]</t>
  </si>
  <si>
    <t>položka zahrnuje sejmutí ornice bez ohledu na tloušťku vrstvy a její vodorovnou dopravu  
nezahrnuje uložení na trvalou skládku</t>
  </si>
  <si>
    <t>12573</t>
  </si>
  <si>
    <t>A</t>
  </si>
  <si>
    <t>VYKOPÁVKY ZE ZEMNÍKŮ A SKLÁDEK TŘ. I</t>
  </si>
  <si>
    <t>ORNICE</t>
  </si>
  <si>
    <t>natěžení a dovoz ornice dle pol.č.18220:68,25m3=68,250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</si>
  <si>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</si>
  <si>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</si>
  <si>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B</t>
  </si>
  <si>
    <t>ZEMINA</t>
  </si>
  <si>
    <t>natěžení a dovoz dle pol.č.17411:454,69m3=454,690 [A]</t>
  </si>
  <si>
    <t>16</t>
  </si>
  <si>
    <t>12960</t>
  </si>
  <si>
    <t>ČIŠTĚNÍ VODOTEČÍ A MELIORAČ KANÁLŮ OD NÁNOSŮ</t>
  </si>
  <si>
    <t>- 20 m3 rezerva - čerpání po odsouhlasení TDS</t>
  </si>
  <si>
    <t>čištění koryta potoka:(10,00+10,00)*5,00*0,20=20,000 [A] 
rezerva: 20=20,000 [B] 
Celkem: A+B=40,000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</si>
  <si>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</si>
  <si>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</si>
  <si>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13173</t>
  </si>
  <si>
    <t>HLOUBENÍ JAM ZAPAŽ I NEPAŽ TŘ. I</t>
  </si>
  <si>
    <t>odečteno digitálně 
celkový výkop tř.I a II:518,2m3,  
z toho tř.I 40%, 0,4*518,2m3=207,280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</si>
  <si>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</si>
  <si>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</si>
  <si>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13183</t>
  </si>
  <si>
    <t>HLOUBENÍ JAM ZAPAŽ I NEPAŽ TŘ II</t>
  </si>
  <si>
    <t>odečteno digitálně 
celkový výkop tř.I a II:518,2m3,  
z toho tř.II 60%, 0,6*518,2m3=310,920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</si>
  <si>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</si>
  <si>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</si>
  <si>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13193</t>
  </si>
  <si>
    <t>HLOUBENÍ JAM ZAPAŽ I NEPAŽ TŘ III</t>
  </si>
  <si>
    <t>- 100 m3 rezerva - čerpání po odsouhlasení TDS</t>
  </si>
  <si>
    <t>9,82*10,06=98,789 [A] 
rezerva: 100=100,000 [B] 
Celkem: A+B=198,789 [C]</t>
  </si>
  <si>
    <t>20</t>
  </si>
  <si>
    <t>17120</t>
  </si>
  <si>
    <t>ULOŽENÍ SYPANINY DO NÁSYPŮ A NA SKLÁDKY BEZ ZHUTNĚNÍ</t>
  </si>
  <si>
    <t>uložení na skládku  
dle pol.č.13173,13183, 13193:207,28m3+310,92m3+98,79m3=616,990 [A] 
z pol.č.264315, 264515:(49,80+22,20)*3,14*0,15^2=5,087 [B] 
Celkem: A+B=622,077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</si>
  <si>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</si>
  <si>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</si>
  <si>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17411</t>
  </si>
  <si>
    <t>ZÁSYP JAM A RÝH ZEMINOU SE ZHUTNĚNÍM</t>
  </si>
  <si>
    <t>zásyp rubu opěr pod těsnící fólií:2*9,37*7,50=140,550 [A] 
líce křídel:(2*27,7+2*28,5)*1,1+4*(2,5*2,5/2*2)+4*(4,5*3,6/2*4,5/2)=221,540 [B] 
líce opěr (koryto pod odlážděním):3,75*(8,8+1+0,26+1,5/2)=40,538 [C] 
za křídly:7,5*0,55=4,125 [D] 
zásyp rubu opěr a křídel nad těsnící fólií:(3,99+4,57)*5,6=47,936 [E] 
Celkem: A+B+C+D+E=454,689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</si>
  <si>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</si>
  <si>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</si>
  <si>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</si>
  <si>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</si>
  <si>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ŠD</t>
  </si>
  <si>
    <t>ochranný zásyp s drenážní funkcí: (0,32+0,31)*5,6+(2*3,99*0,95+2*4,57*0,95)=19,792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</si>
  <si>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</si>
  <si>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</si>
  <si>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17750</t>
  </si>
  <si>
    <t>ZEMNÍ HRÁZKY ZE ZEMIN NEPROPUSTNÝCH</t>
  </si>
  <si>
    <t>- včetně nákupu vhodného materiálu  
- včetně zpětného odstranění, odvozu a likvidace</t>
  </si>
  <si>
    <t>4*3,00*2,0m2=24,000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</si>
  <si>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</si>
  <si>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24</t>
  </si>
  <si>
    <t>18110</t>
  </si>
  <si>
    <t>ÚPRAVA PLÁNĚ SE ZHUTNĚNÍM V HORNINĚ TŘ. I</t>
  </si>
  <si>
    <t>předpolí mostu: (12,379+18,618)*(7,382+6,5)/2=215,150 [A]</t>
  </si>
  <si>
    <t>položka zahrnuje úpravu pláně včetně vyrovnání výškových rozdílů. Míru zhutnění určuje projekt.</t>
  </si>
  <si>
    <t>25</t>
  </si>
  <si>
    <t>18220</t>
  </si>
  <si>
    <t>ROZPROSTŘENÍ ORNICE VE SVAHU</t>
  </si>
  <si>
    <t>130,00*3,50*0,15=68,250 [A]</t>
  </si>
  <si>
    <t>položka zahrnuje:  
nutné přemístění ornice z dočasných skládek vzdálených do 50m  
rozprostření ornice v předepsané tloušťce ve svahu přes 1:5</t>
  </si>
  <si>
    <t>26</t>
  </si>
  <si>
    <t>18241</t>
  </si>
  <si>
    <t>ZALOŽENÍ TRÁVNÍKU RUČNÍM VÝSEVEM</t>
  </si>
  <si>
    <t>z pol.č.18220:130,00*3,50=455,000 [A]</t>
  </si>
  <si>
    <t>Zahrnuje dodání předepsané travní směsi, její výsev na ornici, zalévání, první pokosení, to vše bez ohledu na sklon terénu</t>
  </si>
  <si>
    <t>27</t>
  </si>
  <si>
    <t>18481</t>
  </si>
  <si>
    <t>OCHRANA STROMŮ BEDNĚNÍM</t>
  </si>
  <si>
    <t>5ks*4,0m2=20,000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</si>
  <si>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</si>
  <si>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</si>
  <si>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28</t>
  </si>
  <si>
    <t>21331</t>
  </si>
  <si>
    <t>DRENÁŽNÍ VRSTVY Z BETONU MEZEROVITÉHO (DRENÁŽNÍHO)</t>
  </si>
  <si>
    <t>obetonování drenáže DN150:2*7,50*0,07m2=1,050 [A] 
samostatný přechodový klín:(3,52m2+3,91m2)*7,50=55,725 [B] 
Celkem: A+B=56,775 [C]</t>
  </si>
  <si>
    <t>Položka zahrnuje:  
- dodávku předepsaného materiálu pro drenážní vrstvu, včetně mimostaveništní a vnitrostaveništní dopravy  
- provedení drenážní vrstvy předepsaných rozměrů a předepsaného tvaru</t>
  </si>
  <si>
    <t>29</t>
  </si>
  <si>
    <t>21341</t>
  </si>
  <si>
    <t>DRENÁŽNÍ VRSTVY Z PLASTBETONU (PLASTMALTY)</t>
  </si>
  <si>
    <t>odvodňovací proužky:0,15*17,0*0,035=0,089 [A]</t>
  </si>
  <si>
    <t>30</t>
  </si>
  <si>
    <t>22694</t>
  </si>
  <si>
    <t>ZÁPOROVÉ PAŽENÍ Z KOVU DOČASNÉ</t>
  </si>
  <si>
    <t>zápory HEB 200:12ks*7,00*61,3kg/m/1000=5,149 [A] 
převázka UPE 200:8ks*2,00*22,8/1000=0,365 [B] 
Celkem: A+B=5,514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</si>
  <si>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</si>
  <si>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31</t>
  </si>
  <si>
    <t>22695A</t>
  </si>
  <si>
    <t>VÝDŘEVA ZÁPOROVÉHO PAŽENÍ DOČASNÁ (PLOCHA)</t>
  </si>
  <si>
    <t>10*1,50*5,40=81,000 [A]</t>
  </si>
  <si>
    <t>položka zahrnuje osazení pažin bez ohledu na druh, jejich opotřebení a jejich odstranění</t>
  </si>
  <si>
    <t>32</t>
  </si>
  <si>
    <t>261515</t>
  </si>
  <si>
    <t>VRTY PRO KOTVENÍ A INJEKTÁŽ NA POVRCHU TŘ. V D DO 50MM</t>
  </si>
  <si>
    <t>D 40MM</t>
  </si>
  <si>
    <t>vrt pro kotvení do základového ŽB bloku provizorního mostu:6ks*0,80=4,800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</si>
  <si>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</si>
  <si>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33</t>
  </si>
  <si>
    <t>264315</t>
  </si>
  <si>
    <t>VRTY PRO PILOTY TŘ. III D DO 300MM</t>
  </si>
  <si>
    <t>vrty pro zápory:12ks*4,15=49,800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</si>
  <si>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</si>
  <si>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34</t>
  </si>
  <si>
    <t>264515</t>
  </si>
  <si>
    <t>VRTY PRO PILOTY TŘ V D DO 300MM</t>
  </si>
  <si>
    <t>vrty pro zápory:12ks*1,85=22,200 [A]</t>
  </si>
  <si>
    <t>35</t>
  </si>
  <si>
    <t>272324</t>
  </si>
  <si>
    <t>ZÁKLADY ZE ŽELEZOBETONU DO C25/30</t>
  </si>
  <si>
    <t>SÍRANOVZDORNÝ CEMENT</t>
  </si>
  <si>
    <t>OP1:2,50*8,80*0,80+0,05*0,60*8,60=17,858 [A] 
OP2:2,50*8,80*0,80+0,05*0,60*8,60=17,858 [B] 
Celkem: A+B=35,716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</si>
  <si>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</si>
  <si>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36</t>
  </si>
  <si>
    <t>272365</t>
  </si>
  <si>
    <t>VÝZTUŽ ZÁKLADŮ Z OCELI 10505, B500B</t>
  </si>
  <si>
    <t>z pol.č.272324:35,716m3*110kg/m3/1000=3,929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</si>
  <si>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</si>
  <si>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37</t>
  </si>
  <si>
    <t>28999</t>
  </si>
  <si>
    <t>OPLÁŠTĚNÍ (ZPEVNĚNÍ) Z FÓLIE</t>
  </si>
  <si>
    <t>těsnící fólie v přechodové oblasti:2*7,50*5,70=85,500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</si>
  <si>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</si>
  <si>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</si>
  <si>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38</t>
  </si>
  <si>
    <t>31717</t>
  </si>
  <si>
    <t>KOVOVÉ KONSTRUKCE PRO KOTVENÍ ŘÍMSY</t>
  </si>
  <si>
    <t>KG</t>
  </si>
  <si>
    <t>2*7*6kg/ks=84,000 [A]</t>
  </si>
  <si>
    <t>Položka zahrnuje dodávku (výrobu) kotevního prvku předepsaného tvaru a jeho osazení do předepsané polohy včetně nezbytných prací (vrty, zálivky apod.)</t>
  </si>
  <si>
    <t>39</t>
  </si>
  <si>
    <t>317325</t>
  </si>
  <si>
    <t>ŘÍMSY ZE ŽELEZOBETONU DO C30/37</t>
  </si>
  <si>
    <t>levá římsa:0,353m2*17,00=6,001 [A] 
pravá římsa:0,32m2*17,00=5,440 [B] 
Celkem: A+B=11,441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</si>
  <si>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</si>
  <si>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</si>
  <si>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317365</t>
  </si>
  <si>
    <t>VÝZTUŽ ŘÍMS Z OCELI 10505, B500B</t>
  </si>
  <si>
    <t>z pol.č.317325:11,441m3*120kg/m3/1000=1,373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</si>
  <si>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</si>
  <si>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41</t>
  </si>
  <si>
    <t>333325</t>
  </si>
  <si>
    <t>MOSTNÍ OPĚRY A KŘÍDLA ZE ŽELEZOVÉHO BETONU DO C30/37</t>
  </si>
  <si>
    <t>křídlo A: 2,75*4,1/2*0,55+1,3*2,85*0,55+0,55*5,4*(2*0,514+0,694+0,636)/2=8,640 [A] 
křídlo B: 2,75*4,1/2*0,55+1,3*2,85*0,55+0,55*5,4*(2*0,3+0,704+0,761)/2=8,205 [B] 
křídlo C: 2,75*4,1/2*0,55+1,3*2,85*0,55+0,55*5,4*(2*0,568+0,764+0,706)/2=9,008 [C] 
křídlo D: 2,75*4,1/2*0,55+1,3*2,85*0,55+0,55*5,4*(2*0,353+0,832+0,774)/2=8,572 [D] 
Celkem: A+B+C+D=34,425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</si>
  <si>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</si>
  <si>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</si>
  <si>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333365</t>
  </si>
  <si>
    <t>VÝZTUŽ MOSTNÍCH OPĚR A KŘÍDEL Z OCELI 10505, B500B</t>
  </si>
  <si>
    <t>z pol.č.333325:34,425m3*250kg/m3/1000=8,606 [A]</t>
  </si>
  <si>
    <t>43</t>
  </si>
  <si>
    <t>33811</t>
  </si>
  <si>
    <t>SLOUPKY OHRADNÍ A PLOTOVÉ Z DÍLCŮ BETON</t>
  </si>
  <si>
    <t>VČETNĚ OSAZENÍ DO VRTU A ZABETONOVÁNÍ</t>
  </si>
  <si>
    <t>nové sloupky beton. oplocení:3,30*0,15*0,13+3,30*0,14*0,11=0,115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</si>
  <si>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</si>
  <si>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44</t>
  </si>
  <si>
    <t>34711.R</t>
  </si>
  <si>
    <t>STĚNY Z DÍLCŮ BETON - MONTÁŽ</t>
  </si>
  <si>
    <t>zpětné osazení panelového plotu dle pol.č.96661:15,0m2=15,000 [A]</t>
  </si>
  <si>
    <t>45</t>
  </si>
  <si>
    <t>389325</t>
  </si>
  <si>
    <t>MOSTNÍ RÁMOVÉ KONSTRUKCE ZE ŽELEZOBETONU C30/37</t>
  </si>
  <si>
    <t>mostovka:4,1m2*5,00=20,500 [A] 
opěra 1:34,06m2*0,60=20,436 [B] 
opěra 2:34,52m2*0,60=20,712 [C] 
Celkem: A+B+C=61,648 [D]</t>
  </si>
  <si>
    <t>46</t>
  </si>
  <si>
    <t>389365</t>
  </si>
  <si>
    <t>VÝZTUŽ MOSTNÍ RÁMOVÉ KONSTRUKCE Z OCELI 10505, B500B</t>
  </si>
  <si>
    <t>z pol.č.389325:61,648m3*280kg/m3/1000=17,261 [A]</t>
  </si>
  <si>
    <t>Vodorovné konstrukce</t>
  </si>
  <si>
    <t>47</t>
  </si>
  <si>
    <t>451312</t>
  </si>
  <si>
    <t>PODKLADNÍ A VÝPLŇOVÉ VRSTVY Z PROSTÉHO BETONU C12/15</t>
  </si>
  <si>
    <t>pod základy:2*3,00*9,30*0,15=8,370 [A] 
pod drenáž:2*2,10*0,30*7,50=9,450 [B] 
Celkem: A+B=17,820 [C]</t>
  </si>
  <si>
    <t>48</t>
  </si>
  <si>
    <t>45131A</t>
  </si>
  <si>
    <t>PODKLADNÍ A VÝPLŇOVÉ VRSTVY Z PROSTÉHO BETONU C20/25</t>
  </si>
  <si>
    <t>pod dlažbu z lom. kamene (z pol.č.465512): 
odláždění koryta:(3,40+9,20+4,90)*6,00*0,10=10,500 [A] 
zádlažba:3*(3,3m2+0,8m2+2,3m2)*0,10=1,920 [B] 
odláždění svahů:4*4,95*0,50*1,2(koef.svahu)*0,10=1,188 [C] 
Celkem: A+B+C=13,608 [D]</t>
  </si>
  <si>
    <t>49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</si>
  <si>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</si>
  <si>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</si>
  <si>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</si>
  <si>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50</t>
  </si>
  <si>
    <t>45157</t>
  </si>
  <si>
    <t>PODKLADNÍ A VÝPLŇOVÉ VRSTVY Z KAMENIVA TĚŽENÉHO</t>
  </si>
  <si>
    <t>ochranný obsyp těsnící fólie (z pol.č.28999):2*7,50*5,30*(0,15+0,15)=23,850 [A]</t>
  </si>
  <si>
    <t>51</t>
  </si>
  <si>
    <t>46251</t>
  </si>
  <si>
    <t>ZÁHOZ Z LOMOVÉHO KAMENE</t>
  </si>
  <si>
    <t>- 10 m3 rezerva - čerpání po odsouhlasení TDS</t>
  </si>
  <si>
    <t>zához koryta:6,00*(2,50+1,80+1,90+1,20+1,90+3,30)*0,20=15,120 [A] 
rezerva: 10=10,000 [B] 
Celkem: A+B=25,120 [C]</t>
  </si>
  <si>
    <t>položka zahrnuje:  
- dodávku a zához lomového kamene předepsané frakce včetně mimostaveništní a vnitrostaveništní dopravy  
není-li v zadávací dokumentaci uvedeno jinak, jedná se o nakupovaný materiál</t>
  </si>
  <si>
    <t>52</t>
  </si>
  <si>
    <t>465512</t>
  </si>
  <si>
    <t>DLAŽBY Z LOMOVÉHO KAMENE NA MC</t>
  </si>
  <si>
    <t>odláždění koryta:(3,40+9,20+4,90)*6,00*0,20=21,000 [A] 
zádlažba:3*(3,3m2+0,8m2+2,3m2)*0,20=3,840 [B] 
odláždění svahů:4*4,95*0,50*1,2(koef.svahu)*0,20=2,376 [C] 
Celkem: A+B+C=27,216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</si>
  <si>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</si>
  <si>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53</t>
  </si>
  <si>
    <t>467314</t>
  </si>
  <si>
    <t>STUPNĚ A PRAHY VODNÍCH KORYT Z PROSTÉHO BETONU C25/30</t>
  </si>
  <si>
    <t>(2*6,00+4*0,50+1,00)*0,50*1,00=7,500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</si>
  <si>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</si>
  <si>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</si>
  <si>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54</t>
  </si>
  <si>
    <t>56310</t>
  </si>
  <si>
    <t>VOZOVKOVÉ VRSTVY Z MECHANICKY ZPEVNĚNÉHO KAMENIVA</t>
  </si>
  <si>
    <t>MZK tl. 170 mm</t>
  </si>
  <si>
    <t>předpolí mostu 
před OP1:(140,66m2+1,1m2+1,19m2)*0,17=24,302 [A] 
před OP2:(187,05m2+0,9m2+0,9m2)*0,17=32,105 [B] 
Celkem: A+B=56,407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</si>
  <si>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</si>
  <si>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55</t>
  </si>
  <si>
    <t>56330</t>
  </si>
  <si>
    <t>VOZOVKOVÉ VRSTVY ZE ŠTĚRKODRTI</t>
  </si>
  <si>
    <t>ŠD A 0/32 TL. 250 mm</t>
  </si>
  <si>
    <t>předpolí mostu 
před OP1:(143,21m2+1,1m2+1,19m2)*0,25=36,375 [A] 
před OP2:(191,63m2+0,9m2+0,9m2)*0,25=48,358 [B] 
Celkem: A+B=84,733 [C]</t>
  </si>
  <si>
    <t>56</t>
  </si>
  <si>
    <t>572123</t>
  </si>
  <si>
    <t>INFILTRAČNÍ POSTŘIK Z EMULZE DO 1,0KG/M2</t>
  </si>
  <si>
    <t>0,8KG/M2</t>
  </si>
  <si>
    <t>předpolí mostu 
před OP1:140,66m2+1,1m2+1,19m2=142,950 [A] 
před OP2:187,05m2+0,9m2+0,9m2=188,850 [B] 
Celkem: A+B=331,800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</si>
  <si>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</si>
  <si>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</t>
  </si>
  <si>
    <t>572214</t>
  </si>
  <si>
    <t>SPOJOVACÍ POSTŘIK Z MODIFIK EMULZE DO 0,5KG/M2</t>
  </si>
  <si>
    <t>0,35KG/M2</t>
  </si>
  <si>
    <t>pod ACO 11+:366,36m2+2,2m2+2,38m2=370,940 [A] 
pod ACL 16+:366,80m2+1,8m2+1,8m2=370,400 [B] 
Celkem: A+B=741,340 [C]</t>
  </si>
  <si>
    <t>58</t>
  </si>
  <si>
    <t>574B34</t>
  </si>
  <si>
    <t>ASFALTOVÝ BETON PRO OBRUSNÉ VRSTVY MODIFIK ACO 11+, 11S TL. 40MM</t>
  </si>
  <si>
    <t>ACO 11+</t>
  </si>
  <si>
    <t>na NK:7,00*6,20=43,400 [A] 
předpolí mostu 
před OP1:138,96m2+1,1m2+1,19m2=141,250 [B] 
před OP2:184,00m2+0,9m2+0,9m2=185,800 [C] 
Celkem: A+B+C=370,450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</si>
  <si>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</si>
  <si>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59</t>
  </si>
  <si>
    <t>574D56</t>
  </si>
  <si>
    <t>ASFALTOVÝ BETON PRO LOŽNÍ VRSTVY MODIFIK ACL 16+, 16S TL. 60MM</t>
  </si>
  <si>
    <t>ACL 16+</t>
  </si>
  <si>
    <t>na NK:7,07*6,20=43,834 [A] 
předpolí mostu 
před OP1:138,96m2+1,1m2+1,19m2=141,250 [B] 
před OP2:184,00m2+0,9m2+0,9m2=185,800 [C] 
Celkem: A+B+C=370,884 [D]</t>
  </si>
  <si>
    <t>60</t>
  </si>
  <si>
    <t>574E46</t>
  </si>
  <si>
    <t>ASFALTOVÝ BETON PRO PODKLADNÍ VRSTVY ACP 16+, 16S TL. 50MM</t>
  </si>
  <si>
    <t>ACP 16+</t>
  </si>
  <si>
    <t>předpolí mostu 
před OP1:138,96m2+1,1m2+1,19m2=141,250 [A] 
před OP2:184,00m2+0,9m2+0,9m2=185,800 [B] 
Celkem: A+B=327,050 [C]</t>
  </si>
  <si>
    <t>61</t>
  </si>
  <si>
    <t>575C03</t>
  </si>
  <si>
    <t>LITÝ ASFALT MA IV (OCHRANA MOSTNÍ IZOLACE) 11</t>
  </si>
  <si>
    <t>MA 11 IV tl. 35 mm</t>
  </si>
  <si>
    <t>na NK: (7,47*6,20-0,15*17,00)*0,035=1,532 [A]</t>
  </si>
  <si>
    <t>62</t>
  </si>
  <si>
    <t>575C05</t>
  </si>
  <si>
    <t>LITÝ ASFALT MA IV (OCHRANA MOSTNÍ IZOLACE) 16</t>
  </si>
  <si>
    <t>odvodňovací proužek:22,05*0,50*0,03=0,331 [A] 
v ložné vrstvě odvodňovacího proužku:6,20*0,46*0,06=0,171 [B] 
Celkem: A+B=0,502 [C]</t>
  </si>
  <si>
    <t>63</t>
  </si>
  <si>
    <t>57621</t>
  </si>
  <si>
    <t>POSYP KAMENIVEM DRCENÝM 5KG/M2</t>
  </si>
  <si>
    <t>FR. 2/4, 3KG/M2</t>
  </si>
  <si>
    <t>na infiltr. postřik dle pol.č.572123:331,8m2=331,800 [A]</t>
  </si>
  <si>
    <t>- dodání kameniva předepsané kvality a zrnitosti  
- posyp předepsaným množstvím</t>
  </si>
  <si>
    <t>Přidružená stavební výroba</t>
  </si>
  <si>
    <t>64</t>
  </si>
  <si>
    <t>711112</t>
  </si>
  <si>
    <t>IZOLACE BĚŽNÝCH KONSTRUKCÍ PROTI ZEMNÍ VLHKOSTI ASFALTOVÝMI PÁSY</t>
  </si>
  <si>
    <t>rub spodní stavby 
OP1:2,26*7,50=16,950 [A] 
OP2:2,33*7,50=17,475 [B] 
křídlo A:(1,150+2,368)/2*(5,4-3,67)+3,67*2,368=11,734 [C] 
křídlo B:(1,003+2,221)/2*(5,4-3,67)+3,67*2,221=10,940 [D] 
křídlo C:(1,332+2,435)/2*(5,4-3,67)+3,67*2,435=12,195 [E] 
křídlo D:(1,185+2,288)/2*(5,4-3,67)+3,67*2,288=11,401 [F] 
Celkem: A+B+C+D+E+F=80,695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</si>
  <si>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</si>
  <si>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65</t>
  </si>
  <si>
    <t>711442</t>
  </si>
  <si>
    <t>IZOLACE MOSTOVEK CELOPLOŠNÁ ASFALTOVÝMI PÁSY S PEČETÍCÍ VRSTVOU</t>
  </si>
  <si>
    <t>mostovka:6,20*8,604=53,345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</si>
  <si>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</si>
  <si>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66</t>
  </si>
  <si>
    <t>711502</t>
  </si>
  <si>
    <t>OCHRANA IZOLACE NA POVRCHU ASFALTOVÝMI PÁSY</t>
  </si>
  <si>
    <t>pod římsami:2*(0,575+0,15)*6,20=8,990 [A]</t>
  </si>
  <si>
    <t>položka zahrnuje:  
- dodání  předepsaného ochranného materiálu  
- zřízení ochrany izolace</t>
  </si>
  <si>
    <t>67</t>
  </si>
  <si>
    <t>711509</t>
  </si>
  <si>
    <t>OCHRANA IZOLACE NA POVRCHU TEXTILIÍ</t>
  </si>
  <si>
    <t>600G/M2</t>
  </si>
  <si>
    <t>dle pol.č.711112:80,695m2=80,695 [A]</t>
  </si>
  <si>
    <t>68</t>
  </si>
  <si>
    <t>78382</t>
  </si>
  <si>
    <t>NÁTĚRY BETON KONSTR TYP S2 (OS-B)</t>
  </si>
  <si>
    <t>svislý styk NK s římsou + přesah na spodní líc NK:2*6,20*(0,30+0,25)=6,820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</si>
  <si>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</si>
  <si>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69</t>
  </si>
  <si>
    <t>78383</t>
  </si>
  <si>
    <t>NÁTĚRY BETON KONSTR TYP S4 (OS-C)</t>
  </si>
  <si>
    <t>římsy:2*(0,85+0,15)*17,00=34,000 [A]</t>
  </si>
  <si>
    <t>70</t>
  </si>
  <si>
    <t>78384</t>
  </si>
  <si>
    <t>NÁTĚRY BETON KONSTR TYP S5 (OS-DI)</t>
  </si>
  <si>
    <t>v místech možného výskytu trhlin z kotvení zábradlí či svodidel do říms 
2*9ks*0,18m2=3,240 [A]</t>
  </si>
  <si>
    <t>Potrubí</t>
  </si>
  <si>
    <t>71</t>
  </si>
  <si>
    <t>87533</t>
  </si>
  <si>
    <t>POTRUBÍ DREN Z TRUB PLAST DN DO 150MM</t>
  </si>
  <si>
    <t>za rubem opěr vč. vyústění:2*7,50+2*(0,87+0,25)=17,240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</si>
  <si>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</si>
  <si>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72</t>
  </si>
  <si>
    <t>87627</t>
  </si>
  <si>
    <t>CHRÁNIČKY Z TRUB PLASTOVÝCH DN DO 100MM</t>
  </si>
  <si>
    <t>v římsách:4*17,00=68,000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</si>
  <si>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</si>
  <si>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</si>
  <si>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73</t>
  </si>
  <si>
    <t>9113A1</t>
  </si>
  <si>
    <t>SVODIDLO OCEL SILNIČ JEDNOSTR, ÚROVEŇ ZADRŽ N1, N2 - DODÁVKA A MONTÁŽ</t>
  </si>
  <si>
    <t>OP2:16,00=16,000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</si>
  <si>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</si>
  <si>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74</t>
  </si>
  <si>
    <t>9113A3</t>
  </si>
  <si>
    <t>SVODIDLO OCEL SILNIČ JEDNOSTR, ÚROVEŇ ZADRŽ N1, N2 - DEMONTÁŽ S PŘESUNEM</t>
  </si>
  <si>
    <t>4,2+9,0+6,8+26,5=46,500 [A]</t>
  </si>
  <si>
    <t>položka zahrnuje:  
- demontáž a odstranění zařízení  
- jeho odvoz na předepsané místo</t>
  </si>
  <si>
    <t>75</t>
  </si>
  <si>
    <t>9113B1</t>
  </si>
  <si>
    <t>SVODIDLO OCEL SILNIČ JEDNOSTR, ÚROVEŇ ZADRŽ H1 -DODÁVKA A MONTÁŽ</t>
  </si>
  <si>
    <t>OP1: 
18,00+8,00=26,000 [A] 
16,00+8,00=24,000 [B] 
OP2 
28,00+8,00=36,000 [C] 
8,00=8,000 [D] 
Celkem: A+B+C+D=94,000 [E]</t>
  </si>
  <si>
    <t>76</t>
  </si>
  <si>
    <t>9115C3</t>
  </si>
  <si>
    <t>SVODIDLO OCEL MOSTNÍ JEDNOSTR, ÚROVEŇ ZADRŽ H2 - DEMONTÁŽ S PŘESUNEM</t>
  </si>
  <si>
    <t>12,5m=12,500 [A]</t>
  </si>
  <si>
    <t>77</t>
  </si>
  <si>
    <t>9117C1</t>
  </si>
  <si>
    <t>SVOD OCEL ZÁBRADEL ÚROVEŇ ZADRŽ H2 - DODÁVKA A MONTÁŽ</t>
  </si>
  <si>
    <t>2*17,00=34,000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</si>
  <si>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</si>
  <si>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78</t>
  </si>
  <si>
    <t>9117C3</t>
  </si>
  <si>
    <t>SVOD OCEL ZÁBRADEL ÚROVEŇ ZADRŽ H2 - DEMONTÁŽ S PŘESUNEM</t>
  </si>
  <si>
    <t>79</t>
  </si>
  <si>
    <t>91267</t>
  </si>
  <si>
    <t>ODRAZKY NA SVODIDLA</t>
  </si>
  <si>
    <t>na mostní svod.:10ks=10,000 [A]</t>
  </si>
  <si>
    <t>- kompletní dodávka se všemi pomocnými a doplňujícími pracemi a součástmi</t>
  </si>
  <si>
    <t>80</t>
  </si>
  <si>
    <t>91345</t>
  </si>
  <si>
    <t>NIVELAČNÍ ZNAČKY KOVOVÉ</t>
  </si>
  <si>
    <t>2ks=2,000 [A]</t>
  </si>
  <si>
    <t>položka zahrnuje:  
- dodání a osazení nivelační značky včetně nutných zemních prací  
- vnitrostaveništní a mimostaveništní dopravu</t>
  </si>
  <si>
    <t>81</t>
  </si>
  <si>
    <t>914A21</t>
  </si>
  <si>
    <t>EV ČÍSLO MOSTU OCEL S FÓLIÍ TŘ.1 DODÁVKA A MONTÁŽ</t>
  </si>
  <si>
    <t>položka zahrnuje:  
- dodávku a montáž značek v požadovaném provedení</t>
  </si>
  <si>
    <t>82</t>
  </si>
  <si>
    <t>915111</t>
  </si>
  <si>
    <t>VODOROVNÉ DOPRAVNÍ ZNAČENÍ BARVOU HLADKÉ - DODÁVKA A POKLÁDKA</t>
  </si>
  <si>
    <t>V1a:51,10*0,125=6,388 [A] 
V4:2*51,10*0,25=25,550 [B] 
Celkem: A+B=31,938 [C]</t>
  </si>
  <si>
    <t>položka zahrnuje:  
- dodání a pokládku nátěrového materiálu (měří se pouze natíraná plocha)  
- předznačení a reflexní úpravu</t>
  </si>
  <si>
    <t>83</t>
  </si>
  <si>
    <t>915221</t>
  </si>
  <si>
    <t>VODOR DOPRAV ZNAČ PLASTEM STRUKTURÁLNÍ NEHLUČNÉ - DOD A POKLÁDKA</t>
  </si>
  <si>
    <t>dle pol.č.915111:31,938m2=31,938 [A]</t>
  </si>
  <si>
    <t>84</t>
  </si>
  <si>
    <t>91682.R</t>
  </si>
  <si>
    <t>ODDĚL OPLOCENÍ S PODSTAVCI Z PROFIL. PLECHU - DOD, MONTÁŽ, DEMONT</t>
  </si>
  <si>
    <t>VÝŠKY 2,0M</t>
  </si>
  <si>
    <t>provizorní oplocení areálu Ligneta:5,0m=5,000 [A]</t>
  </si>
  <si>
    <t>položka zahrnuje: 
- dodání zařízení v předepsaném provedení včetně jejich osazení 
- údržbu po celou dobu trvání funkce, náhradu zničených nebo ztracených kusů, nutnou opravu poškozených částí 
- odstranění a odvoz</t>
  </si>
  <si>
    <t>85</t>
  </si>
  <si>
    <t>917223</t>
  </si>
  <si>
    <t>SILNIČNÍ A CHODNÍKOVÉ OBRUBY Z BETONOVÝCH OBRUBNÍKŮ ŠÍŘ 100MM</t>
  </si>
  <si>
    <t>podél křídel a zádlažby:4*(0,60+5,70+1,2*4,95)+1,90=50,860 [A]</t>
  </si>
  <si>
    <t>Položka zahrnuje:  
dodání a pokládku betonových obrubníků o rozměrech předepsaných zadávací dokumentací  
betonové lože i boční betonovou opěrku.</t>
  </si>
  <si>
    <t>86</t>
  </si>
  <si>
    <t>917224</t>
  </si>
  <si>
    <t>SILNIČNÍ A CHODNÍKOVÉ OBRUBY Z BETONOVÝCH OBRUBNÍKŮ ŠÍŘ 150MM</t>
  </si>
  <si>
    <t>podél vozovky u zádlažby:4*5,00=20,000 [A]</t>
  </si>
  <si>
    <t>87</t>
  </si>
  <si>
    <t>931325</t>
  </si>
  <si>
    <t>TĚSNĚNÍ DILATAČ SPAR ASF ZÁLIVKOU MODIFIK PRŮŘ DO 600MM2</t>
  </si>
  <si>
    <t>v nové vozovce:2*7,00=14,000 [A]</t>
  </si>
  <si>
    <t>položka zahrnuje dodávku a osazení předepsaného materiálu, očištění ploch spáry před úpravou, očištění okolí spáry po úpravě  
nezahrnuje těsnící profil</t>
  </si>
  <si>
    <t>88</t>
  </si>
  <si>
    <t>931326</t>
  </si>
  <si>
    <t>TĚSNĚNÍ DILATAČ SPAR ASF ZÁLIVKOU MODIFIK PRŮŘ DO 800MM2</t>
  </si>
  <si>
    <t>20x40MM</t>
  </si>
  <si>
    <t>podél říms a zádlažby + napojení stávající a nové vozovky 
7,16+7,38+2*(17,00+2*5,00)=68,540 [A]</t>
  </si>
  <si>
    <t>89</t>
  </si>
  <si>
    <t>935212</t>
  </si>
  <si>
    <t>PŘÍKOPOVÉ ŽLABY Z BETON TVÁRNIC ŠÍŘ DO 600MM DO BETONU TL 100MM</t>
  </si>
  <si>
    <t>kaskádovitý skluz:11,5m=11,500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</si>
  <si>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</si>
  <si>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90</t>
  </si>
  <si>
    <t>93650</t>
  </si>
  <si>
    <t>DROBNÉ DOPLŇK KONSTR KOVOVÉ</t>
  </si>
  <si>
    <t>CHEMICKÉ KOTVY</t>
  </si>
  <si>
    <t>chemické kotvy D25mm pro kotvení pažení do základ. bloku:8ks*1,40*3,9kg/m=43,680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</si>
  <si>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</si>
  <si>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91</t>
  </si>
  <si>
    <t>96611</t>
  </si>
  <si>
    <t>a</t>
  </si>
  <si>
    <t>BOURÁNÍ KONSTRUKCÍ Z BETONOVÝCH DÍLCŮ</t>
  </si>
  <si>
    <t>odstranění bet sloupků:3,30*0,15*0,13+3,30*0,14*0,11=0,115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</si>
  <si>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</si>
  <si>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92</t>
  </si>
  <si>
    <t>b</t>
  </si>
  <si>
    <t>PRO ZPĚTNOU MONTÁŽ</t>
  </si>
  <si>
    <t>panelový plot - 3 pole:3*2,00*2,50=15,000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</si>
  <si>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</si>
  <si>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93</t>
  </si>
  <si>
    <t>96613</t>
  </si>
  <si>
    <t>BOURÁNÍ KONSTRUKCÍ Z KAMENE NA MC</t>
  </si>
  <si>
    <t>POVINNÝ ODKUP ZHOTOVITELEM NA ZÁKLADĚ UZAVŘENÉ KUPNÍ SMLOUVY</t>
  </si>
  <si>
    <t>kamenná část stávajícího mostu 
základy:2*1,6*6,02=19,264 [A] 
klenba včetně dříků:5,65m2*6,02=34,013 [B] 
křídla:24,29m2*0,80=19,432 [C] 
opěry rozšíření:2,87*0,60*1,76*2=6,061 [D] 
Celkem: A+B+C+D=78,770 [E] 
z toho cca 90%, t.j. 0,9*78,8m3=70,920 [F]</t>
  </si>
  <si>
    <t>94</t>
  </si>
  <si>
    <t>POŠKOZENÝ KÁMEN S ODVOZEM NA SKLÁDKU</t>
  </si>
  <si>
    <t>z pol.č.96613.A cca 10%, t.j.0,1*78,8m3=7,880 [A]</t>
  </si>
  <si>
    <t>95</t>
  </si>
  <si>
    <t>96616</t>
  </si>
  <si>
    <t>BOURÁNÍ KONSTRUKCÍ ZE ŽELEZOBETONU</t>
  </si>
  <si>
    <t>římsy včetně parapetních zdí:2*0,51m2*12,50=12,750 [A] 
NK:0,38*1,76*4,5=3,010 [B] 
základy:1,6*1,76*2=5,632 [C] 
opěrné zdi podél koryta:((2,8+1,5+7,5+1,5)*1,2*0,4)+(11*0,6+11*0,5)=18,484 [D] 
Celkem: A+B+C+D=39,876 [E]</t>
  </si>
  <si>
    <t>96</t>
  </si>
  <si>
    <t>96636</t>
  </si>
  <si>
    <t>BOURÁNÍ PROPUSTŮ Z TRUB DN DO 800MM</t>
  </si>
  <si>
    <t>13,0m=13,000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</si>
  <si>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</si>
  <si>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97</t>
  </si>
  <si>
    <t>97817</t>
  </si>
  <si>
    <t>ODSTRANĚNÍ MOSTNÍ IZOLACE</t>
  </si>
  <si>
    <t>10,00*8,23=82,300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</si>
  <si>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</si>
  <si>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202</t>
  </si>
  <si>
    <t>MOSTNÍ PROVIZORIUM</t>
  </si>
  <si>
    <t>202</t>
  </si>
  <si>
    <t>dle pol.č.17120:96,26m3=96,260 [A]</t>
  </si>
  <si>
    <t>z pol.č.11316:35,364m3*2,5t/m3=88,410 [A] 
z pol.č.11332:66,77m3*1,9t/m3=126,863 [B] 
z pol.č.96611:2,0m3*2,5t/m3=5,000 [C] 
z pol.č.96615:8,85m3*2,3t/m3=20,355 [D] 
z pol.č.96616:53,268m3*2,5t/m3=133,170 [E] 
Celkem: A+B+C+D+E=373,798 [F]</t>
  </si>
  <si>
    <t>dle pol.č.12573:84,2m3=84,200 [A]</t>
  </si>
  <si>
    <t>027411</t>
  </si>
  <si>
    <t>PROVIZORNÍ MOSTY - MONTÁŽ</t>
  </si>
  <si>
    <t>12,00*5,00=60,000 [A]</t>
  </si>
  <si>
    <t>027412</t>
  </si>
  <si>
    <t>PROVIZORNÍ MOSTY - NÁJEMNÉ</t>
  </si>
  <si>
    <t>KPLMĚSÍC</t>
  </si>
  <si>
    <t>- 2 kpl/měsíc rezerva - čerpání po odsouhlasení TDS</t>
  </si>
  <si>
    <t>6=6,000 [A]</t>
  </si>
  <si>
    <t>027413</t>
  </si>
  <si>
    <t>PROVIZORNÍ MOSTY - DEMONTÁŽ</t>
  </si>
  <si>
    <t>dle pol.č.027411:60,0m2=60,000 [A]</t>
  </si>
  <si>
    <t>VTD PROVIZORNÍHO MOSTU</t>
  </si>
  <si>
    <t>11221</t>
  </si>
  <si>
    <t>ODSTRANĚNÍ PAŘEZŮ D DO 0,5M</t>
  </si>
  <si>
    <t>ODSTRANĚNÍ KOŘENE BOROVICE D 0,4M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</si>
  <si>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</si>
  <si>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11316</t>
  </si>
  <si>
    <t>ODSTRANĚNÍ KRYTU ZPEVNĚNÝCH PLOCH ZE SILNIČNÍCH DÍLCŮ</t>
  </si>
  <si>
    <t>po zrušení provizoria 
vybourání panelové cesty z pol.č.58303:168,4m2*0,21=35,364 [A]</t>
  </si>
  <si>
    <t>po zrušení provizoria 
vybourání panelové cesty z pol.č.56330:33,68m3=33,680 [A] 
odstranění krajnic dle pol.č.17380:25,41m3=25,410 [B] 
odstranění lože dle pol.č.45152:1,68m3=1,680 [C] 
Celkem: A+B+C=60,770 [D]</t>
  </si>
  <si>
    <t>stávající cesta za lávkou:120,4m2*0,10=12,040 [A]</t>
  </si>
  <si>
    <t>48hod=48,000 [A]</t>
  </si>
  <si>
    <t>48,0m2*0,25=12,000 [A]</t>
  </si>
  <si>
    <t>12273</t>
  </si>
  <si>
    <t>ODKOPÁVKY A PROKOPÁVKY OBECNÉ TŘ. I</t>
  </si>
  <si>
    <t>po zrušení provizoria 
odkop násypu panelové cesty dle pol.č.17110:84,2m3=84,200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</si>
  <si>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</si>
  <si>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</t>
  </si>
  <si>
    <t>ODKOP PRO SPOD STAVBU SILNIC A ŽELEZNIC TŘ. I</t>
  </si>
  <si>
    <t>zřízení panelové cesty:168,4m2*0,20=33,680 [A]</t>
  </si>
  <si>
    <t>natěžení a dovoz pro násyp pro zřízení panel. cesty dle pol.č.17110:84,2m3=84,200 [A]</t>
  </si>
  <si>
    <t>12891</t>
  </si>
  <si>
    <t>DOLAMOVÁNÍ ODKOPÁVEK TŘ. III</t>
  </si>
  <si>
    <t>ODSTRANĚNÍ STÁVAJÍCÍ SKÁLY 
- 10 m3 rezerva - čerpání po odsouhlasení TDS</t>
  </si>
  <si>
    <t>dolamování:(2,14m2+0,6m2)/2*8,8=12,056 [A] 
rezerva: 10=10,000 [B] 
Celkem: A+B=22,056 [C]</t>
  </si>
  <si>
    <t>- dolamování označuje těžení výkopu bez použití trhavin. 
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</t>
  </si>
  <si>
    <t>pro osazení panelové rovnaniny:0,57*5*2+5*1*0,2*6=11,700 [A]</t>
  </si>
  <si>
    <t>17110</t>
  </si>
  <si>
    <t>ULOŽENÍ SYPANINY DO NÁSYPŮ SE ZHUTNĚNÍM</t>
  </si>
  <si>
    <t>pod panelovou cestou:168,4m2*0,50=84,200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</si>
  <si>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</si>
  <si>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zřízení provizoria 
dle pol.č.12891:12,06m3=12,060 [A] 
po zrušení provizoria 
zemina dle pol.č.12273:84,2m3=84,200 [B] 
Celkem: A+B=96,260 [C]</t>
  </si>
  <si>
    <t>17380</t>
  </si>
  <si>
    <t>ZEMNÍ KRAJNICE A DOSYPÁVKY Z NAKUPOVANÝCH MATERIÁLŮ</t>
  </si>
  <si>
    <t>krajnice bez beton. svodidla:67,30*0,32m2=21,536 [A] 
krajnice s beton. svodidlem:21,50*0,18m2=3,870 [B] 
Celkem: A+B=25,406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</si>
  <si>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</si>
  <si>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panelovou provizorní cestu:168,4m2=168,400 [A]</t>
  </si>
  <si>
    <t>18214</t>
  </si>
  <si>
    <t>ÚPRAVA POVRCHŮ SROVNÁNÍM ÚZEMÍ V TL DO 0,25M</t>
  </si>
  <si>
    <t>po zrušení panelové cesty:200m2=200,000 [A]</t>
  </si>
  <si>
    <t>položka zahrnuje srovnání výškových rozdílů terénu</t>
  </si>
  <si>
    <t>18230</t>
  </si>
  <si>
    <t>ROZPROSTŘENÍ ORNICE V ROVINĚ</t>
  </si>
  <si>
    <t>zpětné rozprostření dle pol.č.12110:12,0m3=12,000 [A]</t>
  </si>
  <si>
    <t>položka zahrnuje:  
nutné přemístění ornice z dočasných skládek vzdálených do 50m  
rozprostření ornice v předepsané tloušťce v rovině a ve svahu do 1:5</t>
  </si>
  <si>
    <t>ROZEPŘENÍ STÁVAJÍCÍCH KŘÍDEL 
VČETNĚ ODSTRANĚNÍ</t>
  </si>
  <si>
    <t>rozepření stávajících křídel pod provizoriem - HEB 200 
3ks*5,30*61,3kg/m/1000=0,975 [A]</t>
  </si>
  <si>
    <t>27211</t>
  </si>
  <si>
    <t>ZÁKLADY Z DÍLCŮ BETONOVÝCH</t>
  </si>
  <si>
    <t>PANELOVÁ ROVNANINA VČETNĚ ZAJIŠTĚNÍ PROTI POSUNUTÍ</t>
  </si>
  <si>
    <t>spodní stavba provizoria:5,00*1,00*0,20*2=2,000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</si>
  <si>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</si>
  <si>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základ. deska:2*5,00*5,26*0,60=31,560 [A]</t>
  </si>
  <si>
    <t>z pol.č.272324:31,56m3*120kg/m3/1000=3,787 [A]</t>
  </si>
  <si>
    <t>451313</t>
  </si>
  <si>
    <t>PODKLADNÍ A VÝPLŇOVÉ VRSTVY Z PROSTÉHO BETONU C16/20</t>
  </si>
  <si>
    <t>pod základ. desku:2*5,50*5,36*0,15=8,844 [A]</t>
  </si>
  <si>
    <t>pod panelovou rovnaninu:0,17m2*5,00*2=1,700 [A]</t>
  </si>
  <si>
    <t>pod panelovou provizorní cestu:168,4m2*0,20=33,680 [A]</t>
  </si>
  <si>
    <t>58303</t>
  </si>
  <si>
    <t>KRYT ZE SINIČNÍCH DÍLCŮ (PANELŮ) TL 210MM</t>
  </si>
  <si>
    <t>- 100 m2 rezerva - čerpání po odsouhlasení TDS</t>
  </si>
  <si>
    <t>panelová provizorní cesta:101,6m2+66,8m2=168,400 [A] 
rezerva: 100=100,000 [B] 
Celkem: A+B=268,400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</si>
  <si>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</si>
  <si>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911DA1</t>
  </si>
  <si>
    <t>SVODIDLO BETON, ÚROVEŇ ZADRŽ N2 VÝŠ 1,0M - DODÁVKA A MONTÁŽ</t>
  </si>
  <si>
    <t>- 20 m rezerva - čerpání po odsouhlasení TDS</t>
  </si>
  <si>
    <t>12,0+16,0=28,000 [A] 
rezerva: 20=20,000 [B] 
Celkem: A+B=48,000 [C]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</si>
  <si>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</si>
  <si>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911DA3</t>
  </si>
  <si>
    <t>SVODIDLO BETON, ÚROVEŇ ZADRŽ N2 VÝŠ 1,0M - DEMONTÁŽ S PŘESUNEM</t>
  </si>
  <si>
    <t>dle pol.č.911DA1:28,0m=28,000 [A] 
rezerva: 10=10,000 [B] 
Celkem: A+B=38,000 [C]</t>
  </si>
  <si>
    <t>po zrušení provizoria 
vybourání panelové rovnaniny dle pol.č.27211:2,0m3=2,000 [A]</t>
  </si>
  <si>
    <t>96615</t>
  </si>
  <si>
    <t>BOURÁNÍ KONSTRUKCÍ Z PROSTÉHO BETONU</t>
  </si>
  <si>
    <t>po zrušení provizoria 
vybourání podkladního bet. dle pol.č.451313:8,85m3=8,850 [A]</t>
  </si>
  <si>
    <t>stávající želbet lávka pro pěší:(2,30+1,90)/2*7,10*0,40=5,964 [A] 
stávající křídla lávky včetně základů:(5,90+6,40)/2*3,20*0,80=15,744 [B] 
po zrušení provizoria 
vybourání základů dle pol.č.272324:31,56m3=31,560 [C] 
Celkem: A+B+C=53,268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</si>
</sst>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20</v>
      </c>
      <c s="20">
        <f>'SO 000_000'!I3</f>
      </c>
      <c s="20">
        <f>'SO 000_000'!O2</f>
      </c>
      <c s="20">
        <f>C10+D10</f>
      </c>
    </row>
    <row r="11" spans="1:5" ht="12.75" customHeight="1">
      <c r="A11" s="19" t="s">
        <v>113</v>
      </c>
      <c s="19" t="s">
        <v>112</v>
      </c>
      <c s="20">
        <f>'SO 201_201'!I3</f>
      </c>
      <c s="20">
        <f>'SO 201_201'!O2</f>
      </c>
      <c s="20">
        <f>C11+D11</f>
      </c>
    </row>
    <row r="12" spans="1:5" ht="12.75" customHeight="1">
      <c r="A12" s="19" t="s">
        <v>594</v>
      </c>
      <c s="19" t="s">
        <v>593</v>
      </c>
      <c s="20">
        <f>'SO 202_202'!I3</f>
      </c>
      <c s="20">
        <f>'SO 202_202'!O2</f>
      </c>
      <c s="20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4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38.25">
      <c r="A11" s="34" t="s">
        <v>53</v>
      </c>
      <c r="E11" s="35" t="s">
        <v>54</v>
      </c>
    </row>
    <row r="12" spans="1:5" ht="12.75">
      <c r="A12" s="36" t="s">
        <v>55</v>
      </c>
      <c r="E12" s="37" t="s">
        <v>56</v>
      </c>
    </row>
    <row r="13" spans="1:5" ht="12.75">
      <c r="A13" t="s">
        <v>57</v>
      </c>
      <c r="E13" s="35" t="s">
        <v>58</v>
      </c>
    </row>
    <row r="14" spans="1:16" ht="12.75">
      <c r="A14" s="24" t="s">
        <v>48</v>
      </c>
      <c s="29" t="s">
        <v>27</v>
      </c>
      <c s="29" t="s">
        <v>59</v>
      </c>
      <c s="24" t="s">
        <v>50</v>
      </c>
      <c s="30" t="s">
        <v>60</v>
      </c>
      <c s="31" t="s">
        <v>61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7.5">
      <c r="A15" s="34" t="s">
        <v>53</v>
      </c>
      <c r="E15" s="35" t="s">
        <v>62</v>
      </c>
    </row>
    <row r="16" spans="1:5" ht="12.75">
      <c r="A16" s="36" t="s">
        <v>55</v>
      </c>
      <c r="E16" s="37" t="s">
        <v>63</v>
      </c>
    </row>
    <row r="17" spans="1:5" ht="12.75">
      <c r="A17" t="s">
        <v>57</v>
      </c>
      <c r="E17" s="35" t="s">
        <v>58</v>
      </c>
    </row>
    <row r="18" spans="1:16" ht="12.75">
      <c r="A18" s="24" t="s">
        <v>48</v>
      </c>
      <c s="29" t="s">
        <v>26</v>
      </c>
      <c s="29" t="s">
        <v>64</v>
      </c>
      <c s="24" t="s">
        <v>50</v>
      </c>
      <c s="30" t="s">
        <v>65</v>
      </c>
      <c s="31" t="s">
        <v>61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25.5">
      <c r="A19" s="34" t="s">
        <v>53</v>
      </c>
      <c r="E19" s="35" t="s">
        <v>66</v>
      </c>
    </row>
    <row r="20" spans="1:5" ht="12.75">
      <c r="A20" s="36" t="s">
        <v>55</v>
      </c>
      <c r="E20" s="37" t="s">
        <v>50</v>
      </c>
    </row>
    <row r="21" spans="1:5" ht="12.75">
      <c r="A21" t="s">
        <v>57</v>
      </c>
      <c r="E21" s="35" t="s">
        <v>58</v>
      </c>
    </row>
    <row r="22" spans="1:16" ht="12.75">
      <c r="A22" s="24" t="s">
        <v>48</v>
      </c>
      <c s="29" t="s">
        <v>36</v>
      </c>
      <c s="29" t="s">
        <v>67</v>
      </c>
      <c s="24" t="s">
        <v>50</v>
      </c>
      <c s="30" t="s">
        <v>68</v>
      </c>
      <c s="31" t="s">
        <v>61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25.5">
      <c r="A23" s="34" t="s">
        <v>53</v>
      </c>
      <c r="E23" s="35" t="s">
        <v>69</v>
      </c>
    </row>
    <row r="24" spans="1:5" ht="12.75">
      <c r="A24" s="36" t="s">
        <v>55</v>
      </c>
      <c r="E24" s="37" t="s">
        <v>50</v>
      </c>
    </row>
    <row r="25" spans="1:5" ht="12.75">
      <c r="A25" t="s">
        <v>57</v>
      </c>
      <c r="E25" s="35" t="s">
        <v>70</v>
      </c>
    </row>
    <row r="26" spans="1:16" ht="12.75">
      <c r="A26" s="24" t="s">
        <v>48</v>
      </c>
      <c s="29" t="s">
        <v>38</v>
      </c>
      <c s="29" t="s">
        <v>71</v>
      </c>
      <c s="24" t="s">
        <v>50</v>
      </c>
      <c s="30" t="s">
        <v>72</v>
      </c>
      <c s="31" t="s">
        <v>73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50</v>
      </c>
    </row>
    <row r="29" spans="1:5" ht="12.75">
      <c r="A29" t="s">
        <v>57</v>
      </c>
      <c r="E29" s="35" t="s">
        <v>70</v>
      </c>
    </row>
    <row r="30" spans="1:16" ht="12.75">
      <c r="A30" s="24" t="s">
        <v>48</v>
      </c>
      <c s="29" t="s">
        <v>40</v>
      </c>
      <c s="29" t="s">
        <v>74</v>
      </c>
      <c s="24" t="s">
        <v>50</v>
      </c>
      <c s="30" t="s">
        <v>75</v>
      </c>
      <c s="31" t="s">
        <v>73</v>
      </c>
      <c s="32">
        <v>3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55</v>
      </c>
      <c r="E32" s="37" t="s">
        <v>76</v>
      </c>
    </row>
    <row r="33" spans="1:5" ht="89.25">
      <c r="A33" t="s">
        <v>57</v>
      </c>
      <c r="E33" s="35" t="s">
        <v>77</v>
      </c>
    </row>
    <row r="34" spans="1:16" ht="12.75">
      <c r="A34" s="24" t="s">
        <v>48</v>
      </c>
      <c s="29" t="s">
        <v>78</v>
      </c>
      <c s="29" t="s">
        <v>79</v>
      </c>
      <c s="24" t="s">
        <v>50</v>
      </c>
      <c s="30" t="s">
        <v>80</v>
      </c>
      <c s="31" t="s">
        <v>61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38.25">
      <c r="A35" s="34" t="s">
        <v>53</v>
      </c>
      <c r="E35" s="35" t="s">
        <v>81</v>
      </c>
    </row>
    <row r="36" spans="1:5" ht="12.75">
      <c r="A36" s="36" t="s">
        <v>55</v>
      </c>
      <c r="E36" s="37" t="s">
        <v>63</v>
      </c>
    </row>
    <row r="37" spans="1:5" ht="12.75">
      <c r="A37" t="s">
        <v>57</v>
      </c>
      <c r="E37" s="35" t="s">
        <v>70</v>
      </c>
    </row>
    <row r="38" spans="1:16" ht="12.75">
      <c r="A38" s="24" t="s">
        <v>48</v>
      </c>
      <c s="29" t="s">
        <v>82</v>
      </c>
      <c s="29" t="s">
        <v>83</v>
      </c>
      <c s="24" t="s">
        <v>50</v>
      </c>
      <c s="30" t="s">
        <v>84</v>
      </c>
      <c s="31" t="s">
        <v>73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53</v>
      </c>
      <c r="E39" s="35" t="s">
        <v>50</v>
      </c>
    </row>
    <row r="40" spans="1:5" ht="12.75">
      <c r="A40" s="36" t="s">
        <v>55</v>
      </c>
      <c r="E40" s="37" t="s">
        <v>85</v>
      </c>
    </row>
    <row r="41" spans="1:5" ht="12.75">
      <c r="A41" t="s">
        <v>57</v>
      </c>
      <c r="E41" s="35" t="s">
        <v>70</v>
      </c>
    </row>
    <row r="42" spans="1:16" ht="12.75">
      <c r="A42" s="24" t="s">
        <v>48</v>
      </c>
      <c s="29" t="s">
        <v>43</v>
      </c>
      <c s="29" t="s">
        <v>86</v>
      </c>
      <c s="24" t="s">
        <v>50</v>
      </c>
      <c s="30" t="s">
        <v>87</v>
      </c>
      <c s="31" t="s">
        <v>61</v>
      </c>
      <c s="32">
        <v>1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12.75">
      <c r="A43" s="34" t="s">
        <v>53</v>
      </c>
      <c r="E43" s="35" t="s">
        <v>50</v>
      </c>
    </row>
    <row r="44" spans="1:5" ht="12.75">
      <c r="A44" s="36" t="s">
        <v>55</v>
      </c>
      <c r="E44" s="37" t="s">
        <v>63</v>
      </c>
    </row>
    <row r="45" spans="1:5" ht="12.75">
      <c r="A45" t="s">
        <v>57</v>
      </c>
      <c r="E45" s="35" t="s">
        <v>70</v>
      </c>
    </row>
    <row r="46" spans="1:16" ht="12.75">
      <c r="A46" s="24" t="s">
        <v>48</v>
      </c>
      <c s="29" t="s">
        <v>45</v>
      </c>
      <c s="29" t="s">
        <v>88</v>
      </c>
      <c s="24" t="s">
        <v>50</v>
      </c>
      <c s="30" t="s">
        <v>89</v>
      </c>
      <c s="31" t="s">
        <v>61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25.5">
      <c r="A47" s="34" t="s">
        <v>53</v>
      </c>
      <c r="E47" s="35" t="s">
        <v>90</v>
      </c>
    </row>
    <row r="48" spans="1:5" ht="12.75">
      <c r="A48" s="36" t="s">
        <v>55</v>
      </c>
      <c r="E48" s="37" t="s">
        <v>63</v>
      </c>
    </row>
    <row r="49" spans="1:5" ht="12.75">
      <c r="A49" t="s">
        <v>57</v>
      </c>
      <c r="E49" s="35" t="s">
        <v>70</v>
      </c>
    </row>
    <row r="50" spans="1:16" ht="12.75">
      <c r="A50" s="24" t="s">
        <v>48</v>
      </c>
      <c s="29" t="s">
        <v>91</v>
      </c>
      <c s="29" t="s">
        <v>92</v>
      </c>
      <c s="24" t="s">
        <v>50</v>
      </c>
      <c s="30" t="s">
        <v>93</v>
      </c>
      <c s="31" t="s">
        <v>94</v>
      </c>
      <c s="32">
        <v>1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38.25">
      <c r="A51" s="34" t="s">
        <v>53</v>
      </c>
      <c r="E51" s="35" t="s">
        <v>95</v>
      </c>
    </row>
    <row r="52" spans="1:5" ht="12.75">
      <c r="A52" s="36" t="s">
        <v>55</v>
      </c>
      <c r="E52" s="37" t="s">
        <v>50</v>
      </c>
    </row>
    <row r="53" spans="1:5" ht="76.5">
      <c r="A53" t="s">
        <v>57</v>
      </c>
      <c r="E53" s="35" t="s">
        <v>96</v>
      </c>
    </row>
    <row r="54" spans="1:16" ht="12.75">
      <c r="A54" s="24" t="s">
        <v>48</v>
      </c>
      <c s="29" t="s">
        <v>97</v>
      </c>
      <c s="29" t="s">
        <v>98</v>
      </c>
      <c s="24" t="s">
        <v>50</v>
      </c>
      <c s="30" t="s">
        <v>99</v>
      </c>
      <c s="31" t="s">
        <v>73</v>
      </c>
      <c s="32">
        <v>1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53</v>
      </c>
      <c r="E55" s="35" t="s">
        <v>50</v>
      </c>
    </row>
    <row r="56" spans="1:5" ht="12.75">
      <c r="A56" s="36" t="s">
        <v>55</v>
      </c>
      <c r="E56" s="37" t="s">
        <v>85</v>
      </c>
    </row>
    <row r="57" spans="1:5" ht="51">
      <c r="A57" t="s">
        <v>57</v>
      </c>
      <c r="E57" s="35" t="s">
        <v>100</v>
      </c>
    </row>
    <row r="58" spans="1:16" ht="12.75">
      <c r="A58" s="24" t="s">
        <v>48</v>
      </c>
      <c s="29" t="s">
        <v>101</v>
      </c>
      <c s="29" t="s">
        <v>102</v>
      </c>
      <c s="24" t="s">
        <v>50</v>
      </c>
      <c s="30" t="s">
        <v>103</v>
      </c>
      <c s="31" t="s">
        <v>61</v>
      </c>
      <c s="32">
        <v>1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25.5">
      <c r="A59" s="34" t="s">
        <v>53</v>
      </c>
      <c r="E59" s="35" t="s">
        <v>104</v>
      </c>
    </row>
    <row r="60" spans="1:5" ht="12.75">
      <c r="A60" s="36" t="s">
        <v>55</v>
      </c>
      <c r="E60" s="37" t="s">
        <v>63</v>
      </c>
    </row>
    <row r="61" spans="1:5" ht="12.75">
      <c r="A61" t="s">
        <v>57</v>
      </c>
      <c r="E61" s="35" t="s">
        <v>105</v>
      </c>
    </row>
    <row r="62" spans="1:16" ht="12.75">
      <c r="A62" s="24" t="s">
        <v>48</v>
      </c>
      <c s="29" t="s">
        <v>106</v>
      </c>
      <c s="29" t="s">
        <v>107</v>
      </c>
      <c s="24" t="s">
        <v>50</v>
      </c>
      <c s="30" t="s">
        <v>108</v>
      </c>
      <c s="31" t="s">
        <v>61</v>
      </c>
      <c s="32">
        <v>1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38.25">
      <c r="A63" s="34" t="s">
        <v>53</v>
      </c>
      <c r="E63" s="35" t="s">
        <v>109</v>
      </c>
    </row>
    <row r="64" spans="1:5" ht="12.75">
      <c r="A64" s="36" t="s">
        <v>55</v>
      </c>
      <c r="E64" s="37" t="s">
        <v>85</v>
      </c>
    </row>
    <row r="65" spans="1:5" ht="89.25">
      <c r="A65" t="s">
        <v>57</v>
      </c>
      <c r="E65" s="35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0+O9+O30+O119+O160+O197+O226+O267+O296+O305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113</v>
      </c>
      <c s="38">
        <f>0+I9+I30+I119+I160+I197+I226+I267+I296+I305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111</v>
      </c>
      <c s="1"/>
      <c s="14" t="s">
        <v>112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113</v>
      </c>
      <c s="6"/>
      <c s="18" t="s">
        <v>112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114</v>
      </c>
      <c s="24" t="s">
        <v>50</v>
      </c>
      <c s="30" t="s">
        <v>115</v>
      </c>
      <c s="31" t="s">
        <v>116</v>
      </c>
      <c s="32">
        <v>642.08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53</v>
      </c>
      <c r="E11" s="35" t="s">
        <v>50</v>
      </c>
    </row>
    <row r="12" spans="1:5" ht="38.25">
      <c r="A12" s="36" t="s">
        <v>55</v>
      </c>
      <c r="E12" s="37" t="s">
        <v>117</v>
      </c>
    </row>
    <row r="13" spans="1:5" ht="25.5">
      <c r="A13" t="s">
        <v>57</v>
      </c>
      <c r="E13" s="35" t="s">
        <v>118</v>
      </c>
    </row>
    <row r="14" spans="1:16" ht="12.75">
      <c r="A14" s="24" t="s">
        <v>48</v>
      </c>
      <c s="29" t="s">
        <v>27</v>
      </c>
      <c s="29" t="s">
        <v>119</v>
      </c>
      <c s="24" t="s">
        <v>50</v>
      </c>
      <c s="30" t="s">
        <v>115</v>
      </c>
      <c s="31" t="s">
        <v>120</v>
      </c>
      <c s="32">
        <v>434.661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53</v>
      </c>
      <c r="E15" s="35" t="s">
        <v>121</v>
      </c>
    </row>
    <row r="16" spans="1:5" ht="76.5">
      <c r="A16" s="36" t="s">
        <v>55</v>
      </c>
      <c r="E16" s="37" t="s">
        <v>122</v>
      </c>
    </row>
    <row r="17" spans="1:5" ht="25.5">
      <c r="A17" t="s">
        <v>57</v>
      </c>
      <c r="E17" s="35" t="s">
        <v>118</v>
      </c>
    </row>
    <row r="18" spans="1:16" ht="12.75">
      <c r="A18" s="24" t="s">
        <v>48</v>
      </c>
      <c s="29" t="s">
        <v>26</v>
      </c>
      <c s="29" t="s">
        <v>123</v>
      </c>
      <c s="24" t="s">
        <v>50</v>
      </c>
      <c s="30" t="s">
        <v>124</v>
      </c>
      <c s="31" t="s">
        <v>120</v>
      </c>
      <c s="32">
        <v>0.412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125</v>
      </c>
    </row>
    <row r="21" spans="1:5" ht="25.5">
      <c r="A21" t="s">
        <v>57</v>
      </c>
      <c r="E21" s="35" t="s">
        <v>118</v>
      </c>
    </row>
    <row r="22" spans="1:16" ht="12.75">
      <c r="A22" s="24" t="s">
        <v>48</v>
      </c>
      <c s="29" t="s">
        <v>36</v>
      </c>
      <c s="29" t="s">
        <v>126</v>
      </c>
      <c s="24" t="s">
        <v>50</v>
      </c>
      <c s="30" t="s">
        <v>127</v>
      </c>
      <c s="31" t="s">
        <v>116</v>
      </c>
      <c s="32">
        <v>454.69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128</v>
      </c>
    </row>
    <row r="25" spans="1:5" ht="25.5">
      <c r="A25" t="s">
        <v>57</v>
      </c>
      <c r="E25" s="35" t="s">
        <v>129</v>
      </c>
    </row>
    <row r="26" spans="1:16" ht="12.75">
      <c r="A26" s="24" t="s">
        <v>48</v>
      </c>
      <c s="29" t="s">
        <v>38</v>
      </c>
      <c s="29" t="s">
        <v>130</v>
      </c>
      <c s="24" t="s">
        <v>50</v>
      </c>
      <c s="30" t="s">
        <v>131</v>
      </c>
      <c s="31" t="s">
        <v>116</v>
      </c>
      <c s="32">
        <v>68.25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132</v>
      </c>
    </row>
    <row r="29" spans="1:5" ht="25.5">
      <c r="A29" t="s">
        <v>57</v>
      </c>
      <c r="E29" s="35" t="s">
        <v>129</v>
      </c>
    </row>
    <row r="30" spans="1:18" ht="12.75" customHeight="1">
      <c r="A30" s="6" t="s">
        <v>46</v>
      </c>
      <c s="6"/>
      <c s="40" t="s">
        <v>32</v>
      </c>
      <c s="6"/>
      <c s="27" t="s">
        <v>133</v>
      </c>
      <c s="6"/>
      <c s="6"/>
      <c s="6"/>
      <c s="41">
        <f>0+Q30</f>
      </c>
      <c r="O30">
        <f>0+R30</f>
      </c>
      <c r="Q30">
        <f>0+I31+I35+I39+I43+I47+I51+I55+I59+I63+I67+I71+I75+I79+I83+I87+I91+I95+I99+I103+I107+I111+I115</f>
      </c>
      <c>
        <f>0+O31+O35+O39+O43+O47+O51+O55+O59+O63+O67+O71+O75+O79+O83+O87+O91+O95+O99+O103+O107+O111+O115</f>
      </c>
    </row>
    <row r="31" spans="1:16" ht="12.75">
      <c r="A31" s="24" t="s">
        <v>48</v>
      </c>
      <c s="29" t="s">
        <v>40</v>
      </c>
      <c s="29" t="s">
        <v>134</v>
      </c>
      <c s="24" t="s">
        <v>50</v>
      </c>
      <c s="30" t="s">
        <v>135</v>
      </c>
      <c s="31" t="s">
        <v>136</v>
      </c>
      <c s="32">
        <v>35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53</v>
      </c>
      <c r="E32" s="35" t="s">
        <v>137</v>
      </c>
    </row>
    <row r="33" spans="1:5" ht="12.75">
      <c r="A33" s="36" t="s">
        <v>55</v>
      </c>
      <c r="E33" s="37" t="s">
        <v>138</v>
      </c>
    </row>
    <row r="34" spans="1:5" ht="38.25">
      <c r="A34" t="s">
        <v>57</v>
      </c>
      <c r="E34" s="35" t="s">
        <v>139</v>
      </c>
    </row>
    <row r="35" spans="1:16" ht="12.75">
      <c r="A35" s="24" t="s">
        <v>48</v>
      </c>
      <c s="29" t="s">
        <v>78</v>
      </c>
      <c s="29" t="s">
        <v>140</v>
      </c>
      <c s="24" t="s">
        <v>50</v>
      </c>
      <c s="30" t="s">
        <v>141</v>
      </c>
      <c s="31" t="s">
        <v>73</v>
      </c>
      <c s="32">
        <v>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53</v>
      </c>
      <c r="E36" s="35" t="s">
        <v>142</v>
      </c>
    </row>
    <row r="37" spans="1:5" ht="12.75">
      <c r="A37" s="36" t="s">
        <v>55</v>
      </c>
      <c r="E37" s="37" t="s">
        <v>143</v>
      </c>
    </row>
    <row r="38" spans="1:5" ht="76.5">
      <c r="A38" t="s">
        <v>57</v>
      </c>
      <c r="E38" s="35" t="s">
        <v>144</v>
      </c>
    </row>
    <row r="39" spans="1:16" ht="25.5">
      <c r="A39" s="24" t="s">
        <v>48</v>
      </c>
      <c s="29" t="s">
        <v>82</v>
      </c>
      <c s="29" t="s">
        <v>145</v>
      </c>
      <c s="24" t="s">
        <v>50</v>
      </c>
      <c s="30" t="s">
        <v>146</v>
      </c>
      <c s="31" t="s">
        <v>116</v>
      </c>
      <c s="32">
        <v>159.892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25.5">
      <c r="A40" s="34" t="s">
        <v>53</v>
      </c>
      <c r="E40" s="35" t="s">
        <v>147</v>
      </c>
    </row>
    <row r="41" spans="1:5" ht="12.75">
      <c r="A41" s="36" t="s">
        <v>55</v>
      </c>
      <c r="E41" s="37" t="s">
        <v>148</v>
      </c>
    </row>
    <row r="42" spans="1:5" ht="63.75">
      <c r="A42" t="s">
        <v>57</v>
      </c>
      <c r="E42" s="35" t="s">
        <v>149</v>
      </c>
    </row>
    <row r="43" spans="1:16" ht="25.5">
      <c r="A43" s="24" t="s">
        <v>48</v>
      </c>
      <c s="29" t="s">
        <v>43</v>
      </c>
      <c s="29" t="s">
        <v>150</v>
      </c>
      <c s="24" t="s">
        <v>50</v>
      </c>
      <c s="30" t="s">
        <v>151</v>
      </c>
      <c s="31" t="s">
        <v>116</v>
      </c>
      <c s="32">
        <v>50.41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25.5">
      <c r="A44" s="34" t="s">
        <v>53</v>
      </c>
      <c r="E44" s="35" t="s">
        <v>152</v>
      </c>
    </row>
    <row r="45" spans="1:5" ht="38.25">
      <c r="A45" s="36" t="s">
        <v>55</v>
      </c>
      <c r="E45" s="37" t="s">
        <v>153</v>
      </c>
    </row>
    <row r="46" spans="1:5" ht="63.75">
      <c r="A46" t="s">
        <v>57</v>
      </c>
      <c r="E46" s="35" t="s">
        <v>149</v>
      </c>
    </row>
    <row r="47" spans="1:16" ht="12.75">
      <c r="A47" s="24" t="s">
        <v>48</v>
      </c>
      <c s="29" t="s">
        <v>45</v>
      </c>
      <c s="29" t="s">
        <v>154</v>
      </c>
      <c s="24" t="s">
        <v>50</v>
      </c>
      <c s="30" t="s">
        <v>155</v>
      </c>
      <c s="31" t="s">
        <v>156</v>
      </c>
      <c s="32">
        <v>14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53</v>
      </c>
      <c r="E48" s="35" t="s">
        <v>157</v>
      </c>
    </row>
    <row r="49" spans="1:5" ht="12.75">
      <c r="A49" s="36" t="s">
        <v>55</v>
      </c>
      <c r="E49" s="37" t="s">
        <v>158</v>
      </c>
    </row>
    <row r="50" spans="1:5" ht="25.5">
      <c r="A50" t="s">
        <v>57</v>
      </c>
      <c r="E50" s="35" t="s">
        <v>159</v>
      </c>
    </row>
    <row r="51" spans="1:16" ht="12.75">
      <c r="A51" s="24" t="s">
        <v>48</v>
      </c>
      <c s="29" t="s">
        <v>91</v>
      </c>
      <c s="29" t="s">
        <v>160</v>
      </c>
      <c s="24" t="s">
        <v>50</v>
      </c>
      <c s="30" t="s">
        <v>161</v>
      </c>
      <c s="31" t="s">
        <v>162</v>
      </c>
      <c s="32">
        <v>144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53</v>
      </c>
      <c r="E52" s="35" t="s">
        <v>50</v>
      </c>
    </row>
    <row r="53" spans="1:5" ht="12.75">
      <c r="A53" s="36" t="s">
        <v>55</v>
      </c>
      <c r="E53" s="37" t="s">
        <v>163</v>
      </c>
    </row>
    <row r="54" spans="1:5" ht="38.25">
      <c r="A54" t="s">
        <v>57</v>
      </c>
      <c r="E54" s="35" t="s">
        <v>164</v>
      </c>
    </row>
    <row r="55" spans="1:16" ht="12.75">
      <c r="A55" s="24" t="s">
        <v>48</v>
      </c>
      <c s="29" t="s">
        <v>97</v>
      </c>
      <c s="29" t="s">
        <v>165</v>
      </c>
      <c s="24" t="s">
        <v>50</v>
      </c>
      <c s="30" t="s">
        <v>166</v>
      </c>
      <c s="31" t="s">
        <v>156</v>
      </c>
      <c s="32">
        <v>28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53</v>
      </c>
      <c r="E56" s="35" t="s">
        <v>50</v>
      </c>
    </row>
    <row r="57" spans="1:5" ht="12.75">
      <c r="A57" s="36" t="s">
        <v>55</v>
      </c>
      <c r="E57" s="37" t="s">
        <v>167</v>
      </c>
    </row>
    <row r="58" spans="1:5" ht="38.25">
      <c r="A58" t="s">
        <v>57</v>
      </c>
      <c r="E58" s="35" t="s">
        <v>168</v>
      </c>
    </row>
    <row r="59" spans="1:16" ht="12.75">
      <c r="A59" s="24" t="s">
        <v>48</v>
      </c>
      <c s="29" t="s">
        <v>101</v>
      </c>
      <c s="29" t="s">
        <v>169</v>
      </c>
      <c s="24" t="s">
        <v>50</v>
      </c>
      <c s="30" t="s">
        <v>170</v>
      </c>
      <c s="31" t="s">
        <v>116</v>
      </c>
      <c s="32">
        <v>19.749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53</v>
      </c>
      <c r="E60" s="35" t="s">
        <v>50</v>
      </c>
    </row>
    <row r="61" spans="1:5" ht="12.75">
      <c r="A61" s="36" t="s">
        <v>55</v>
      </c>
      <c r="E61" s="37" t="s">
        <v>171</v>
      </c>
    </row>
    <row r="62" spans="1:5" ht="38.25">
      <c r="A62" t="s">
        <v>57</v>
      </c>
      <c r="E62" s="35" t="s">
        <v>172</v>
      </c>
    </row>
    <row r="63" spans="1:16" ht="12.75">
      <c r="A63" s="24" t="s">
        <v>48</v>
      </c>
      <c s="29" t="s">
        <v>106</v>
      </c>
      <c s="29" t="s">
        <v>173</v>
      </c>
      <c s="24" t="s">
        <v>174</v>
      </c>
      <c s="30" t="s">
        <v>175</v>
      </c>
      <c s="31" t="s">
        <v>116</v>
      </c>
      <c s="32">
        <v>68.25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53</v>
      </c>
      <c r="E64" s="35" t="s">
        <v>176</v>
      </c>
    </row>
    <row r="65" spans="1:5" ht="12.75">
      <c r="A65" s="36" t="s">
        <v>55</v>
      </c>
      <c r="E65" s="37" t="s">
        <v>177</v>
      </c>
    </row>
    <row r="66" spans="1:5" ht="306">
      <c r="A66" t="s">
        <v>57</v>
      </c>
      <c r="E66" s="35" t="s">
        <v>178</v>
      </c>
    </row>
    <row r="67" spans="1:16" ht="12.75">
      <c r="A67" s="24" t="s">
        <v>48</v>
      </c>
      <c s="29" t="s">
        <v>179</v>
      </c>
      <c s="29" t="s">
        <v>173</v>
      </c>
      <c s="24" t="s">
        <v>180</v>
      </c>
      <c s="30" t="s">
        <v>175</v>
      </c>
      <c s="31" t="s">
        <v>116</v>
      </c>
      <c s="32">
        <v>454.69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53</v>
      </c>
      <c r="E68" s="35" t="s">
        <v>181</v>
      </c>
    </row>
    <row r="69" spans="1:5" ht="12.75">
      <c r="A69" s="36" t="s">
        <v>55</v>
      </c>
      <c r="E69" s="37" t="s">
        <v>182</v>
      </c>
    </row>
    <row r="70" spans="1:5" ht="306">
      <c r="A70" t="s">
        <v>57</v>
      </c>
      <c r="E70" s="35" t="s">
        <v>178</v>
      </c>
    </row>
    <row r="71" spans="1:16" ht="12.75">
      <c r="A71" s="24" t="s">
        <v>48</v>
      </c>
      <c s="29" t="s">
        <v>183</v>
      </c>
      <c s="29" t="s">
        <v>184</v>
      </c>
      <c s="24" t="s">
        <v>50</v>
      </c>
      <c s="30" t="s">
        <v>185</v>
      </c>
      <c s="31" t="s">
        <v>116</v>
      </c>
      <c s="32">
        <v>40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53</v>
      </c>
      <c r="E72" s="35" t="s">
        <v>186</v>
      </c>
    </row>
    <row r="73" spans="1:5" ht="51">
      <c r="A73" s="36" t="s">
        <v>55</v>
      </c>
      <c r="E73" s="37" t="s">
        <v>187</v>
      </c>
    </row>
    <row r="74" spans="1:5" ht="63.75">
      <c r="A74" t="s">
        <v>57</v>
      </c>
      <c r="E74" s="35" t="s">
        <v>188</v>
      </c>
    </row>
    <row r="75" spans="1:16" ht="12.75">
      <c r="A75" s="24" t="s">
        <v>48</v>
      </c>
      <c s="29" t="s">
        <v>189</v>
      </c>
      <c s="29" t="s">
        <v>190</v>
      </c>
      <c s="24" t="s">
        <v>50</v>
      </c>
      <c s="30" t="s">
        <v>191</v>
      </c>
      <c s="31" t="s">
        <v>116</v>
      </c>
      <c s="32">
        <v>207.28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53</v>
      </c>
      <c r="E76" s="35" t="s">
        <v>50</v>
      </c>
    </row>
    <row r="77" spans="1:5" ht="38.25">
      <c r="A77" s="36" t="s">
        <v>55</v>
      </c>
      <c r="E77" s="37" t="s">
        <v>192</v>
      </c>
    </row>
    <row r="78" spans="1:5" ht="318.75">
      <c r="A78" t="s">
        <v>57</v>
      </c>
      <c r="E78" s="35" t="s">
        <v>193</v>
      </c>
    </row>
    <row r="79" spans="1:16" ht="12.75">
      <c r="A79" s="24" t="s">
        <v>48</v>
      </c>
      <c s="29" t="s">
        <v>194</v>
      </c>
      <c s="29" t="s">
        <v>195</v>
      </c>
      <c s="24" t="s">
        <v>50</v>
      </c>
      <c s="30" t="s">
        <v>196</v>
      </c>
      <c s="31" t="s">
        <v>116</v>
      </c>
      <c s="32">
        <v>310.92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53</v>
      </c>
      <c r="E80" s="35" t="s">
        <v>50</v>
      </c>
    </row>
    <row r="81" spans="1:5" ht="38.25">
      <c r="A81" s="36" t="s">
        <v>55</v>
      </c>
      <c r="E81" s="37" t="s">
        <v>197</v>
      </c>
    </row>
    <row r="82" spans="1:5" ht="318.75">
      <c r="A82" t="s">
        <v>57</v>
      </c>
      <c r="E82" s="35" t="s">
        <v>198</v>
      </c>
    </row>
    <row r="83" spans="1:16" ht="12.75">
      <c r="A83" s="24" t="s">
        <v>48</v>
      </c>
      <c s="29" t="s">
        <v>199</v>
      </c>
      <c s="29" t="s">
        <v>200</v>
      </c>
      <c s="24" t="s">
        <v>50</v>
      </c>
      <c s="30" t="s">
        <v>201</v>
      </c>
      <c s="31" t="s">
        <v>116</v>
      </c>
      <c s="32">
        <v>198.789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53</v>
      </c>
      <c r="E84" s="35" t="s">
        <v>202</v>
      </c>
    </row>
    <row r="85" spans="1:5" ht="51">
      <c r="A85" s="36" t="s">
        <v>55</v>
      </c>
      <c r="E85" s="37" t="s">
        <v>203</v>
      </c>
    </row>
    <row r="86" spans="1:5" ht="318.75">
      <c r="A86" t="s">
        <v>57</v>
      </c>
      <c r="E86" s="35" t="s">
        <v>198</v>
      </c>
    </row>
    <row r="87" spans="1:16" ht="12.75">
      <c r="A87" s="24" t="s">
        <v>48</v>
      </c>
      <c s="29" t="s">
        <v>204</v>
      </c>
      <c s="29" t="s">
        <v>205</v>
      </c>
      <c s="24" t="s">
        <v>50</v>
      </c>
      <c s="30" t="s">
        <v>206</v>
      </c>
      <c s="31" t="s">
        <v>116</v>
      </c>
      <c s="32">
        <v>622.077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53</v>
      </c>
      <c r="E88" s="35" t="s">
        <v>50</v>
      </c>
    </row>
    <row r="89" spans="1:5" ht="51">
      <c r="A89" s="36" t="s">
        <v>55</v>
      </c>
      <c r="E89" s="37" t="s">
        <v>207</v>
      </c>
    </row>
    <row r="90" spans="1:5" ht="191.25">
      <c r="A90" t="s">
        <v>57</v>
      </c>
      <c r="E90" s="35" t="s">
        <v>208</v>
      </c>
    </row>
    <row r="91" spans="1:16" ht="12.75">
      <c r="A91" s="24" t="s">
        <v>48</v>
      </c>
      <c s="29" t="s">
        <v>209</v>
      </c>
      <c s="29" t="s">
        <v>210</v>
      </c>
      <c s="24" t="s">
        <v>50</v>
      </c>
      <c s="30" t="s">
        <v>211</v>
      </c>
      <c s="31" t="s">
        <v>116</v>
      </c>
      <c s="32">
        <v>454.689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53</v>
      </c>
      <c r="E92" s="35" t="s">
        <v>50</v>
      </c>
    </row>
    <row r="93" spans="1:5" ht="76.5">
      <c r="A93" s="36" t="s">
        <v>55</v>
      </c>
      <c r="E93" s="37" t="s">
        <v>212</v>
      </c>
    </row>
    <row r="94" spans="1:5" ht="229.5">
      <c r="A94" t="s">
        <v>57</v>
      </c>
      <c r="E94" s="35" t="s">
        <v>213</v>
      </c>
    </row>
    <row r="95" spans="1:16" ht="12.75">
      <c r="A95" s="24" t="s">
        <v>48</v>
      </c>
      <c s="29" t="s">
        <v>214</v>
      </c>
      <c s="29" t="s">
        <v>215</v>
      </c>
      <c s="24" t="s">
        <v>50</v>
      </c>
      <c s="30" t="s">
        <v>216</v>
      </c>
      <c s="31" t="s">
        <v>116</v>
      </c>
      <c s="32">
        <v>19.792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53</v>
      </c>
      <c r="E96" s="35" t="s">
        <v>217</v>
      </c>
    </row>
    <row r="97" spans="1:5" ht="25.5">
      <c r="A97" s="36" t="s">
        <v>55</v>
      </c>
      <c r="E97" s="37" t="s">
        <v>218</v>
      </c>
    </row>
    <row r="98" spans="1:5" ht="293.25">
      <c r="A98" t="s">
        <v>57</v>
      </c>
      <c r="E98" s="35" t="s">
        <v>219</v>
      </c>
    </row>
    <row r="99" spans="1:16" ht="12.75">
      <c r="A99" s="24" t="s">
        <v>48</v>
      </c>
      <c s="29" t="s">
        <v>220</v>
      </c>
      <c s="29" t="s">
        <v>221</v>
      </c>
      <c s="24" t="s">
        <v>50</v>
      </c>
      <c s="30" t="s">
        <v>222</v>
      </c>
      <c s="31" t="s">
        <v>116</v>
      </c>
      <c s="32">
        <v>24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25.5">
      <c r="A100" s="34" t="s">
        <v>53</v>
      </c>
      <c r="E100" s="35" t="s">
        <v>223</v>
      </c>
    </row>
    <row r="101" spans="1:5" ht="12.75">
      <c r="A101" s="36" t="s">
        <v>55</v>
      </c>
      <c r="E101" s="37" t="s">
        <v>224</v>
      </c>
    </row>
    <row r="102" spans="1:5" ht="267.75">
      <c r="A102" t="s">
        <v>57</v>
      </c>
      <c r="E102" s="35" t="s">
        <v>225</v>
      </c>
    </row>
    <row r="103" spans="1:16" ht="12.75">
      <c r="A103" s="24" t="s">
        <v>48</v>
      </c>
      <c s="29" t="s">
        <v>226</v>
      </c>
      <c s="29" t="s">
        <v>227</v>
      </c>
      <c s="24" t="s">
        <v>50</v>
      </c>
      <c s="30" t="s">
        <v>228</v>
      </c>
      <c s="31" t="s">
        <v>136</v>
      </c>
      <c s="32">
        <v>215.15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53</v>
      </c>
      <c r="E104" s="35" t="s">
        <v>50</v>
      </c>
    </row>
    <row r="105" spans="1:5" ht="12.75">
      <c r="A105" s="36" t="s">
        <v>55</v>
      </c>
      <c r="E105" s="37" t="s">
        <v>229</v>
      </c>
    </row>
    <row r="106" spans="1:5" ht="25.5">
      <c r="A106" t="s">
        <v>57</v>
      </c>
      <c r="E106" s="35" t="s">
        <v>230</v>
      </c>
    </row>
    <row r="107" spans="1:16" ht="12.75">
      <c r="A107" s="24" t="s">
        <v>48</v>
      </c>
      <c s="29" t="s">
        <v>231</v>
      </c>
      <c s="29" t="s">
        <v>232</v>
      </c>
      <c s="24" t="s">
        <v>50</v>
      </c>
      <c s="30" t="s">
        <v>233</v>
      </c>
      <c s="31" t="s">
        <v>116</v>
      </c>
      <c s="32">
        <v>68.25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12.75">
      <c r="A108" s="34" t="s">
        <v>53</v>
      </c>
      <c r="E108" s="35" t="s">
        <v>50</v>
      </c>
    </row>
    <row r="109" spans="1:5" ht="12.75">
      <c r="A109" s="36" t="s">
        <v>55</v>
      </c>
      <c r="E109" s="37" t="s">
        <v>234</v>
      </c>
    </row>
    <row r="110" spans="1:5" ht="38.25">
      <c r="A110" t="s">
        <v>57</v>
      </c>
      <c r="E110" s="35" t="s">
        <v>235</v>
      </c>
    </row>
    <row r="111" spans="1:16" ht="12.75">
      <c r="A111" s="24" t="s">
        <v>48</v>
      </c>
      <c s="29" t="s">
        <v>236</v>
      </c>
      <c s="29" t="s">
        <v>237</v>
      </c>
      <c s="24" t="s">
        <v>50</v>
      </c>
      <c s="30" t="s">
        <v>238</v>
      </c>
      <c s="31" t="s">
        <v>136</v>
      </c>
      <c s="32">
        <v>455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12.75">
      <c r="A112" s="34" t="s">
        <v>53</v>
      </c>
      <c r="E112" s="35" t="s">
        <v>50</v>
      </c>
    </row>
    <row r="113" spans="1:5" ht="12.75">
      <c r="A113" s="36" t="s">
        <v>55</v>
      </c>
      <c r="E113" s="37" t="s">
        <v>239</v>
      </c>
    </row>
    <row r="114" spans="1:5" ht="25.5">
      <c r="A114" t="s">
        <v>57</v>
      </c>
      <c r="E114" s="35" t="s">
        <v>240</v>
      </c>
    </row>
    <row r="115" spans="1:16" ht="12.75">
      <c r="A115" s="24" t="s">
        <v>48</v>
      </c>
      <c s="29" t="s">
        <v>241</v>
      </c>
      <c s="29" t="s">
        <v>242</v>
      </c>
      <c s="24" t="s">
        <v>50</v>
      </c>
      <c s="30" t="s">
        <v>243</v>
      </c>
      <c s="31" t="s">
        <v>136</v>
      </c>
      <c s="32">
        <v>20</v>
      </c>
      <c s="33">
        <v>0</v>
      </c>
      <c s="33">
        <f>ROUND(ROUND(H115,2)*ROUND(G115,3),2)</f>
      </c>
      <c r="O115">
        <f>(I115*21)/100</f>
      </c>
      <c t="s">
        <v>27</v>
      </c>
    </row>
    <row r="116" spans="1:5" ht="12.75">
      <c r="A116" s="34" t="s">
        <v>53</v>
      </c>
      <c r="E116" s="35" t="s">
        <v>50</v>
      </c>
    </row>
    <row r="117" spans="1:5" ht="12.75">
      <c r="A117" s="36" t="s">
        <v>55</v>
      </c>
      <c r="E117" s="37" t="s">
        <v>244</v>
      </c>
    </row>
    <row r="118" spans="1:5" ht="38.25">
      <c r="A118" t="s">
        <v>57</v>
      </c>
      <c r="E118" s="35" t="s">
        <v>245</v>
      </c>
    </row>
    <row r="119" spans="1:18" ht="12.75" customHeight="1">
      <c r="A119" s="6" t="s">
        <v>46</v>
      </c>
      <c s="6"/>
      <c s="40" t="s">
        <v>27</v>
      </c>
      <c s="6"/>
      <c s="27" t="s">
        <v>246</v>
      </c>
      <c s="6"/>
      <c s="6"/>
      <c s="6"/>
      <c s="41">
        <f>0+Q119</f>
      </c>
      <c r="O119">
        <f>0+R119</f>
      </c>
      <c r="Q119">
        <f>0+I120+I124+I128+I132+I136+I140+I144+I148+I152+I156</f>
      </c>
      <c>
        <f>0+O120+O124+O128+O132+O136+O140+O144+O148+O152+O156</f>
      </c>
    </row>
    <row r="120" spans="1:16" ht="12.75">
      <c r="A120" s="24" t="s">
        <v>48</v>
      </c>
      <c s="29" t="s">
        <v>247</v>
      </c>
      <c s="29" t="s">
        <v>248</v>
      </c>
      <c s="24" t="s">
        <v>50</v>
      </c>
      <c s="30" t="s">
        <v>249</v>
      </c>
      <c s="31" t="s">
        <v>116</v>
      </c>
      <c s="32">
        <v>56.775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12.75">
      <c r="A121" s="34" t="s">
        <v>53</v>
      </c>
      <c r="E121" s="35" t="s">
        <v>50</v>
      </c>
    </row>
    <row r="122" spans="1:5" ht="38.25">
      <c r="A122" s="36" t="s">
        <v>55</v>
      </c>
      <c r="E122" s="37" t="s">
        <v>250</v>
      </c>
    </row>
    <row r="123" spans="1:5" ht="51">
      <c r="A123" t="s">
        <v>57</v>
      </c>
      <c r="E123" s="35" t="s">
        <v>251</v>
      </c>
    </row>
    <row r="124" spans="1:16" ht="12.75">
      <c r="A124" s="24" t="s">
        <v>48</v>
      </c>
      <c s="29" t="s">
        <v>252</v>
      </c>
      <c s="29" t="s">
        <v>253</v>
      </c>
      <c s="24" t="s">
        <v>50</v>
      </c>
      <c s="30" t="s">
        <v>254</v>
      </c>
      <c s="31" t="s">
        <v>116</v>
      </c>
      <c s="32">
        <v>0.089</v>
      </c>
      <c s="33">
        <v>0</v>
      </c>
      <c s="33">
        <f>ROUND(ROUND(H124,2)*ROUND(G124,3),2)</f>
      </c>
      <c r="O124">
        <f>(I124*21)/100</f>
      </c>
      <c t="s">
        <v>27</v>
      </c>
    </row>
    <row r="125" spans="1:5" ht="12.75">
      <c r="A125" s="34" t="s">
        <v>53</v>
      </c>
      <c r="E125" s="35" t="s">
        <v>50</v>
      </c>
    </row>
    <row r="126" spans="1:5" ht="12.75">
      <c r="A126" s="36" t="s">
        <v>55</v>
      </c>
      <c r="E126" s="37" t="s">
        <v>255</v>
      </c>
    </row>
    <row r="127" spans="1:5" ht="51">
      <c r="A127" t="s">
        <v>57</v>
      </c>
      <c r="E127" s="35" t="s">
        <v>251</v>
      </c>
    </row>
    <row r="128" spans="1:16" ht="12.75">
      <c r="A128" s="24" t="s">
        <v>48</v>
      </c>
      <c s="29" t="s">
        <v>256</v>
      </c>
      <c s="29" t="s">
        <v>257</v>
      </c>
      <c s="24" t="s">
        <v>50</v>
      </c>
      <c s="30" t="s">
        <v>258</v>
      </c>
      <c s="31" t="s">
        <v>120</v>
      </c>
      <c s="32">
        <v>5.514</v>
      </c>
      <c s="33">
        <v>0</v>
      </c>
      <c s="33">
        <f>ROUND(ROUND(H128,2)*ROUND(G128,3),2)</f>
      </c>
      <c r="O128">
        <f>(I128*21)/100</f>
      </c>
      <c t="s">
        <v>27</v>
      </c>
    </row>
    <row r="129" spans="1:5" ht="12.75">
      <c r="A129" s="34" t="s">
        <v>53</v>
      </c>
      <c r="E129" s="35" t="s">
        <v>50</v>
      </c>
    </row>
    <row r="130" spans="1:5" ht="38.25">
      <c r="A130" s="36" t="s">
        <v>55</v>
      </c>
      <c r="E130" s="37" t="s">
        <v>259</v>
      </c>
    </row>
    <row r="131" spans="1:5" ht="38.25">
      <c r="A131" t="s">
        <v>57</v>
      </c>
      <c r="E131" s="35" t="s">
        <v>260</v>
      </c>
    </row>
    <row r="132" spans="1:16" ht="12.75">
      <c r="A132" s="24" t="s">
        <v>48</v>
      </c>
      <c s="29" t="s">
        <v>261</v>
      </c>
      <c s="29" t="s">
        <v>262</v>
      </c>
      <c s="24" t="s">
        <v>50</v>
      </c>
      <c s="30" t="s">
        <v>263</v>
      </c>
      <c s="31" t="s">
        <v>136</v>
      </c>
      <c s="32">
        <v>81</v>
      </c>
      <c s="33">
        <v>0</v>
      </c>
      <c s="33">
        <f>ROUND(ROUND(H132,2)*ROUND(G132,3),2)</f>
      </c>
      <c r="O132">
        <f>(I132*21)/100</f>
      </c>
      <c t="s">
        <v>27</v>
      </c>
    </row>
    <row r="133" spans="1:5" ht="12.75">
      <c r="A133" s="34" t="s">
        <v>53</v>
      </c>
      <c r="E133" s="35" t="s">
        <v>50</v>
      </c>
    </row>
    <row r="134" spans="1:5" ht="12.75">
      <c r="A134" s="36" t="s">
        <v>55</v>
      </c>
      <c r="E134" s="37" t="s">
        <v>264</v>
      </c>
    </row>
    <row r="135" spans="1:5" ht="25.5">
      <c r="A135" t="s">
        <v>57</v>
      </c>
      <c r="E135" s="35" t="s">
        <v>265</v>
      </c>
    </row>
    <row r="136" spans="1:16" ht="12.75">
      <c r="A136" s="24" t="s">
        <v>48</v>
      </c>
      <c s="29" t="s">
        <v>266</v>
      </c>
      <c s="29" t="s">
        <v>267</v>
      </c>
      <c s="24" t="s">
        <v>50</v>
      </c>
      <c s="30" t="s">
        <v>268</v>
      </c>
      <c s="31" t="s">
        <v>156</v>
      </c>
      <c s="32">
        <v>4.8</v>
      </c>
      <c s="33">
        <v>0</v>
      </c>
      <c s="33">
        <f>ROUND(ROUND(H136,2)*ROUND(G136,3),2)</f>
      </c>
      <c r="O136">
        <f>(I136*21)/100</f>
      </c>
      <c t="s">
        <v>27</v>
      </c>
    </row>
    <row r="137" spans="1:5" ht="12.75">
      <c r="A137" s="34" t="s">
        <v>53</v>
      </c>
      <c r="E137" s="35" t="s">
        <v>269</v>
      </c>
    </row>
    <row r="138" spans="1:5" ht="12.75">
      <c r="A138" s="36" t="s">
        <v>55</v>
      </c>
      <c r="E138" s="37" t="s">
        <v>270</v>
      </c>
    </row>
    <row r="139" spans="1:5" ht="63.75">
      <c r="A139" t="s">
        <v>57</v>
      </c>
      <c r="E139" s="35" t="s">
        <v>271</v>
      </c>
    </row>
    <row r="140" spans="1:16" ht="12.75">
      <c r="A140" s="24" t="s">
        <v>48</v>
      </c>
      <c s="29" t="s">
        <v>272</v>
      </c>
      <c s="29" t="s">
        <v>273</v>
      </c>
      <c s="24" t="s">
        <v>50</v>
      </c>
      <c s="30" t="s">
        <v>274</v>
      </c>
      <c s="31" t="s">
        <v>156</v>
      </c>
      <c s="32">
        <v>49.8</v>
      </c>
      <c s="33">
        <v>0</v>
      </c>
      <c s="33">
        <f>ROUND(ROUND(H140,2)*ROUND(G140,3),2)</f>
      </c>
      <c r="O140">
        <f>(I140*21)/100</f>
      </c>
      <c t="s">
        <v>27</v>
      </c>
    </row>
    <row r="141" spans="1:5" ht="12.75">
      <c r="A141" s="34" t="s">
        <v>53</v>
      </c>
      <c r="E141" s="35" t="s">
        <v>50</v>
      </c>
    </row>
    <row r="142" spans="1:5" ht="12.75">
      <c r="A142" s="36" t="s">
        <v>55</v>
      </c>
      <c r="E142" s="37" t="s">
        <v>275</v>
      </c>
    </row>
    <row r="143" spans="1:5" ht="191.25">
      <c r="A143" t="s">
        <v>57</v>
      </c>
      <c r="E143" s="35" t="s">
        <v>276</v>
      </c>
    </row>
    <row r="144" spans="1:16" ht="12.75">
      <c r="A144" s="24" t="s">
        <v>48</v>
      </c>
      <c s="29" t="s">
        <v>277</v>
      </c>
      <c s="29" t="s">
        <v>278</v>
      </c>
      <c s="24" t="s">
        <v>50</v>
      </c>
      <c s="30" t="s">
        <v>279</v>
      </c>
      <c s="31" t="s">
        <v>156</v>
      </c>
      <c s="32">
        <v>22.2</v>
      </c>
      <c s="33">
        <v>0</v>
      </c>
      <c s="33">
        <f>ROUND(ROUND(H144,2)*ROUND(G144,3),2)</f>
      </c>
      <c r="O144">
        <f>(I144*21)/100</f>
      </c>
      <c t="s">
        <v>27</v>
      </c>
    </row>
    <row r="145" spans="1:5" ht="12.75">
      <c r="A145" s="34" t="s">
        <v>53</v>
      </c>
      <c r="E145" s="35" t="s">
        <v>50</v>
      </c>
    </row>
    <row r="146" spans="1:5" ht="12.75">
      <c r="A146" s="36" t="s">
        <v>55</v>
      </c>
      <c r="E146" s="37" t="s">
        <v>280</v>
      </c>
    </row>
    <row r="147" spans="1:5" ht="191.25">
      <c r="A147" t="s">
        <v>57</v>
      </c>
      <c r="E147" s="35" t="s">
        <v>276</v>
      </c>
    </row>
    <row r="148" spans="1:16" ht="12.75">
      <c r="A148" s="24" t="s">
        <v>48</v>
      </c>
      <c s="29" t="s">
        <v>281</v>
      </c>
      <c s="29" t="s">
        <v>282</v>
      </c>
      <c s="24" t="s">
        <v>50</v>
      </c>
      <c s="30" t="s">
        <v>283</v>
      </c>
      <c s="31" t="s">
        <v>116</v>
      </c>
      <c s="32">
        <v>35.716</v>
      </c>
      <c s="33">
        <v>0</v>
      </c>
      <c s="33">
        <f>ROUND(ROUND(H148,2)*ROUND(G148,3),2)</f>
      </c>
      <c r="O148">
        <f>(I148*21)/100</f>
      </c>
      <c t="s">
        <v>27</v>
      </c>
    </row>
    <row r="149" spans="1:5" ht="12.75">
      <c r="A149" s="34" t="s">
        <v>53</v>
      </c>
      <c r="E149" s="35" t="s">
        <v>284</v>
      </c>
    </row>
    <row r="150" spans="1:5" ht="38.25">
      <c r="A150" s="36" t="s">
        <v>55</v>
      </c>
      <c r="E150" s="37" t="s">
        <v>285</v>
      </c>
    </row>
    <row r="151" spans="1:5" ht="369.75">
      <c r="A151" t="s">
        <v>57</v>
      </c>
      <c r="E151" s="35" t="s">
        <v>286</v>
      </c>
    </row>
    <row r="152" spans="1:16" ht="12.75">
      <c r="A152" s="24" t="s">
        <v>48</v>
      </c>
      <c s="29" t="s">
        <v>287</v>
      </c>
      <c s="29" t="s">
        <v>288</v>
      </c>
      <c s="24" t="s">
        <v>50</v>
      </c>
      <c s="30" t="s">
        <v>289</v>
      </c>
      <c s="31" t="s">
        <v>120</v>
      </c>
      <c s="32">
        <v>3.929</v>
      </c>
      <c s="33">
        <v>0</v>
      </c>
      <c s="33">
        <f>ROUND(ROUND(H152,2)*ROUND(G152,3),2)</f>
      </c>
      <c r="O152">
        <f>(I152*21)/100</f>
      </c>
      <c t="s">
        <v>27</v>
      </c>
    </row>
    <row r="153" spans="1:5" ht="12.75">
      <c r="A153" s="34" t="s">
        <v>53</v>
      </c>
      <c r="E153" s="35" t="s">
        <v>50</v>
      </c>
    </row>
    <row r="154" spans="1:5" ht="12.75">
      <c r="A154" s="36" t="s">
        <v>55</v>
      </c>
      <c r="E154" s="37" t="s">
        <v>290</v>
      </c>
    </row>
    <row r="155" spans="1:5" ht="267.75">
      <c r="A155" t="s">
        <v>57</v>
      </c>
      <c r="E155" s="35" t="s">
        <v>291</v>
      </c>
    </row>
    <row r="156" spans="1:16" ht="12.75">
      <c r="A156" s="24" t="s">
        <v>48</v>
      </c>
      <c s="29" t="s">
        <v>292</v>
      </c>
      <c s="29" t="s">
        <v>293</v>
      </c>
      <c s="24" t="s">
        <v>50</v>
      </c>
      <c s="30" t="s">
        <v>294</v>
      </c>
      <c s="31" t="s">
        <v>136</v>
      </c>
      <c s="32">
        <v>85.5</v>
      </c>
      <c s="33">
        <v>0</v>
      </c>
      <c s="33">
        <f>ROUND(ROUND(H156,2)*ROUND(G156,3),2)</f>
      </c>
      <c r="O156">
        <f>(I156*21)/100</f>
      </c>
      <c t="s">
        <v>27</v>
      </c>
    </row>
    <row r="157" spans="1:5" ht="12.75">
      <c r="A157" s="34" t="s">
        <v>53</v>
      </c>
      <c r="E157" s="35" t="s">
        <v>50</v>
      </c>
    </row>
    <row r="158" spans="1:5" ht="12.75">
      <c r="A158" s="36" t="s">
        <v>55</v>
      </c>
      <c r="E158" s="37" t="s">
        <v>295</v>
      </c>
    </row>
    <row r="159" spans="1:5" ht="102">
      <c r="A159" t="s">
        <v>57</v>
      </c>
      <c r="E159" s="35" t="s">
        <v>296</v>
      </c>
    </row>
    <row r="160" spans="1:18" ht="12.75" customHeight="1">
      <c r="A160" s="6" t="s">
        <v>46</v>
      </c>
      <c s="6"/>
      <c s="40" t="s">
        <v>26</v>
      </c>
      <c s="6"/>
      <c s="27" t="s">
        <v>297</v>
      </c>
      <c s="6"/>
      <c s="6"/>
      <c s="6"/>
      <c s="41">
        <f>0+Q160</f>
      </c>
      <c r="O160">
        <f>0+R160</f>
      </c>
      <c r="Q160">
        <f>0+I161+I165+I169+I173+I177+I181+I185+I189+I193</f>
      </c>
      <c>
        <f>0+O161+O165+O169+O173+O177+O181+O185+O189+O193</f>
      </c>
    </row>
    <row r="161" spans="1:16" ht="12.75">
      <c r="A161" s="24" t="s">
        <v>48</v>
      </c>
      <c s="29" t="s">
        <v>298</v>
      </c>
      <c s="29" t="s">
        <v>299</v>
      </c>
      <c s="24" t="s">
        <v>50</v>
      </c>
      <c s="30" t="s">
        <v>300</v>
      </c>
      <c s="31" t="s">
        <v>301</v>
      </c>
      <c s="32">
        <v>84</v>
      </c>
      <c s="33">
        <v>0</v>
      </c>
      <c s="33">
        <f>ROUND(ROUND(H161,2)*ROUND(G161,3),2)</f>
      </c>
      <c r="O161">
        <f>(I161*21)/100</f>
      </c>
      <c t="s">
        <v>27</v>
      </c>
    </row>
    <row r="162" spans="1:5" ht="12.75">
      <c r="A162" s="34" t="s">
        <v>53</v>
      </c>
      <c r="E162" s="35" t="s">
        <v>50</v>
      </c>
    </row>
    <row r="163" spans="1:5" ht="12.75">
      <c r="A163" s="36" t="s">
        <v>55</v>
      </c>
      <c r="E163" s="37" t="s">
        <v>302</v>
      </c>
    </row>
    <row r="164" spans="1:5" ht="25.5">
      <c r="A164" t="s">
        <v>57</v>
      </c>
      <c r="E164" s="35" t="s">
        <v>303</v>
      </c>
    </row>
    <row r="165" spans="1:16" ht="12.75">
      <c r="A165" s="24" t="s">
        <v>48</v>
      </c>
      <c s="29" t="s">
        <v>304</v>
      </c>
      <c s="29" t="s">
        <v>305</v>
      </c>
      <c s="24" t="s">
        <v>50</v>
      </c>
      <c s="30" t="s">
        <v>306</v>
      </c>
      <c s="31" t="s">
        <v>116</v>
      </c>
      <c s="32">
        <v>11.441</v>
      </c>
      <c s="33">
        <v>0</v>
      </c>
      <c s="33">
        <f>ROUND(ROUND(H165,2)*ROUND(G165,3),2)</f>
      </c>
      <c r="O165">
        <f>(I165*21)/100</f>
      </c>
      <c t="s">
        <v>27</v>
      </c>
    </row>
    <row r="166" spans="1:5" ht="12.75">
      <c r="A166" s="34" t="s">
        <v>53</v>
      </c>
      <c r="E166" s="35" t="s">
        <v>50</v>
      </c>
    </row>
    <row r="167" spans="1:5" ht="38.25">
      <c r="A167" s="36" t="s">
        <v>55</v>
      </c>
      <c r="E167" s="37" t="s">
        <v>307</v>
      </c>
    </row>
    <row r="168" spans="1:5" ht="382.5">
      <c r="A168" t="s">
        <v>57</v>
      </c>
      <c r="E168" s="35" t="s">
        <v>308</v>
      </c>
    </row>
    <row r="169" spans="1:16" ht="12.75">
      <c r="A169" s="24" t="s">
        <v>48</v>
      </c>
      <c s="29" t="s">
        <v>309</v>
      </c>
      <c s="29" t="s">
        <v>310</v>
      </c>
      <c s="24" t="s">
        <v>50</v>
      </c>
      <c s="30" t="s">
        <v>311</v>
      </c>
      <c s="31" t="s">
        <v>120</v>
      </c>
      <c s="32">
        <v>1.373</v>
      </c>
      <c s="33">
        <v>0</v>
      </c>
      <c s="33">
        <f>ROUND(ROUND(H169,2)*ROUND(G169,3),2)</f>
      </c>
      <c r="O169">
        <f>(I169*21)/100</f>
      </c>
      <c t="s">
        <v>27</v>
      </c>
    </row>
    <row r="170" spans="1:5" ht="12.75">
      <c r="A170" s="34" t="s">
        <v>53</v>
      </c>
      <c r="E170" s="35" t="s">
        <v>50</v>
      </c>
    </row>
    <row r="171" spans="1:5" ht="12.75">
      <c r="A171" s="36" t="s">
        <v>55</v>
      </c>
      <c r="E171" s="37" t="s">
        <v>312</v>
      </c>
    </row>
    <row r="172" spans="1:5" ht="242.25">
      <c r="A172" t="s">
        <v>57</v>
      </c>
      <c r="E172" s="35" t="s">
        <v>313</v>
      </c>
    </row>
    <row r="173" spans="1:16" ht="12.75">
      <c r="A173" s="24" t="s">
        <v>48</v>
      </c>
      <c s="29" t="s">
        <v>314</v>
      </c>
      <c s="29" t="s">
        <v>315</v>
      </c>
      <c s="24" t="s">
        <v>50</v>
      </c>
      <c s="30" t="s">
        <v>316</v>
      </c>
      <c s="31" t="s">
        <v>116</v>
      </c>
      <c s="32">
        <v>34.425</v>
      </c>
      <c s="33">
        <v>0</v>
      </c>
      <c s="33">
        <f>ROUND(ROUND(H173,2)*ROUND(G173,3),2)</f>
      </c>
      <c r="O173">
        <f>(I173*21)/100</f>
      </c>
      <c t="s">
        <v>27</v>
      </c>
    </row>
    <row r="174" spans="1:5" ht="12.75">
      <c r="A174" s="34" t="s">
        <v>53</v>
      </c>
      <c r="E174" s="35" t="s">
        <v>284</v>
      </c>
    </row>
    <row r="175" spans="1:5" ht="102">
      <c r="A175" s="36" t="s">
        <v>55</v>
      </c>
      <c r="E175" s="37" t="s">
        <v>317</v>
      </c>
    </row>
    <row r="176" spans="1:5" ht="369.75">
      <c r="A176" t="s">
        <v>57</v>
      </c>
      <c r="E176" s="35" t="s">
        <v>318</v>
      </c>
    </row>
    <row r="177" spans="1:16" ht="12.75">
      <c r="A177" s="24" t="s">
        <v>48</v>
      </c>
      <c s="29" t="s">
        <v>319</v>
      </c>
      <c s="29" t="s">
        <v>320</v>
      </c>
      <c s="24" t="s">
        <v>50</v>
      </c>
      <c s="30" t="s">
        <v>321</v>
      </c>
      <c s="31" t="s">
        <v>120</v>
      </c>
      <c s="32">
        <v>8.606</v>
      </c>
      <c s="33">
        <v>0</v>
      </c>
      <c s="33">
        <f>ROUND(ROUND(H177,2)*ROUND(G177,3),2)</f>
      </c>
      <c r="O177">
        <f>(I177*21)/100</f>
      </c>
      <c t="s">
        <v>27</v>
      </c>
    </row>
    <row r="178" spans="1:5" ht="12.75">
      <c r="A178" s="34" t="s">
        <v>53</v>
      </c>
      <c r="E178" s="35" t="s">
        <v>50</v>
      </c>
    </row>
    <row r="179" spans="1:5" ht="12.75">
      <c r="A179" s="36" t="s">
        <v>55</v>
      </c>
      <c r="E179" s="37" t="s">
        <v>322</v>
      </c>
    </row>
    <row r="180" spans="1:5" ht="267.75">
      <c r="A180" t="s">
        <v>57</v>
      </c>
      <c r="E180" s="35" t="s">
        <v>291</v>
      </c>
    </row>
    <row r="181" spans="1:16" ht="12.75">
      <c r="A181" s="24" t="s">
        <v>48</v>
      </c>
      <c s="29" t="s">
        <v>323</v>
      </c>
      <c s="29" t="s">
        <v>324</v>
      </c>
      <c s="24" t="s">
        <v>50</v>
      </c>
      <c s="30" t="s">
        <v>325</v>
      </c>
      <c s="31" t="s">
        <v>116</v>
      </c>
      <c s="32">
        <v>0.115</v>
      </c>
      <c s="33">
        <v>0</v>
      </c>
      <c s="33">
        <f>ROUND(ROUND(H181,2)*ROUND(G181,3),2)</f>
      </c>
      <c r="O181">
        <f>(I181*21)/100</f>
      </c>
      <c t="s">
        <v>27</v>
      </c>
    </row>
    <row r="182" spans="1:5" ht="12.75">
      <c r="A182" s="34" t="s">
        <v>53</v>
      </c>
      <c r="E182" s="35" t="s">
        <v>326</v>
      </c>
    </row>
    <row r="183" spans="1:5" ht="12.75">
      <c r="A183" s="36" t="s">
        <v>55</v>
      </c>
      <c r="E183" s="37" t="s">
        <v>327</v>
      </c>
    </row>
    <row r="184" spans="1:5" ht="229.5">
      <c r="A184" t="s">
        <v>57</v>
      </c>
      <c r="E184" s="35" t="s">
        <v>328</v>
      </c>
    </row>
    <row r="185" spans="1:16" ht="12.75">
      <c r="A185" s="24" t="s">
        <v>48</v>
      </c>
      <c s="29" t="s">
        <v>329</v>
      </c>
      <c s="29" t="s">
        <v>330</v>
      </c>
      <c s="24" t="s">
        <v>50</v>
      </c>
      <c s="30" t="s">
        <v>331</v>
      </c>
      <c s="31" t="s">
        <v>136</v>
      </c>
      <c s="32">
        <v>15</v>
      </c>
      <c s="33">
        <v>0</v>
      </c>
      <c s="33">
        <f>ROUND(ROUND(H185,2)*ROUND(G185,3),2)</f>
      </c>
      <c r="O185">
        <f>(I185*21)/100</f>
      </c>
      <c t="s">
        <v>27</v>
      </c>
    </row>
    <row r="186" spans="1:5" ht="12.75">
      <c r="A186" s="34" t="s">
        <v>53</v>
      </c>
      <c r="E186" s="35" t="s">
        <v>50</v>
      </c>
    </row>
    <row r="187" spans="1:5" ht="12.75">
      <c r="A187" s="36" t="s">
        <v>55</v>
      </c>
      <c r="E187" s="37" t="s">
        <v>332</v>
      </c>
    </row>
    <row r="188" spans="1:5" ht="229.5">
      <c r="A188" t="s">
        <v>57</v>
      </c>
      <c r="E188" s="35" t="s">
        <v>328</v>
      </c>
    </row>
    <row r="189" spans="1:16" ht="12.75">
      <c r="A189" s="24" t="s">
        <v>48</v>
      </c>
      <c s="29" t="s">
        <v>333</v>
      </c>
      <c s="29" t="s">
        <v>334</v>
      </c>
      <c s="24" t="s">
        <v>50</v>
      </c>
      <c s="30" t="s">
        <v>335</v>
      </c>
      <c s="31" t="s">
        <v>116</v>
      </c>
      <c s="32">
        <v>61.648</v>
      </c>
      <c s="33">
        <v>0</v>
      </c>
      <c s="33">
        <f>ROUND(ROUND(H189,2)*ROUND(G189,3),2)</f>
      </c>
      <c r="O189">
        <f>(I189*21)/100</f>
      </c>
      <c t="s">
        <v>27</v>
      </c>
    </row>
    <row r="190" spans="1:5" ht="12.75">
      <c r="A190" s="34" t="s">
        <v>53</v>
      </c>
      <c r="E190" s="35" t="s">
        <v>284</v>
      </c>
    </row>
    <row r="191" spans="1:5" ht="51">
      <c r="A191" s="36" t="s">
        <v>55</v>
      </c>
      <c r="E191" s="37" t="s">
        <v>336</v>
      </c>
    </row>
    <row r="192" spans="1:5" ht="369.75">
      <c r="A192" t="s">
        <v>57</v>
      </c>
      <c r="E192" s="35" t="s">
        <v>318</v>
      </c>
    </row>
    <row r="193" spans="1:16" ht="12.75">
      <c r="A193" s="24" t="s">
        <v>48</v>
      </c>
      <c s="29" t="s">
        <v>337</v>
      </c>
      <c s="29" t="s">
        <v>338</v>
      </c>
      <c s="24" t="s">
        <v>50</v>
      </c>
      <c s="30" t="s">
        <v>339</v>
      </c>
      <c s="31" t="s">
        <v>120</v>
      </c>
      <c s="32">
        <v>17.261</v>
      </c>
      <c s="33">
        <v>0</v>
      </c>
      <c s="33">
        <f>ROUND(ROUND(H193,2)*ROUND(G193,3),2)</f>
      </c>
      <c r="O193">
        <f>(I193*21)/100</f>
      </c>
      <c t="s">
        <v>27</v>
      </c>
    </row>
    <row r="194" spans="1:5" ht="12.75">
      <c r="A194" s="34" t="s">
        <v>53</v>
      </c>
      <c r="E194" s="35" t="s">
        <v>50</v>
      </c>
    </row>
    <row r="195" spans="1:5" ht="12.75">
      <c r="A195" s="36" t="s">
        <v>55</v>
      </c>
      <c r="E195" s="37" t="s">
        <v>340</v>
      </c>
    </row>
    <row r="196" spans="1:5" ht="267.75">
      <c r="A196" t="s">
        <v>57</v>
      </c>
      <c r="E196" s="35" t="s">
        <v>291</v>
      </c>
    </row>
    <row r="197" spans="1:18" ht="12.75" customHeight="1">
      <c r="A197" s="6" t="s">
        <v>46</v>
      </c>
      <c s="6"/>
      <c s="40" t="s">
        <v>36</v>
      </c>
      <c s="6"/>
      <c s="27" t="s">
        <v>341</v>
      </c>
      <c s="6"/>
      <c s="6"/>
      <c s="6"/>
      <c s="41">
        <f>0+Q197</f>
      </c>
      <c r="O197">
        <f>0+R197</f>
      </c>
      <c r="Q197">
        <f>0+I198+I202+I206+I210+I214+I218+I222</f>
      </c>
      <c>
        <f>0+O198+O202+O206+O210+O214+O218+O222</f>
      </c>
    </row>
    <row r="198" spans="1:16" ht="12.75">
      <c r="A198" s="24" t="s">
        <v>48</v>
      </c>
      <c s="29" t="s">
        <v>342</v>
      </c>
      <c s="29" t="s">
        <v>343</v>
      </c>
      <c s="24" t="s">
        <v>50</v>
      </c>
      <c s="30" t="s">
        <v>344</v>
      </c>
      <c s="31" t="s">
        <v>116</v>
      </c>
      <c s="32">
        <v>17.82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53</v>
      </c>
      <c r="E199" s="35" t="s">
        <v>50</v>
      </c>
    </row>
    <row r="200" spans="1:5" ht="38.25">
      <c r="A200" s="36" t="s">
        <v>55</v>
      </c>
      <c r="E200" s="37" t="s">
        <v>345</v>
      </c>
    </row>
    <row r="201" spans="1:5" ht="369.75">
      <c r="A201" t="s">
        <v>57</v>
      </c>
      <c r="E201" s="35" t="s">
        <v>318</v>
      </c>
    </row>
    <row r="202" spans="1:16" ht="12.75">
      <c r="A202" s="24" t="s">
        <v>48</v>
      </c>
      <c s="29" t="s">
        <v>346</v>
      </c>
      <c s="29" t="s">
        <v>347</v>
      </c>
      <c s="24" t="s">
        <v>50</v>
      </c>
      <c s="30" t="s">
        <v>348</v>
      </c>
      <c s="31" t="s">
        <v>116</v>
      </c>
      <c s="32">
        <v>13.608</v>
      </c>
      <c s="33">
        <v>0</v>
      </c>
      <c s="33">
        <f>ROUND(ROUND(H202,2)*ROUND(G202,3),2)</f>
      </c>
      <c r="O202">
        <f>(I202*21)/100</f>
      </c>
      <c t="s">
        <v>27</v>
      </c>
    </row>
    <row r="203" spans="1:5" ht="12.75">
      <c r="A203" s="34" t="s">
        <v>53</v>
      </c>
      <c r="E203" s="35" t="s">
        <v>50</v>
      </c>
    </row>
    <row r="204" spans="1:5" ht="63.75">
      <c r="A204" s="36" t="s">
        <v>55</v>
      </c>
      <c r="E204" s="37" t="s">
        <v>349</v>
      </c>
    </row>
    <row r="205" spans="1:5" ht="369.75">
      <c r="A205" t="s">
        <v>57</v>
      </c>
      <c r="E205" s="35" t="s">
        <v>318</v>
      </c>
    </row>
    <row r="206" spans="1:16" ht="12.75">
      <c r="A206" s="24" t="s">
        <v>48</v>
      </c>
      <c s="29" t="s">
        <v>350</v>
      </c>
      <c s="29" t="s">
        <v>351</v>
      </c>
      <c s="24" t="s">
        <v>50</v>
      </c>
      <c s="30" t="s">
        <v>352</v>
      </c>
      <c s="31" t="s">
        <v>116</v>
      </c>
      <c s="32">
        <v>13.608</v>
      </c>
      <c s="33">
        <v>0</v>
      </c>
      <c s="33">
        <f>ROUND(ROUND(H206,2)*ROUND(G206,3),2)</f>
      </c>
      <c r="O206">
        <f>(I206*21)/100</f>
      </c>
      <c t="s">
        <v>27</v>
      </c>
    </row>
    <row r="207" spans="1:5" ht="12.75">
      <c r="A207" s="34" t="s">
        <v>53</v>
      </c>
      <c r="E207" s="35" t="s">
        <v>50</v>
      </c>
    </row>
    <row r="208" spans="1:5" ht="63.75">
      <c r="A208" s="36" t="s">
        <v>55</v>
      </c>
      <c r="E208" s="37" t="s">
        <v>349</v>
      </c>
    </row>
    <row r="209" spans="1:5" ht="38.25">
      <c r="A209" t="s">
        <v>57</v>
      </c>
      <c r="E209" s="35" t="s">
        <v>353</v>
      </c>
    </row>
    <row r="210" spans="1:16" ht="12.75">
      <c r="A210" s="24" t="s">
        <v>48</v>
      </c>
      <c s="29" t="s">
        <v>354</v>
      </c>
      <c s="29" t="s">
        <v>355</v>
      </c>
      <c s="24" t="s">
        <v>50</v>
      </c>
      <c s="30" t="s">
        <v>356</v>
      </c>
      <c s="31" t="s">
        <v>116</v>
      </c>
      <c s="32">
        <v>23.85</v>
      </c>
      <c s="33">
        <v>0</v>
      </c>
      <c s="33">
        <f>ROUND(ROUND(H210,2)*ROUND(G210,3),2)</f>
      </c>
      <c r="O210">
        <f>(I210*21)/100</f>
      </c>
      <c t="s">
        <v>27</v>
      </c>
    </row>
    <row r="211" spans="1:5" ht="12.75">
      <c r="A211" s="34" t="s">
        <v>53</v>
      </c>
      <c r="E211" s="35" t="s">
        <v>50</v>
      </c>
    </row>
    <row r="212" spans="1:5" ht="12.75">
      <c r="A212" s="36" t="s">
        <v>55</v>
      </c>
      <c r="E212" s="37" t="s">
        <v>357</v>
      </c>
    </row>
    <row r="213" spans="1:5" ht="38.25">
      <c r="A213" t="s">
        <v>57</v>
      </c>
      <c r="E213" s="35" t="s">
        <v>353</v>
      </c>
    </row>
    <row r="214" spans="1:16" ht="12.75">
      <c r="A214" s="24" t="s">
        <v>48</v>
      </c>
      <c s="29" t="s">
        <v>358</v>
      </c>
      <c s="29" t="s">
        <v>359</v>
      </c>
      <c s="24" t="s">
        <v>50</v>
      </c>
      <c s="30" t="s">
        <v>360</v>
      </c>
      <c s="31" t="s">
        <v>116</v>
      </c>
      <c s="32">
        <v>25.12</v>
      </c>
      <c s="33">
        <v>0</v>
      </c>
      <c s="33">
        <f>ROUND(ROUND(H214,2)*ROUND(G214,3),2)</f>
      </c>
      <c r="O214">
        <f>(I214*21)/100</f>
      </c>
      <c t="s">
        <v>27</v>
      </c>
    </row>
    <row r="215" spans="1:5" ht="12.75">
      <c r="A215" s="34" t="s">
        <v>53</v>
      </c>
      <c r="E215" s="35" t="s">
        <v>361</v>
      </c>
    </row>
    <row r="216" spans="1:5" ht="51">
      <c r="A216" s="36" t="s">
        <v>55</v>
      </c>
      <c r="E216" s="37" t="s">
        <v>362</v>
      </c>
    </row>
    <row r="217" spans="1:5" ht="51">
      <c r="A217" t="s">
        <v>57</v>
      </c>
      <c r="E217" s="35" t="s">
        <v>363</v>
      </c>
    </row>
    <row r="218" spans="1:16" ht="12.75">
      <c r="A218" s="24" t="s">
        <v>48</v>
      </c>
      <c s="29" t="s">
        <v>364</v>
      </c>
      <c s="29" t="s">
        <v>365</v>
      </c>
      <c s="24" t="s">
        <v>50</v>
      </c>
      <c s="30" t="s">
        <v>366</v>
      </c>
      <c s="31" t="s">
        <v>116</v>
      </c>
      <c s="32">
        <v>27.216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53</v>
      </c>
      <c r="E219" s="35" t="s">
        <v>50</v>
      </c>
    </row>
    <row r="220" spans="1:5" ht="51">
      <c r="A220" s="36" t="s">
        <v>55</v>
      </c>
      <c r="E220" s="37" t="s">
        <v>367</v>
      </c>
    </row>
    <row r="221" spans="1:5" ht="102">
      <c r="A221" t="s">
        <v>57</v>
      </c>
      <c r="E221" s="35" t="s">
        <v>368</v>
      </c>
    </row>
    <row r="222" spans="1:16" ht="12.75">
      <c r="A222" s="24" t="s">
        <v>48</v>
      </c>
      <c s="29" t="s">
        <v>369</v>
      </c>
      <c s="29" t="s">
        <v>370</v>
      </c>
      <c s="24" t="s">
        <v>50</v>
      </c>
      <c s="30" t="s">
        <v>371</v>
      </c>
      <c s="31" t="s">
        <v>116</v>
      </c>
      <c s="32">
        <v>7.5</v>
      </c>
      <c s="33">
        <v>0</v>
      </c>
      <c s="33">
        <f>ROUND(ROUND(H222,2)*ROUND(G222,3),2)</f>
      </c>
      <c r="O222">
        <f>(I222*21)/100</f>
      </c>
      <c t="s">
        <v>27</v>
      </c>
    </row>
    <row r="223" spans="1:5" ht="12.75">
      <c r="A223" s="34" t="s">
        <v>53</v>
      </c>
      <c r="E223" s="35" t="s">
        <v>284</v>
      </c>
    </row>
    <row r="224" spans="1:5" ht="12.75">
      <c r="A224" s="36" t="s">
        <v>55</v>
      </c>
      <c r="E224" s="37" t="s">
        <v>372</v>
      </c>
    </row>
    <row r="225" spans="1:5" ht="357">
      <c r="A225" t="s">
        <v>57</v>
      </c>
      <c r="E225" s="35" t="s">
        <v>373</v>
      </c>
    </row>
    <row r="226" spans="1:18" ht="12.75" customHeight="1">
      <c r="A226" s="6" t="s">
        <v>46</v>
      </c>
      <c s="6"/>
      <c s="40" t="s">
        <v>38</v>
      </c>
      <c s="6"/>
      <c s="27" t="s">
        <v>374</v>
      </c>
      <c s="6"/>
      <c s="6"/>
      <c s="6"/>
      <c s="41">
        <f>0+Q226</f>
      </c>
      <c r="O226">
        <f>0+R226</f>
      </c>
      <c r="Q226">
        <f>0+I227+I231+I235+I239+I243+I247+I251+I255+I259+I263</f>
      </c>
      <c>
        <f>0+O227+O231+O235+O239+O243+O247+O251+O255+O259+O263</f>
      </c>
    </row>
    <row r="227" spans="1:16" ht="12.75">
      <c r="A227" s="24" t="s">
        <v>48</v>
      </c>
      <c s="29" t="s">
        <v>375</v>
      </c>
      <c s="29" t="s">
        <v>376</v>
      </c>
      <c s="24" t="s">
        <v>50</v>
      </c>
      <c s="30" t="s">
        <v>377</v>
      </c>
      <c s="31" t="s">
        <v>116</v>
      </c>
      <c s="32">
        <v>56.407</v>
      </c>
      <c s="33">
        <v>0</v>
      </c>
      <c s="33">
        <f>ROUND(ROUND(H227,2)*ROUND(G227,3),2)</f>
      </c>
      <c r="O227">
        <f>(I227*21)/100</f>
      </c>
      <c t="s">
        <v>27</v>
      </c>
    </row>
    <row r="228" spans="1:5" ht="12.75">
      <c r="A228" s="34" t="s">
        <v>53</v>
      </c>
      <c r="E228" s="35" t="s">
        <v>378</v>
      </c>
    </row>
    <row r="229" spans="1:5" ht="51">
      <c r="A229" s="36" t="s">
        <v>55</v>
      </c>
      <c r="E229" s="37" t="s">
        <v>379</v>
      </c>
    </row>
    <row r="230" spans="1:5" ht="51">
      <c r="A230" t="s">
        <v>57</v>
      </c>
      <c r="E230" s="35" t="s">
        <v>380</v>
      </c>
    </row>
    <row r="231" spans="1:16" ht="12.75">
      <c r="A231" s="24" t="s">
        <v>48</v>
      </c>
      <c s="29" t="s">
        <v>381</v>
      </c>
      <c s="29" t="s">
        <v>382</v>
      </c>
      <c s="24" t="s">
        <v>50</v>
      </c>
      <c s="30" t="s">
        <v>383</v>
      </c>
      <c s="31" t="s">
        <v>116</v>
      </c>
      <c s="32">
        <v>84.733</v>
      </c>
      <c s="33">
        <v>0</v>
      </c>
      <c s="33">
        <f>ROUND(ROUND(H231,2)*ROUND(G231,3),2)</f>
      </c>
      <c r="O231">
        <f>(I231*21)/100</f>
      </c>
      <c t="s">
        <v>27</v>
      </c>
    </row>
    <row r="232" spans="1:5" ht="12.75">
      <c r="A232" s="34" t="s">
        <v>53</v>
      </c>
      <c r="E232" s="35" t="s">
        <v>384</v>
      </c>
    </row>
    <row r="233" spans="1:5" ht="51">
      <c r="A233" s="36" t="s">
        <v>55</v>
      </c>
      <c r="E233" s="37" t="s">
        <v>385</v>
      </c>
    </row>
    <row r="234" spans="1:5" ht="51">
      <c r="A234" t="s">
        <v>57</v>
      </c>
      <c r="E234" s="35" t="s">
        <v>380</v>
      </c>
    </row>
    <row r="235" spans="1:16" ht="12.75">
      <c r="A235" s="24" t="s">
        <v>48</v>
      </c>
      <c s="29" t="s">
        <v>386</v>
      </c>
      <c s="29" t="s">
        <v>387</v>
      </c>
      <c s="24" t="s">
        <v>50</v>
      </c>
      <c s="30" t="s">
        <v>388</v>
      </c>
      <c s="31" t="s">
        <v>136</v>
      </c>
      <c s="32">
        <v>331.8</v>
      </c>
      <c s="33">
        <v>0</v>
      </c>
      <c s="33">
        <f>ROUND(ROUND(H235,2)*ROUND(G235,3),2)</f>
      </c>
      <c r="O235">
        <f>(I235*21)/100</f>
      </c>
      <c t="s">
        <v>27</v>
      </c>
    </row>
    <row r="236" spans="1:5" ht="12.75">
      <c r="A236" s="34" t="s">
        <v>53</v>
      </c>
      <c r="E236" s="35" t="s">
        <v>389</v>
      </c>
    </row>
    <row r="237" spans="1:5" ht="51">
      <c r="A237" s="36" t="s">
        <v>55</v>
      </c>
      <c r="E237" s="37" t="s">
        <v>390</v>
      </c>
    </row>
    <row r="238" spans="1:5" ht="51">
      <c r="A238" t="s">
        <v>57</v>
      </c>
      <c r="E238" s="35" t="s">
        <v>391</v>
      </c>
    </row>
    <row r="239" spans="1:16" ht="12.75">
      <c r="A239" s="24" t="s">
        <v>48</v>
      </c>
      <c s="29" t="s">
        <v>392</v>
      </c>
      <c s="29" t="s">
        <v>393</v>
      </c>
      <c s="24" t="s">
        <v>50</v>
      </c>
      <c s="30" t="s">
        <v>394</v>
      </c>
      <c s="31" t="s">
        <v>136</v>
      </c>
      <c s="32">
        <v>741.34</v>
      </c>
      <c s="33">
        <v>0</v>
      </c>
      <c s="33">
        <f>ROUND(ROUND(H239,2)*ROUND(G239,3),2)</f>
      </c>
      <c r="O239">
        <f>(I239*21)/100</f>
      </c>
      <c t="s">
        <v>27</v>
      </c>
    </row>
    <row r="240" spans="1:5" ht="12.75">
      <c r="A240" s="34" t="s">
        <v>53</v>
      </c>
      <c r="E240" s="35" t="s">
        <v>395</v>
      </c>
    </row>
    <row r="241" spans="1:5" ht="38.25">
      <c r="A241" s="36" t="s">
        <v>55</v>
      </c>
      <c r="E241" s="37" t="s">
        <v>396</v>
      </c>
    </row>
    <row r="242" spans="1:5" ht="51">
      <c r="A242" t="s">
        <v>57</v>
      </c>
      <c r="E242" s="35" t="s">
        <v>391</v>
      </c>
    </row>
    <row r="243" spans="1:16" ht="12.75">
      <c r="A243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136</v>
      </c>
      <c s="32">
        <v>370.45</v>
      </c>
      <c s="33">
        <v>0</v>
      </c>
      <c s="33">
        <f>ROUND(ROUND(H243,2)*ROUND(G243,3),2)</f>
      </c>
      <c r="O243">
        <f>(I243*21)/100</f>
      </c>
      <c t="s">
        <v>27</v>
      </c>
    </row>
    <row r="244" spans="1:5" ht="12.75">
      <c r="A244" s="34" t="s">
        <v>53</v>
      </c>
      <c r="E244" s="35" t="s">
        <v>400</v>
      </c>
    </row>
    <row r="245" spans="1:5" ht="63.75">
      <c r="A245" s="36" t="s">
        <v>55</v>
      </c>
      <c r="E245" s="37" t="s">
        <v>401</v>
      </c>
    </row>
    <row r="246" spans="1:5" ht="140.25">
      <c r="A246" t="s">
        <v>57</v>
      </c>
      <c r="E246" s="35" t="s">
        <v>402</v>
      </c>
    </row>
    <row r="247" spans="1:16" ht="12.75">
      <c r="A247" s="24" t="s">
        <v>48</v>
      </c>
      <c s="29" t="s">
        <v>403</v>
      </c>
      <c s="29" t="s">
        <v>404</v>
      </c>
      <c s="24" t="s">
        <v>50</v>
      </c>
      <c s="30" t="s">
        <v>405</v>
      </c>
      <c s="31" t="s">
        <v>136</v>
      </c>
      <c s="32">
        <v>370.884</v>
      </c>
      <c s="33">
        <v>0</v>
      </c>
      <c s="33">
        <f>ROUND(ROUND(H247,2)*ROUND(G247,3),2)</f>
      </c>
      <c r="O247">
        <f>(I247*21)/100</f>
      </c>
      <c t="s">
        <v>27</v>
      </c>
    </row>
    <row r="248" spans="1:5" ht="12.75">
      <c r="A248" s="34" t="s">
        <v>53</v>
      </c>
      <c r="E248" s="35" t="s">
        <v>406</v>
      </c>
    </row>
    <row r="249" spans="1:5" ht="63.75">
      <c r="A249" s="36" t="s">
        <v>55</v>
      </c>
      <c r="E249" s="37" t="s">
        <v>407</v>
      </c>
    </row>
    <row r="250" spans="1:5" ht="140.25">
      <c r="A250" t="s">
        <v>57</v>
      </c>
      <c r="E250" s="35" t="s">
        <v>402</v>
      </c>
    </row>
    <row r="251" spans="1:16" ht="12.75">
      <c r="A251" s="24" t="s">
        <v>48</v>
      </c>
      <c s="29" t="s">
        <v>408</v>
      </c>
      <c s="29" t="s">
        <v>409</v>
      </c>
      <c s="24" t="s">
        <v>50</v>
      </c>
      <c s="30" t="s">
        <v>410</v>
      </c>
      <c s="31" t="s">
        <v>136</v>
      </c>
      <c s="32">
        <v>327.05</v>
      </c>
      <c s="33">
        <v>0</v>
      </c>
      <c s="33">
        <f>ROUND(ROUND(H251,2)*ROUND(G251,3),2)</f>
      </c>
      <c r="O251">
        <f>(I251*21)/100</f>
      </c>
      <c t="s">
        <v>27</v>
      </c>
    </row>
    <row r="252" spans="1:5" ht="12.75">
      <c r="A252" s="34" t="s">
        <v>53</v>
      </c>
      <c r="E252" s="35" t="s">
        <v>411</v>
      </c>
    </row>
    <row r="253" spans="1:5" ht="51">
      <c r="A253" s="36" t="s">
        <v>55</v>
      </c>
      <c r="E253" s="37" t="s">
        <v>412</v>
      </c>
    </row>
    <row r="254" spans="1:5" ht="140.25">
      <c r="A254" t="s">
        <v>57</v>
      </c>
      <c r="E254" s="35" t="s">
        <v>402</v>
      </c>
    </row>
    <row r="255" spans="1:16" ht="12.75">
      <c r="A255" s="24" t="s">
        <v>48</v>
      </c>
      <c s="29" t="s">
        <v>413</v>
      </c>
      <c s="29" t="s">
        <v>414</v>
      </c>
      <c s="24" t="s">
        <v>50</v>
      </c>
      <c s="30" t="s">
        <v>415</v>
      </c>
      <c s="31" t="s">
        <v>116</v>
      </c>
      <c s="32">
        <v>1.532</v>
      </c>
      <c s="33">
        <v>0</v>
      </c>
      <c s="33">
        <f>ROUND(ROUND(H255,2)*ROUND(G255,3),2)</f>
      </c>
      <c r="O255">
        <f>(I255*21)/100</f>
      </c>
      <c t="s">
        <v>27</v>
      </c>
    </row>
    <row r="256" spans="1:5" ht="12.75">
      <c r="A256" s="34" t="s">
        <v>53</v>
      </c>
      <c r="E256" s="35" t="s">
        <v>416</v>
      </c>
    </row>
    <row r="257" spans="1:5" ht="12.75">
      <c r="A257" s="36" t="s">
        <v>55</v>
      </c>
      <c r="E257" s="37" t="s">
        <v>417</v>
      </c>
    </row>
    <row r="258" spans="1:5" ht="140.25">
      <c r="A258" t="s">
        <v>57</v>
      </c>
      <c r="E258" s="35" t="s">
        <v>402</v>
      </c>
    </row>
    <row r="259" spans="1:16" ht="12.75">
      <c r="A259" s="24" t="s">
        <v>48</v>
      </c>
      <c s="29" t="s">
        <v>418</v>
      </c>
      <c s="29" t="s">
        <v>419</v>
      </c>
      <c s="24" t="s">
        <v>50</v>
      </c>
      <c s="30" t="s">
        <v>420</v>
      </c>
      <c s="31" t="s">
        <v>116</v>
      </c>
      <c s="32">
        <v>0.502</v>
      </c>
      <c s="33">
        <v>0</v>
      </c>
      <c s="33">
        <f>ROUND(ROUND(H259,2)*ROUND(G259,3),2)</f>
      </c>
      <c r="O259">
        <f>(I259*21)/100</f>
      </c>
      <c t="s">
        <v>27</v>
      </c>
    </row>
    <row r="260" spans="1:5" ht="12.75">
      <c r="A260" s="34" t="s">
        <v>53</v>
      </c>
      <c r="E260" s="35" t="s">
        <v>50</v>
      </c>
    </row>
    <row r="261" spans="1:5" ht="38.25">
      <c r="A261" s="36" t="s">
        <v>55</v>
      </c>
      <c r="E261" s="37" t="s">
        <v>421</v>
      </c>
    </row>
    <row r="262" spans="1:5" ht="140.25">
      <c r="A262" t="s">
        <v>57</v>
      </c>
      <c r="E262" s="35" t="s">
        <v>402</v>
      </c>
    </row>
    <row r="263" spans="1:16" ht="12.75">
      <c r="A263" s="24" t="s">
        <v>48</v>
      </c>
      <c s="29" t="s">
        <v>422</v>
      </c>
      <c s="29" t="s">
        <v>423</v>
      </c>
      <c s="24" t="s">
        <v>50</v>
      </c>
      <c s="30" t="s">
        <v>424</v>
      </c>
      <c s="31" t="s">
        <v>136</v>
      </c>
      <c s="32">
        <v>331.8</v>
      </c>
      <c s="33">
        <v>0</v>
      </c>
      <c s="33">
        <f>ROUND(ROUND(H263,2)*ROUND(G263,3),2)</f>
      </c>
      <c r="O263">
        <f>(I263*21)/100</f>
      </c>
      <c t="s">
        <v>27</v>
      </c>
    </row>
    <row r="264" spans="1:5" ht="12.75">
      <c r="A264" s="34" t="s">
        <v>53</v>
      </c>
      <c r="E264" s="35" t="s">
        <v>425</v>
      </c>
    </row>
    <row r="265" spans="1:5" ht="12.75">
      <c r="A265" s="36" t="s">
        <v>55</v>
      </c>
      <c r="E265" s="37" t="s">
        <v>426</v>
      </c>
    </row>
    <row r="266" spans="1:5" ht="25.5">
      <c r="A266" t="s">
        <v>57</v>
      </c>
      <c r="E266" s="35" t="s">
        <v>427</v>
      </c>
    </row>
    <row r="267" spans="1:18" ht="12.75" customHeight="1">
      <c r="A267" s="6" t="s">
        <v>46</v>
      </c>
      <c s="6"/>
      <c s="40" t="s">
        <v>78</v>
      </c>
      <c s="6"/>
      <c s="27" t="s">
        <v>428</v>
      </c>
      <c s="6"/>
      <c s="6"/>
      <c s="6"/>
      <c s="41">
        <f>0+Q267</f>
      </c>
      <c r="O267">
        <f>0+R267</f>
      </c>
      <c r="Q267">
        <f>0+I268+I272+I276+I280+I284+I288+I292</f>
      </c>
      <c>
        <f>0+O268+O272+O276+O280+O284+O288+O292</f>
      </c>
    </row>
    <row r="268" spans="1:16" ht="25.5">
      <c r="A268" s="24" t="s">
        <v>48</v>
      </c>
      <c s="29" t="s">
        <v>429</v>
      </c>
      <c s="29" t="s">
        <v>430</v>
      </c>
      <c s="24" t="s">
        <v>50</v>
      </c>
      <c s="30" t="s">
        <v>431</v>
      </c>
      <c s="31" t="s">
        <v>136</v>
      </c>
      <c s="32">
        <v>80.695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53</v>
      </c>
      <c r="E269" s="35" t="s">
        <v>50</v>
      </c>
    </row>
    <row r="270" spans="1:5" ht="102">
      <c r="A270" s="36" t="s">
        <v>55</v>
      </c>
      <c r="E270" s="37" t="s">
        <v>432</v>
      </c>
    </row>
    <row r="271" spans="1:5" ht="191.25">
      <c r="A271" t="s">
        <v>57</v>
      </c>
      <c r="E271" s="35" t="s">
        <v>433</v>
      </c>
    </row>
    <row r="272" spans="1:16" ht="25.5">
      <c r="A272" s="24" t="s">
        <v>48</v>
      </c>
      <c s="29" t="s">
        <v>434</v>
      </c>
      <c s="29" t="s">
        <v>435</v>
      </c>
      <c s="24" t="s">
        <v>50</v>
      </c>
      <c s="30" t="s">
        <v>436</v>
      </c>
      <c s="31" t="s">
        <v>136</v>
      </c>
      <c s="32">
        <v>53.345</v>
      </c>
      <c s="33">
        <v>0</v>
      </c>
      <c s="33">
        <f>ROUND(ROUND(H272,2)*ROUND(G272,3),2)</f>
      </c>
      <c r="O272">
        <f>(I272*21)/100</f>
      </c>
      <c t="s">
        <v>27</v>
      </c>
    </row>
    <row r="273" spans="1:5" ht="12.75">
      <c r="A273" s="34" t="s">
        <v>53</v>
      </c>
      <c r="E273" s="35" t="s">
        <v>50</v>
      </c>
    </row>
    <row r="274" spans="1:5" ht="12.75">
      <c r="A274" s="36" t="s">
        <v>55</v>
      </c>
      <c r="E274" s="37" t="s">
        <v>437</v>
      </c>
    </row>
    <row r="275" spans="1:5" ht="204">
      <c r="A275" t="s">
        <v>57</v>
      </c>
      <c r="E275" s="35" t="s">
        <v>438</v>
      </c>
    </row>
    <row r="276" spans="1:16" ht="12.75">
      <c r="A276" s="24" t="s">
        <v>48</v>
      </c>
      <c s="29" t="s">
        <v>439</v>
      </c>
      <c s="29" t="s">
        <v>440</v>
      </c>
      <c s="24" t="s">
        <v>50</v>
      </c>
      <c s="30" t="s">
        <v>441</v>
      </c>
      <c s="31" t="s">
        <v>136</v>
      </c>
      <c s="32">
        <v>8.99</v>
      </c>
      <c s="33">
        <v>0</v>
      </c>
      <c s="33">
        <f>ROUND(ROUND(H276,2)*ROUND(G276,3),2)</f>
      </c>
      <c r="O276">
        <f>(I276*21)/100</f>
      </c>
      <c t="s">
        <v>27</v>
      </c>
    </row>
    <row r="277" spans="1:5" ht="12.75">
      <c r="A277" s="34" t="s">
        <v>53</v>
      </c>
      <c r="E277" s="35" t="s">
        <v>50</v>
      </c>
    </row>
    <row r="278" spans="1:5" ht="12.75">
      <c r="A278" s="36" t="s">
        <v>55</v>
      </c>
      <c r="E278" s="37" t="s">
        <v>442</v>
      </c>
    </row>
    <row r="279" spans="1:5" ht="38.25">
      <c r="A279" t="s">
        <v>57</v>
      </c>
      <c r="E279" s="35" t="s">
        <v>443</v>
      </c>
    </row>
    <row r="280" spans="1:16" ht="12.75">
      <c r="A280" s="24" t="s">
        <v>48</v>
      </c>
      <c s="29" t="s">
        <v>444</v>
      </c>
      <c s="29" t="s">
        <v>445</v>
      </c>
      <c s="24" t="s">
        <v>50</v>
      </c>
      <c s="30" t="s">
        <v>446</v>
      </c>
      <c s="31" t="s">
        <v>136</v>
      </c>
      <c s="32">
        <v>80.695</v>
      </c>
      <c s="33">
        <v>0</v>
      </c>
      <c s="33">
        <f>ROUND(ROUND(H280,2)*ROUND(G280,3),2)</f>
      </c>
      <c r="O280">
        <f>(I280*21)/100</f>
      </c>
      <c t="s">
        <v>27</v>
      </c>
    </row>
    <row r="281" spans="1:5" ht="12.75">
      <c r="A281" s="34" t="s">
        <v>53</v>
      </c>
      <c r="E281" s="35" t="s">
        <v>447</v>
      </c>
    </row>
    <row r="282" spans="1:5" ht="12.75">
      <c r="A282" s="36" t="s">
        <v>55</v>
      </c>
      <c r="E282" s="37" t="s">
        <v>448</v>
      </c>
    </row>
    <row r="283" spans="1:5" ht="38.25">
      <c r="A283" t="s">
        <v>57</v>
      </c>
      <c r="E283" s="35" t="s">
        <v>443</v>
      </c>
    </row>
    <row r="284" spans="1:16" ht="12.75">
      <c r="A284" s="24" t="s">
        <v>48</v>
      </c>
      <c s="29" t="s">
        <v>449</v>
      </c>
      <c s="29" t="s">
        <v>450</v>
      </c>
      <c s="24" t="s">
        <v>50</v>
      </c>
      <c s="30" t="s">
        <v>451</v>
      </c>
      <c s="31" t="s">
        <v>136</v>
      </c>
      <c s="32">
        <v>6.82</v>
      </c>
      <c s="33">
        <v>0</v>
      </c>
      <c s="33">
        <f>ROUND(ROUND(H284,2)*ROUND(G284,3),2)</f>
      </c>
      <c r="O284">
        <f>(I284*21)/100</f>
      </c>
      <c t="s">
        <v>27</v>
      </c>
    </row>
    <row r="285" spans="1:5" ht="12.75">
      <c r="A285" s="34" t="s">
        <v>53</v>
      </c>
      <c r="E285" s="35" t="s">
        <v>50</v>
      </c>
    </row>
    <row r="286" spans="1:5" ht="12.75">
      <c r="A286" s="36" t="s">
        <v>55</v>
      </c>
      <c r="E286" s="37" t="s">
        <v>452</v>
      </c>
    </row>
    <row r="287" spans="1:5" ht="51">
      <c r="A287" t="s">
        <v>57</v>
      </c>
      <c r="E287" s="35" t="s">
        <v>453</v>
      </c>
    </row>
    <row r="288" spans="1:16" ht="12.75">
      <c r="A288" s="24" t="s">
        <v>48</v>
      </c>
      <c s="29" t="s">
        <v>454</v>
      </c>
      <c s="29" t="s">
        <v>455</v>
      </c>
      <c s="24" t="s">
        <v>50</v>
      </c>
      <c s="30" t="s">
        <v>456</v>
      </c>
      <c s="31" t="s">
        <v>136</v>
      </c>
      <c s="32">
        <v>34</v>
      </c>
      <c s="33">
        <v>0</v>
      </c>
      <c s="33">
        <f>ROUND(ROUND(H288,2)*ROUND(G288,3),2)</f>
      </c>
      <c r="O288">
        <f>(I288*21)/100</f>
      </c>
      <c t="s">
        <v>27</v>
      </c>
    </row>
    <row r="289" spans="1:5" ht="12.75">
      <c r="A289" s="34" t="s">
        <v>53</v>
      </c>
      <c r="E289" s="35" t="s">
        <v>50</v>
      </c>
    </row>
    <row r="290" spans="1:5" ht="12.75">
      <c r="A290" s="36" t="s">
        <v>55</v>
      </c>
      <c r="E290" s="37" t="s">
        <v>457</v>
      </c>
    </row>
    <row r="291" spans="1:5" ht="51">
      <c r="A291" t="s">
        <v>57</v>
      </c>
      <c r="E291" s="35" t="s">
        <v>453</v>
      </c>
    </row>
    <row r="292" spans="1:16" ht="12.75">
      <c r="A292" s="24" t="s">
        <v>48</v>
      </c>
      <c s="29" t="s">
        <v>458</v>
      </c>
      <c s="29" t="s">
        <v>459</v>
      </c>
      <c s="24" t="s">
        <v>50</v>
      </c>
      <c s="30" t="s">
        <v>460</v>
      </c>
      <c s="31" t="s">
        <v>136</v>
      </c>
      <c s="32">
        <v>3.24</v>
      </c>
      <c s="33">
        <v>0</v>
      </c>
      <c s="33">
        <f>ROUND(ROUND(H292,2)*ROUND(G292,3),2)</f>
      </c>
      <c r="O292">
        <f>(I292*21)/100</f>
      </c>
      <c t="s">
        <v>27</v>
      </c>
    </row>
    <row r="293" spans="1:5" ht="12.75">
      <c r="A293" s="34" t="s">
        <v>53</v>
      </c>
      <c r="E293" s="35" t="s">
        <v>50</v>
      </c>
    </row>
    <row r="294" spans="1:5" ht="25.5">
      <c r="A294" s="36" t="s">
        <v>55</v>
      </c>
      <c r="E294" s="37" t="s">
        <v>461</v>
      </c>
    </row>
    <row r="295" spans="1:5" ht="51">
      <c r="A295" t="s">
        <v>57</v>
      </c>
      <c r="E295" s="35" t="s">
        <v>453</v>
      </c>
    </row>
    <row r="296" spans="1:18" ht="12.75" customHeight="1">
      <c r="A296" s="6" t="s">
        <v>46</v>
      </c>
      <c s="6"/>
      <c s="40" t="s">
        <v>82</v>
      </c>
      <c s="6"/>
      <c s="27" t="s">
        <v>462</v>
      </c>
      <c s="6"/>
      <c s="6"/>
      <c s="6"/>
      <c s="41">
        <f>0+Q296</f>
      </c>
      <c r="O296">
        <f>0+R296</f>
      </c>
      <c r="Q296">
        <f>0+I297+I301</f>
      </c>
      <c>
        <f>0+O297+O301</f>
      </c>
    </row>
    <row r="297" spans="1:16" ht="12.75">
      <c r="A297" s="24" t="s">
        <v>48</v>
      </c>
      <c s="29" t="s">
        <v>463</v>
      </c>
      <c s="29" t="s">
        <v>464</v>
      </c>
      <c s="24" t="s">
        <v>50</v>
      </c>
      <c s="30" t="s">
        <v>465</v>
      </c>
      <c s="31" t="s">
        <v>156</v>
      </c>
      <c s="32">
        <v>17.24</v>
      </c>
      <c s="33">
        <v>0</v>
      </c>
      <c s="33">
        <f>ROUND(ROUND(H297,2)*ROUND(G297,3),2)</f>
      </c>
      <c r="O297">
        <f>(I297*21)/100</f>
      </c>
      <c t="s">
        <v>27</v>
      </c>
    </row>
    <row r="298" spans="1:5" ht="12.75">
      <c r="A298" s="34" t="s">
        <v>53</v>
      </c>
      <c r="E298" s="35" t="s">
        <v>50</v>
      </c>
    </row>
    <row r="299" spans="1:5" ht="12.75">
      <c r="A299" s="36" t="s">
        <v>55</v>
      </c>
      <c r="E299" s="37" t="s">
        <v>466</v>
      </c>
    </row>
    <row r="300" spans="1:5" ht="242.25">
      <c r="A300" t="s">
        <v>57</v>
      </c>
      <c r="E300" s="35" t="s">
        <v>467</v>
      </c>
    </row>
    <row r="301" spans="1:16" ht="12.75">
      <c r="A301" s="24" t="s">
        <v>48</v>
      </c>
      <c s="29" t="s">
        <v>468</v>
      </c>
      <c s="29" t="s">
        <v>469</v>
      </c>
      <c s="24" t="s">
        <v>50</v>
      </c>
      <c s="30" t="s">
        <v>470</v>
      </c>
      <c s="31" t="s">
        <v>156</v>
      </c>
      <c s="32">
        <v>68</v>
      </c>
      <c s="33">
        <v>0</v>
      </c>
      <c s="33">
        <f>ROUND(ROUND(H301,2)*ROUND(G301,3),2)</f>
      </c>
      <c r="O301">
        <f>(I301*21)/100</f>
      </c>
      <c t="s">
        <v>27</v>
      </c>
    </row>
    <row r="302" spans="1:5" ht="12.75">
      <c r="A302" s="34" t="s">
        <v>53</v>
      </c>
      <c r="E302" s="35" t="s">
        <v>50</v>
      </c>
    </row>
    <row r="303" spans="1:5" ht="12.75">
      <c r="A303" s="36" t="s">
        <v>55</v>
      </c>
      <c r="E303" s="37" t="s">
        <v>471</v>
      </c>
    </row>
    <row r="304" spans="1:5" ht="242.25">
      <c r="A304" t="s">
        <v>57</v>
      </c>
      <c r="E304" s="35" t="s">
        <v>472</v>
      </c>
    </row>
    <row r="305" spans="1:18" ht="12.75" customHeight="1">
      <c r="A305" s="6" t="s">
        <v>46</v>
      </c>
      <c s="6"/>
      <c s="40" t="s">
        <v>43</v>
      </c>
      <c s="6"/>
      <c s="27" t="s">
        <v>473</v>
      </c>
      <c s="6"/>
      <c s="6"/>
      <c s="6"/>
      <c s="41">
        <f>0+Q305</f>
      </c>
      <c r="O305">
        <f>0+R305</f>
      </c>
      <c r="Q305">
        <f>0+I306+I310+I314+I318+I322+I326+I330+I334+I338+I342+I346+I350+I354+I358+I362+I366+I370+I374+I378+I382+I386+I390+I394+I398+I402</f>
      </c>
      <c>
        <f>0+O306+O310+O314+O318+O322+O326+O330+O334+O338+O342+O346+O350+O354+O358+O362+O366+O370+O374+O378+O382+O386+O390+O394+O398+O402</f>
      </c>
    </row>
    <row r="306" spans="1:16" ht="25.5">
      <c r="A306" s="24" t="s">
        <v>48</v>
      </c>
      <c s="29" t="s">
        <v>474</v>
      </c>
      <c s="29" t="s">
        <v>475</v>
      </c>
      <c s="24" t="s">
        <v>50</v>
      </c>
      <c s="30" t="s">
        <v>476</v>
      </c>
      <c s="31" t="s">
        <v>156</v>
      </c>
      <c s="32">
        <v>16</v>
      </c>
      <c s="33">
        <v>0</v>
      </c>
      <c s="33">
        <f>ROUND(ROUND(H306,2)*ROUND(G306,3),2)</f>
      </c>
      <c r="O306">
        <f>(I306*21)/100</f>
      </c>
      <c t="s">
        <v>27</v>
      </c>
    </row>
    <row r="307" spans="1:5" ht="12.75">
      <c r="A307" s="34" t="s">
        <v>53</v>
      </c>
      <c r="E307" s="35" t="s">
        <v>50</v>
      </c>
    </row>
    <row r="308" spans="1:5" ht="12.75">
      <c r="A308" s="36" t="s">
        <v>55</v>
      </c>
      <c r="E308" s="37" t="s">
        <v>477</v>
      </c>
    </row>
    <row r="309" spans="1:5" ht="127.5">
      <c r="A309" t="s">
        <v>57</v>
      </c>
      <c r="E309" s="35" t="s">
        <v>478</v>
      </c>
    </row>
    <row r="310" spans="1:16" ht="25.5">
      <c r="A310" s="24" t="s">
        <v>48</v>
      </c>
      <c s="29" t="s">
        <v>479</v>
      </c>
      <c s="29" t="s">
        <v>480</v>
      </c>
      <c s="24" t="s">
        <v>50</v>
      </c>
      <c s="30" t="s">
        <v>481</v>
      </c>
      <c s="31" t="s">
        <v>156</v>
      </c>
      <c s="32">
        <v>46.5</v>
      </c>
      <c s="33">
        <v>0</v>
      </c>
      <c s="33">
        <f>ROUND(ROUND(H310,2)*ROUND(G310,3),2)</f>
      </c>
      <c r="O310">
        <f>(I310*21)/100</f>
      </c>
      <c t="s">
        <v>27</v>
      </c>
    </row>
    <row r="311" spans="1:5" ht="12.75">
      <c r="A311" s="34" t="s">
        <v>53</v>
      </c>
      <c r="E311" s="35" t="s">
        <v>50</v>
      </c>
    </row>
    <row r="312" spans="1:5" ht="12.75">
      <c r="A312" s="36" t="s">
        <v>55</v>
      </c>
      <c r="E312" s="37" t="s">
        <v>482</v>
      </c>
    </row>
    <row r="313" spans="1:5" ht="38.25">
      <c r="A313" t="s">
        <v>57</v>
      </c>
      <c r="E313" s="35" t="s">
        <v>483</v>
      </c>
    </row>
    <row r="314" spans="1:16" ht="25.5">
      <c r="A314" s="24" t="s">
        <v>48</v>
      </c>
      <c s="29" t="s">
        <v>484</v>
      </c>
      <c s="29" t="s">
        <v>485</v>
      </c>
      <c s="24" t="s">
        <v>50</v>
      </c>
      <c s="30" t="s">
        <v>486</v>
      </c>
      <c s="31" t="s">
        <v>156</v>
      </c>
      <c s="32">
        <v>94</v>
      </c>
      <c s="33">
        <v>0</v>
      </c>
      <c s="33">
        <f>ROUND(ROUND(H314,2)*ROUND(G314,3),2)</f>
      </c>
      <c r="O314">
        <f>(I314*21)/100</f>
      </c>
      <c t="s">
        <v>27</v>
      </c>
    </row>
    <row r="315" spans="1:5" ht="12.75">
      <c r="A315" s="34" t="s">
        <v>53</v>
      </c>
      <c r="E315" s="35" t="s">
        <v>50</v>
      </c>
    </row>
    <row r="316" spans="1:5" ht="89.25">
      <c r="A316" s="36" t="s">
        <v>55</v>
      </c>
      <c r="E316" s="37" t="s">
        <v>487</v>
      </c>
    </row>
    <row r="317" spans="1:5" ht="127.5">
      <c r="A317" t="s">
        <v>57</v>
      </c>
      <c r="E317" s="35" t="s">
        <v>478</v>
      </c>
    </row>
    <row r="318" spans="1:16" ht="25.5">
      <c r="A318" s="24" t="s">
        <v>48</v>
      </c>
      <c s="29" t="s">
        <v>488</v>
      </c>
      <c s="29" t="s">
        <v>489</v>
      </c>
      <c s="24" t="s">
        <v>50</v>
      </c>
      <c s="30" t="s">
        <v>490</v>
      </c>
      <c s="31" t="s">
        <v>156</v>
      </c>
      <c s="32">
        <v>12.5</v>
      </c>
      <c s="33">
        <v>0</v>
      </c>
      <c s="33">
        <f>ROUND(ROUND(H318,2)*ROUND(G318,3),2)</f>
      </c>
      <c r="O318">
        <f>(I318*21)/100</f>
      </c>
      <c t="s">
        <v>27</v>
      </c>
    </row>
    <row r="319" spans="1:5" ht="12.75">
      <c r="A319" s="34" t="s">
        <v>53</v>
      </c>
      <c r="E319" s="35" t="s">
        <v>50</v>
      </c>
    </row>
    <row r="320" spans="1:5" ht="12.75">
      <c r="A320" s="36" t="s">
        <v>55</v>
      </c>
      <c r="E320" s="37" t="s">
        <v>491</v>
      </c>
    </row>
    <row r="321" spans="1:5" ht="38.25">
      <c r="A321" t="s">
        <v>57</v>
      </c>
      <c r="E321" s="35" t="s">
        <v>483</v>
      </c>
    </row>
    <row r="322" spans="1:16" ht="12.75">
      <c r="A322" s="24" t="s">
        <v>48</v>
      </c>
      <c s="29" t="s">
        <v>492</v>
      </c>
      <c s="29" t="s">
        <v>493</v>
      </c>
      <c s="24" t="s">
        <v>50</v>
      </c>
      <c s="30" t="s">
        <v>494</v>
      </c>
      <c s="31" t="s">
        <v>156</v>
      </c>
      <c s="32">
        <v>34</v>
      </c>
      <c s="33">
        <v>0</v>
      </c>
      <c s="33">
        <f>ROUND(ROUND(H322,2)*ROUND(G322,3),2)</f>
      </c>
      <c r="O322">
        <f>(I322*21)/100</f>
      </c>
      <c t="s">
        <v>27</v>
      </c>
    </row>
    <row r="323" spans="1:5" ht="12.75">
      <c r="A323" s="34" t="s">
        <v>53</v>
      </c>
      <c r="E323" s="35" t="s">
        <v>50</v>
      </c>
    </row>
    <row r="324" spans="1:5" ht="12.75">
      <c r="A324" s="36" t="s">
        <v>55</v>
      </c>
      <c r="E324" s="37" t="s">
        <v>495</v>
      </c>
    </row>
    <row r="325" spans="1:5" ht="114.75">
      <c r="A325" t="s">
        <v>57</v>
      </c>
      <c r="E325" s="35" t="s">
        <v>496</v>
      </c>
    </row>
    <row r="326" spans="1:16" ht="12.75">
      <c r="A326" s="24" t="s">
        <v>48</v>
      </c>
      <c s="29" t="s">
        <v>497</v>
      </c>
      <c s="29" t="s">
        <v>498</v>
      </c>
      <c s="24" t="s">
        <v>50</v>
      </c>
      <c s="30" t="s">
        <v>499</v>
      </c>
      <c s="31" t="s">
        <v>156</v>
      </c>
      <c s="32">
        <v>12.5</v>
      </c>
      <c s="33">
        <v>0</v>
      </c>
      <c s="33">
        <f>ROUND(ROUND(H326,2)*ROUND(G326,3),2)</f>
      </c>
      <c r="O326">
        <f>(I326*21)/100</f>
      </c>
      <c t="s">
        <v>27</v>
      </c>
    </row>
    <row r="327" spans="1:5" ht="12.75">
      <c r="A327" s="34" t="s">
        <v>53</v>
      </c>
      <c r="E327" s="35" t="s">
        <v>50</v>
      </c>
    </row>
    <row r="328" spans="1:5" ht="12.75">
      <c r="A328" s="36" t="s">
        <v>55</v>
      </c>
      <c r="E328" s="37" t="s">
        <v>491</v>
      </c>
    </row>
    <row r="329" spans="1:5" ht="38.25">
      <c r="A329" t="s">
        <v>57</v>
      </c>
      <c r="E329" s="35" t="s">
        <v>483</v>
      </c>
    </row>
    <row r="330" spans="1:16" ht="12.75">
      <c r="A330" s="24" t="s">
        <v>48</v>
      </c>
      <c s="29" t="s">
        <v>500</v>
      </c>
      <c s="29" t="s">
        <v>501</v>
      </c>
      <c s="24" t="s">
        <v>50</v>
      </c>
      <c s="30" t="s">
        <v>502</v>
      </c>
      <c s="31" t="s">
        <v>73</v>
      </c>
      <c s="32">
        <v>10</v>
      </c>
      <c s="33">
        <v>0</v>
      </c>
      <c s="33">
        <f>ROUND(ROUND(H330,2)*ROUND(G330,3),2)</f>
      </c>
      <c r="O330">
        <f>(I330*21)/100</f>
      </c>
      <c t="s">
        <v>27</v>
      </c>
    </row>
    <row r="331" spans="1:5" ht="12.75">
      <c r="A331" s="34" t="s">
        <v>53</v>
      </c>
      <c r="E331" s="35" t="s">
        <v>50</v>
      </c>
    </row>
    <row r="332" spans="1:5" ht="12.75">
      <c r="A332" s="36" t="s">
        <v>55</v>
      </c>
      <c r="E332" s="37" t="s">
        <v>503</v>
      </c>
    </row>
    <row r="333" spans="1:5" ht="12.75">
      <c r="A333" t="s">
        <v>57</v>
      </c>
      <c r="E333" s="35" t="s">
        <v>504</v>
      </c>
    </row>
    <row r="334" spans="1:16" ht="12.75">
      <c r="A334" s="24" t="s">
        <v>48</v>
      </c>
      <c s="29" t="s">
        <v>505</v>
      </c>
      <c s="29" t="s">
        <v>506</v>
      </c>
      <c s="24" t="s">
        <v>50</v>
      </c>
      <c s="30" t="s">
        <v>507</v>
      </c>
      <c s="31" t="s">
        <v>73</v>
      </c>
      <c s="32">
        <v>2</v>
      </c>
      <c s="33">
        <v>0</v>
      </c>
      <c s="33">
        <f>ROUND(ROUND(H334,2)*ROUND(G334,3),2)</f>
      </c>
      <c r="O334">
        <f>(I334*21)/100</f>
      </c>
      <c t="s">
        <v>27</v>
      </c>
    </row>
    <row r="335" spans="1:5" ht="12.75">
      <c r="A335" s="34" t="s">
        <v>53</v>
      </c>
      <c r="E335" s="35" t="s">
        <v>50</v>
      </c>
    </row>
    <row r="336" spans="1:5" ht="12.75">
      <c r="A336" s="36" t="s">
        <v>55</v>
      </c>
      <c r="E336" s="37" t="s">
        <v>508</v>
      </c>
    </row>
    <row r="337" spans="1:5" ht="38.25">
      <c r="A337" t="s">
        <v>57</v>
      </c>
      <c r="E337" s="35" t="s">
        <v>509</v>
      </c>
    </row>
    <row r="338" spans="1:16" ht="12.75">
      <c r="A338" s="24" t="s">
        <v>48</v>
      </c>
      <c s="29" t="s">
        <v>510</v>
      </c>
      <c s="29" t="s">
        <v>511</v>
      </c>
      <c s="24" t="s">
        <v>50</v>
      </c>
      <c s="30" t="s">
        <v>512</v>
      </c>
      <c s="31" t="s">
        <v>73</v>
      </c>
      <c s="32">
        <v>2</v>
      </c>
      <c s="33">
        <v>0</v>
      </c>
      <c s="33">
        <f>ROUND(ROUND(H338,2)*ROUND(G338,3),2)</f>
      </c>
      <c r="O338">
        <f>(I338*21)/100</f>
      </c>
      <c t="s">
        <v>27</v>
      </c>
    </row>
    <row r="339" spans="1:5" ht="12.75">
      <c r="A339" s="34" t="s">
        <v>53</v>
      </c>
      <c r="E339" s="35" t="s">
        <v>50</v>
      </c>
    </row>
    <row r="340" spans="1:5" ht="12.75">
      <c r="A340" s="36" t="s">
        <v>55</v>
      </c>
      <c r="E340" s="37" t="s">
        <v>508</v>
      </c>
    </row>
    <row r="341" spans="1:5" ht="25.5">
      <c r="A341" t="s">
        <v>57</v>
      </c>
      <c r="E341" s="35" t="s">
        <v>513</v>
      </c>
    </row>
    <row r="342" spans="1:16" ht="25.5">
      <c r="A342" s="24" t="s">
        <v>48</v>
      </c>
      <c s="29" t="s">
        <v>514</v>
      </c>
      <c s="29" t="s">
        <v>515</v>
      </c>
      <c s="24" t="s">
        <v>50</v>
      </c>
      <c s="30" t="s">
        <v>516</v>
      </c>
      <c s="31" t="s">
        <v>136</v>
      </c>
      <c s="32">
        <v>31.938</v>
      </c>
      <c s="33">
        <v>0</v>
      </c>
      <c s="33">
        <f>ROUND(ROUND(H342,2)*ROUND(G342,3),2)</f>
      </c>
      <c r="O342">
        <f>(I342*21)/100</f>
      </c>
      <c t="s">
        <v>27</v>
      </c>
    </row>
    <row r="343" spans="1:5" ht="12.75">
      <c r="A343" s="34" t="s">
        <v>53</v>
      </c>
      <c r="E343" s="35" t="s">
        <v>50</v>
      </c>
    </row>
    <row r="344" spans="1:5" ht="38.25">
      <c r="A344" s="36" t="s">
        <v>55</v>
      </c>
      <c r="E344" s="37" t="s">
        <v>517</v>
      </c>
    </row>
    <row r="345" spans="1:5" ht="38.25">
      <c r="A345" t="s">
        <v>57</v>
      </c>
      <c r="E345" s="35" t="s">
        <v>518</v>
      </c>
    </row>
    <row r="346" spans="1:16" ht="25.5">
      <c r="A346" s="24" t="s">
        <v>48</v>
      </c>
      <c s="29" t="s">
        <v>519</v>
      </c>
      <c s="29" t="s">
        <v>520</v>
      </c>
      <c s="24" t="s">
        <v>50</v>
      </c>
      <c s="30" t="s">
        <v>521</v>
      </c>
      <c s="31" t="s">
        <v>136</v>
      </c>
      <c s="32">
        <v>31.938</v>
      </c>
      <c s="33">
        <v>0</v>
      </c>
      <c s="33">
        <f>ROUND(ROUND(H346,2)*ROUND(G346,3),2)</f>
      </c>
      <c r="O346">
        <f>(I346*21)/100</f>
      </c>
      <c t="s">
        <v>27</v>
      </c>
    </row>
    <row r="347" spans="1:5" ht="12.75">
      <c r="A347" s="34" t="s">
        <v>53</v>
      </c>
      <c r="E347" s="35" t="s">
        <v>50</v>
      </c>
    </row>
    <row r="348" spans="1:5" ht="12.75">
      <c r="A348" s="36" t="s">
        <v>55</v>
      </c>
      <c r="E348" s="37" t="s">
        <v>522</v>
      </c>
    </row>
    <row r="349" spans="1:5" ht="38.25">
      <c r="A349" t="s">
        <v>57</v>
      </c>
      <c r="E349" s="35" t="s">
        <v>518</v>
      </c>
    </row>
    <row r="350" spans="1:16" ht="12.75">
      <c r="A350" s="24" t="s">
        <v>48</v>
      </c>
      <c s="29" t="s">
        <v>523</v>
      </c>
      <c s="29" t="s">
        <v>524</v>
      </c>
      <c s="24" t="s">
        <v>50</v>
      </c>
      <c s="30" t="s">
        <v>525</v>
      </c>
      <c s="31" t="s">
        <v>156</v>
      </c>
      <c s="32">
        <v>5</v>
      </c>
      <c s="33">
        <v>0</v>
      </c>
      <c s="33">
        <f>ROUND(ROUND(H350,2)*ROUND(G350,3),2)</f>
      </c>
      <c r="O350">
        <f>(I350*21)/100</f>
      </c>
      <c t="s">
        <v>27</v>
      </c>
    </row>
    <row r="351" spans="1:5" ht="12.75">
      <c r="A351" s="34" t="s">
        <v>53</v>
      </c>
      <c r="E351" s="35" t="s">
        <v>526</v>
      </c>
    </row>
    <row r="352" spans="1:5" ht="12.75">
      <c r="A352" s="36" t="s">
        <v>55</v>
      </c>
      <c r="E352" s="37" t="s">
        <v>527</v>
      </c>
    </row>
    <row r="353" spans="1:5" ht="63.75">
      <c r="A353" t="s">
        <v>57</v>
      </c>
      <c r="E353" s="35" t="s">
        <v>528</v>
      </c>
    </row>
    <row r="354" spans="1:16" ht="12.75">
      <c r="A354" s="24" t="s">
        <v>48</v>
      </c>
      <c s="29" t="s">
        <v>529</v>
      </c>
      <c s="29" t="s">
        <v>530</v>
      </c>
      <c s="24" t="s">
        <v>50</v>
      </c>
      <c s="30" t="s">
        <v>531</v>
      </c>
      <c s="31" t="s">
        <v>156</v>
      </c>
      <c s="32">
        <v>50.86</v>
      </c>
      <c s="33">
        <v>0</v>
      </c>
      <c s="33">
        <f>ROUND(ROUND(H354,2)*ROUND(G354,3),2)</f>
      </c>
      <c r="O354">
        <f>(I354*21)/100</f>
      </c>
      <c t="s">
        <v>27</v>
      </c>
    </row>
    <row r="355" spans="1:5" ht="12.75">
      <c r="A355" s="34" t="s">
        <v>53</v>
      </c>
      <c r="E355" s="35" t="s">
        <v>50</v>
      </c>
    </row>
    <row r="356" spans="1:5" ht="12.75">
      <c r="A356" s="36" t="s">
        <v>55</v>
      </c>
      <c r="E356" s="37" t="s">
        <v>532</v>
      </c>
    </row>
    <row r="357" spans="1:5" ht="51">
      <c r="A357" t="s">
        <v>57</v>
      </c>
      <c r="E357" s="35" t="s">
        <v>533</v>
      </c>
    </row>
    <row r="358" spans="1:16" ht="12.75">
      <c r="A358" s="24" t="s">
        <v>48</v>
      </c>
      <c s="29" t="s">
        <v>534</v>
      </c>
      <c s="29" t="s">
        <v>535</v>
      </c>
      <c s="24" t="s">
        <v>50</v>
      </c>
      <c s="30" t="s">
        <v>536</v>
      </c>
      <c s="31" t="s">
        <v>156</v>
      </c>
      <c s="32">
        <v>20</v>
      </c>
      <c s="33">
        <v>0</v>
      </c>
      <c s="33">
        <f>ROUND(ROUND(H358,2)*ROUND(G358,3),2)</f>
      </c>
      <c r="O358">
        <f>(I358*21)/100</f>
      </c>
      <c t="s">
        <v>27</v>
      </c>
    </row>
    <row r="359" spans="1:5" ht="12.75">
      <c r="A359" s="34" t="s">
        <v>53</v>
      </c>
      <c r="E359" s="35" t="s">
        <v>50</v>
      </c>
    </row>
    <row r="360" spans="1:5" ht="12.75">
      <c r="A360" s="36" t="s">
        <v>55</v>
      </c>
      <c r="E360" s="37" t="s">
        <v>537</v>
      </c>
    </row>
    <row r="361" spans="1:5" ht="51">
      <c r="A361" t="s">
        <v>57</v>
      </c>
      <c r="E361" s="35" t="s">
        <v>533</v>
      </c>
    </row>
    <row r="362" spans="1:16" ht="12.75">
      <c r="A362" s="24" t="s">
        <v>48</v>
      </c>
      <c s="29" t="s">
        <v>538</v>
      </c>
      <c s="29" t="s">
        <v>539</v>
      </c>
      <c s="24" t="s">
        <v>50</v>
      </c>
      <c s="30" t="s">
        <v>540</v>
      </c>
      <c s="31" t="s">
        <v>156</v>
      </c>
      <c s="32">
        <v>14</v>
      </c>
      <c s="33">
        <v>0</v>
      </c>
      <c s="33">
        <f>ROUND(ROUND(H362,2)*ROUND(G362,3),2)</f>
      </c>
      <c r="O362">
        <f>(I362*21)/100</f>
      </c>
      <c t="s">
        <v>27</v>
      </c>
    </row>
    <row r="363" spans="1:5" ht="12.75">
      <c r="A363" s="34" t="s">
        <v>53</v>
      </c>
      <c r="E363" s="35" t="s">
        <v>157</v>
      </c>
    </row>
    <row r="364" spans="1:5" ht="12.75">
      <c r="A364" s="36" t="s">
        <v>55</v>
      </c>
      <c r="E364" s="37" t="s">
        <v>541</v>
      </c>
    </row>
    <row r="365" spans="1:5" ht="38.25">
      <c r="A365" t="s">
        <v>57</v>
      </c>
      <c r="E365" s="35" t="s">
        <v>542</v>
      </c>
    </row>
    <row r="366" spans="1:16" ht="12.75">
      <c r="A366" s="24" t="s">
        <v>48</v>
      </c>
      <c s="29" t="s">
        <v>543</v>
      </c>
      <c s="29" t="s">
        <v>544</v>
      </c>
      <c s="24" t="s">
        <v>50</v>
      </c>
      <c s="30" t="s">
        <v>545</v>
      </c>
      <c s="31" t="s">
        <v>156</v>
      </c>
      <c s="32">
        <v>68.54</v>
      </c>
      <c s="33">
        <v>0</v>
      </c>
      <c s="33">
        <f>ROUND(ROUND(H366,2)*ROUND(G366,3),2)</f>
      </c>
      <c r="O366">
        <f>(I366*21)/100</f>
      </c>
      <c t="s">
        <v>27</v>
      </c>
    </row>
    <row r="367" spans="1:5" ht="12.75">
      <c r="A367" s="34" t="s">
        <v>53</v>
      </c>
      <c r="E367" s="35" t="s">
        <v>546</v>
      </c>
    </row>
    <row r="368" spans="1:5" ht="25.5">
      <c r="A368" s="36" t="s">
        <v>55</v>
      </c>
      <c r="E368" s="37" t="s">
        <v>547</v>
      </c>
    </row>
    <row r="369" spans="1:5" ht="38.25">
      <c r="A369" t="s">
        <v>57</v>
      </c>
      <c r="E369" s="35" t="s">
        <v>542</v>
      </c>
    </row>
    <row r="370" spans="1:16" ht="12.75">
      <c r="A370" s="24" t="s">
        <v>48</v>
      </c>
      <c s="29" t="s">
        <v>548</v>
      </c>
      <c s="29" t="s">
        <v>549</v>
      </c>
      <c s="24" t="s">
        <v>50</v>
      </c>
      <c s="30" t="s">
        <v>550</v>
      </c>
      <c s="31" t="s">
        <v>156</v>
      </c>
      <c s="32">
        <v>11.5</v>
      </c>
      <c s="33">
        <v>0</v>
      </c>
      <c s="33">
        <f>ROUND(ROUND(H370,2)*ROUND(G370,3),2)</f>
      </c>
      <c r="O370">
        <f>(I370*21)/100</f>
      </c>
      <c t="s">
        <v>27</v>
      </c>
    </row>
    <row r="371" spans="1:5" ht="12.75">
      <c r="A371" s="34" t="s">
        <v>53</v>
      </c>
      <c r="E371" s="35" t="s">
        <v>50</v>
      </c>
    </row>
    <row r="372" spans="1:5" ht="12.75">
      <c r="A372" s="36" t="s">
        <v>55</v>
      </c>
      <c r="E372" s="37" t="s">
        <v>551</v>
      </c>
    </row>
    <row r="373" spans="1:5" ht="89.25">
      <c r="A373" t="s">
        <v>57</v>
      </c>
      <c r="E373" s="35" t="s">
        <v>552</v>
      </c>
    </row>
    <row r="374" spans="1:16" ht="12.75">
      <c r="A374" s="24" t="s">
        <v>48</v>
      </c>
      <c s="29" t="s">
        <v>553</v>
      </c>
      <c s="29" t="s">
        <v>554</v>
      </c>
      <c s="24" t="s">
        <v>50</v>
      </c>
      <c s="30" t="s">
        <v>555</v>
      </c>
      <c s="31" t="s">
        <v>301</v>
      </c>
      <c s="32">
        <v>43.68</v>
      </c>
      <c s="33">
        <v>0</v>
      </c>
      <c s="33">
        <f>ROUND(ROUND(H374,2)*ROUND(G374,3),2)</f>
      </c>
      <c r="O374">
        <f>(I374*21)/100</f>
      </c>
      <c t="s">
        <v>27</v>
      </c>
    </row>
    <row r="375" spans="1:5" ht="12.75">
      <c r="A375" s="34" t="s">
        <v>53</v>
      </c>
      <c r="E375" s="35" t="s">
        <v>556</v>
      </c>
    </row>
    <row r="376" spans="1:5" ht="25.5">
      <c r="A376" s="36" t="s">
        <v>55</v>
      </c>
      <c r="E376" s="37" t="s">
        <v>557</v>
      </c>
    </row>
    <row r="377" spans="1:5" ht="409.5">
      <c r="A377" t="s">
        <v>57</v>
      </c>
      <c r="E377" s="35" t="s">
        <v>558</v>
      </c>
    </row>
    <row r="378" spans="1:16" ht="12.75">
      <c r="A378" s="24" t="s">
        <v>48</v>
      </c>
      <c s="29" t="s">
        <v>559</v>
      </c>
      <c s="29" t="s">
        <v>560</v>
      </c>
      <c s="24" t="s">
        <v>561</v>
      </c>
      <c s="30" t="s">
        <v>562</v>
      </c>
      <c s="31" t="s">
        <v>116</v>
      </c>
      <c s="32">
        <v>0.115</v>
      </c>
      <c s="33">
        <v>0</v>
      </c>
      <c s="33">
        <f>ROUND(ROUND(H378,2)*ROUND(G378,3),2)</f>
      </c>
      <c r="O378">
        <f>(I378*21)/100</f>
      </c>
      <c t="s">
        <v>27</v>
      </c>
    </row>
    <row r="379" spans="1:5" ht="12.75">
      <c r="A379" s="34" t="s">
        <v>53</v>
      </c>
      <c r="E379" s="35" t="s">
        <v>50</v>
      </c>
    </row>
    <row r="380" spans="1:5" ht="12.75">
      <c r="A380" s="36" t="s">
        <v>55</v>
      </c>
      <c r="E380" s="37" t="s">
        <v>563</v>
      </c>
    </row>
    <row r="381" spans="1:5" ht="102">
      <c r="A381" t="s">
        <v>57</v>
      </c>
      <c r="E381" s="35" t="s">
        <v>564</v>
      </c>
    </row>
    <row r="382" spans="1:16" ht="12.75">
      <c r="A382" s="24" t="s">
        <v>48</v>
      </c>
      <c s="29" t="s">
        <v>565</v>
      </c>
      <c s="29" t="s">
        <v>560</v>
      </c>
      <c s="24" t="s">
        <v>566</v>
      </c>
      <c s="30" t="s">
        <v>562</v>
      </c>
      <c s="31" t="s">
        <v>116</v>
      </c>
      <c s="32">
        <v>15</v>
      </c>
      <c s="33">
        <v>0</v>
      </c>
      <c s="33">
        <f>ROUND(ROUND(H382,2)*ROUND(G382,3),2)</f>
      </c>
      <c r="O382">
        <f>(I382*21)/100</f>
      </c>
      <c t="s">
        <v>27</v>
      </c>
    </row>
    <row r="383" spans="1:5" ht="12.75">
      <c r="A383" s="34" t="s">
        <v>53</v>
      </c>
      <c r="E383" s="35" t="s">
        <v>567</v>
      </c>
    </row>
    <row r="384" spans="1:5" ht="12.75">
      <c r="A384" s="36" t="s">
        <v>55</v>
      </c>
      <c r="E384" s="37" t="s">
        <v>568</v>
      </c>
    </row>
    <row r="385" spans="1:5" ht="102">
      <c r="A385" t="s">
        <v>57</v>
      </c>
      <c r="E385" s="35" t="s">
        <v>569</v>
      </c>
    </row>
    <row r="386" spans="1:16" ht="12.75">
      <c r="A386" s="24" t="s">
        <v>48</v>
      </c>
      <c s="29" t="s">
        <v>570</v>
      </c>
      <c s="29" t="s">
        <v>571</v>
      </c>
      <c s="24" t="s">
        <v>174</v>
      </c>
      <c s="30" t="s">
        <v>572</v>
      </c>
      <c s="31" t="s">
        <v>116</v>
      </c>
      <c s="32">
        <v>70.92</v>
      </c>
      <c s="33">
        <v>0</v>
      </c>
      <c s="33">
        <f>ROUND(ROUND(H386,2)*ROUND(G386,3),2)</f>
      </c>
      <c r="O386">
        <f>(I386*21)/100</f>
      </c>
      <c t="s">
        <v>27</v>
      </c>
    </row>
    <row r="387" spans="1:5" ht="12.75">
      <c r="A387" s="34" t="s">
        <v>53</v>
      </c>
      <c r="E387" s="35" t="s">
        <v>573</v>
      </c>
    </row>
    <row r="388" spans="1:5" ht="89.25">
      <c r="A388" s="36" t="s">
        <v>55</v>
      </c>
      <c r="E388" s="37" t="s">
        <v>574</v>
      </c>
    </row>
    <row r="389" spans="1:5" ht="102">
      <c r="A389" t="s">
        <v>57</v>
      </c>
      <c r="E389" s="35" t="s">
        <v>564</v>
      </c>
    </row>
    <row r="390" spans="1:16" ht="12.75">
      <c r="A390" s="24" t="s">
        <v>48</v>
      </c>
      <c s="29" t="s">
        <v>575</v>
      </c>
      <c s="29" t="s">
        <v>571</v>
      </c>
      <c s="24" t="s">
        <v>180</v>
      </c>
      <c s="30" t="s">
        <v>572</v>
      </c>
      <c s="31" t="s">
        <v>116</v>
      </c>
      <c s="32">
        <v>7.88</v>
      </c>
      <c s="33">
        <v>0</v>
      </c>
      <c s="33">
        <f>ROUND(ROUND(H390,2)*ROUND(G390,3),2)</f>
      </c>
      <c r="O390">
        <f>(I390*21)/100</f>
      </c>
      <c t="s">
        <v>27</v>
      </c>
    </row>
    <row r="391" spans="1:5" ht="12.75">
      <c r="A391" s="34" t="s">
        <v>53</v>
      </c>
      <c r="E391" s="35" t="s">
        <v>576</v>
      </c>
    </row>
    <row r="392" spans="1:5" ht="12.75">
      <c r="A392" s="36" t="s">
        <v>55</v>
      </c>
      <c r="E392" s="37" t="s">
        <v>577</v>
      </c>
    </row>
    <row r="393" spans="1:5" ht="102">
      <c r="A393" t="s">
        <v>57</v>
      </c>
      <c r="E393" s="35" t="s">
        <v>564</v>
      </c>
    </row>
    <row r="394" spans="1:16" ht="12.75">
      <c r="A394" s="24" t="s">
        <v>48</v>
      </c>
      <c s="29" t="s">
        <v>578</v>
      </c>
      <c s="29" t="s">
        <v>579</v>
      </c>
      <c s="24" t="s">
        <v>50</v>
      </c>
      <c s="30" t="s">
        <v>580</v>
      </c>
      <c s="31" t="s">
        <v>116</v>
      </c>
      <c s="32">
        <v>39.876</v>
      </c>
      <c s="33">
        <v>0</v>
      </c>
      <c s="33">
        <f>ROUND(ROUND(H394,2)*ROUND(G394,3),2)</f>
      </c>
      <c r="O394">
        <f>(I394*21)/100</f>
      </c>
      <c t="s">
        <v>27</v>
      </c>
    </row>
    <row r="395" spans="1:5" ht="12.75">
      <c r="A395" s="34" t="s">
        <v>53</v>
      </c>
      <c r="E395" s="35" t="s">
        <v>50</v>
      </c>
    </row>
    <row r="396" spans="1:5" ht="63.75">
      <c r="A396" s="36" t="s">
        <v>55</v>
      </c>
      <c r="E396" s="37" t="s">
        <v>581</v>
      </c>
    </row>
    <row r="397" spans="1:5" ht="102">
      <c r="A397" t="s">
        <v>57</v>
      </c>
      <c r="E397" s="35" t="s">
        <v>564</v>
      </c>
    </row>
    <row r="398" spans="1:16" ht="12.75">
      <c r="A398" s="24" t="s">
        <v>48</v>
      </c>
      <c s="29" t="s">
        <v>582</v>
      </c>
      <c s="29" t="s">
        <v>583</v>
      </c>
      <c s="24" t="s">
        <v>50</v>
      </c>
      <c s="30" t="s">
        <v>584</v>
      </c>
      <c s="31" t="s">
        <v>156</v>
      </c>
      <c s="32">
        <v>13</v>
      </c>
      <c s="33">
        <v>0</v>
      </c>
      <c s="33">
        <f>ROUND(ROUND(H398,2)*ROUND(G398,3),2)</f>
      </c>
      <c r="O398">
        <f>(I398*21)/100</f>
      </c>
      <c t="s">
        <v>27</v>
      </c>
    </row>
    <row r="399" spans="1:5" ht="12.75">
      <c r="A399" s="34" t="s">
        <v>53</v>
      </c>
      <c r="E399" s="35" t="s">
        <v>50</v>
      </c>
    </row>
    <row r="400" spans="1:5" ht="12.75">
      <c r="A400" s="36" t="s">
        <v>55</v>
      </c>
      <c r="E400" s="37" t="s">
        <v>585</v>
      </c>
    </row>
    <row r="401" spans="1:5" ht="114.75">
      <c r="A401" t="s">
        <v>57</v>
      </c>
      <c r="E401" s="35" t="s">
        <v>586</v>
      </c>
    </row>
    <row r="402" spans="1:16" ht="12.75">
      <c r="A402" s="24" t="s">
        <v>48</v>
      </c>
      <c s="29" t="s">
        <v>587</v>
      </c>
      <c s="29" t="s">
        <v>588</v>
      </c>
      <c s="24" t="s">
        <v>50</v>
      </c>
      <c s="30" t="s">
        <v>589</v>
      </c>
      <c s="31" t="s">
        <v>136</v>
      </c>
      <c s="32">
        <v>82.3</v>
      </c>
      <c s="33">
        <v>0</v>
      </c>
      <c s="33">
        <f>ROUND(ROUND(H402,2)*ROUND(G402,3),2)</f>
      </c>
      <c r="O402">
        <f>(I402*21)/100</f>
      </c>
      <c t="s">
        <v>27</v>
      </c>
    </row>
    <row r="403" spans="1:5" ht="12.75">
      <c r="A403" s="34" t="s">
        <v>53</v>
      </c>
      <c r="E403" s="35" t="s">
        <v>50</v>
      </c>
    </row>
    <row r="404" spans="1:5" ht="12.75">
      <c r="A404" s="36" t="s">
        <v>55</v>
      </c>
      <c r="E404" s="37" t="s">
        <v>590</v>
      </c>
    </row>
    <row r="405" spans="1:5" ht="76.5">
      <c r="A405" t="s">
        <v>57</v>
      </c>
      <c r="E405" s="35" t="s">
        <v>591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0+O9+O38+O115+O132+O141+O150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594</v>
      </c>
      <c s="38">
        <f>0+I9+I38+I115+I132+I141+I150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592</v>
      </c>
      <c s="1"/>
      <c s="14" t="s">
        <v>593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594</v>
      </c>
      <c s="6"/>
      <c s="18" t="s">
        <v>593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24" t="s">
        <v>48</v>
      </c>
      <c s="29" t="s">
        <v>32</v>
      </c>
      <c s="29" t="s">
        <v>114</v>
      </c>
      <c s="24" t="s">
        <v>50</v>
      </c>
      <c s="30" t="s">
        <v>115</v>
      </c>
      <c s="31" t="s">
        <v>116</v>
      </c>
      <c s="32">
        <v>96.26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55</v>
      </c>
      <c r="E12" s="37" t="s">
        <v>595</v>
      </c>
    </row>
    <row r="13" spans="1:5" ht="25.5">
      <c r="A13" t="s">
        <v>57</v>
      </c>
      <c r="E13" s="35" t="s">
        <v>118</v>
      </c>
    </row>
    <row r="14" spans="1:16" ht="12.75">
      <c r="A14" s="24" t="s">
        <v>48</v>
      </c>
      <c s="29" t="s">
        <v>27</v>
      </c>
      <c s="29" t="s">
        <v>119</v>
      </c>
      <c s="24" t="s">
        <v>50</v>
      </c>
      <c s="30" t="s">
        <v>115</v>
      </c>
      <c s="31" t="s">
        <v>120</v>
      </c>
      <c s="32">
        <v>373.798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53</v>
      </c>
      <c r="E15" s="35" t="s">
        <v>121</v>
      </c>
    </row>
    <row r="16" spans="1:5" ht="76.5">
      <c r="A16" s="36" t="s">
        <v>55</v>
      </c>
      <c r="E16" s="37" t="s">
        <v>596</v>
      </c>
    </row>
    <row r="17" spans="1:5" ht="25.5">
      <c r="A17" t="s">
        <v>57</v>
      </c>
      <c r="E17" s="35" t="s">
        <v>118</v>
      </c>
    </row>
    <row r="18" spans="1:16" ht="12.75">
      <c r="A18" s="24" t="s">
        <v>48</v>
      </c>
      <c s="29" t="s">
        <v>26</v>
      </c>
      <c s="29" t="s">
        <v>126</v>
      </c>
      <c s="24" t="s">
        <v>50</v>
      </c>
      <c s="30" t="s">
        <v>127</v>
      </c>
      <c s="31" t="s">
        <v>116</v>
      </c>
      <c s="32">
        <v>84.2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597</v>
      </c>
    </row>
    <row r="21" spans="1:5" ht="25.5">
      <c r="A21" t="s">
        <v>57</v>
      </c>
      <c r="E21" s="35" t="s">
        <v>129</v>
      </c>
    </row>
    <row r="22" spans="1:16" ht="12.75">
      <c r="A22" s="24" t="s">
        <v>48</v>
      </c>
      <c s="29" t="s">
        <v>36</v>
      </c>
      <c s="29" t="s">
        <v>598</v>
      </c>
      <c s="24" t="s">
        <v>50</v>
      </c>
      <c s="30" t="s">
        <v>599</v>
      </c>
      <c s="31" t="s">
        <v>136</v>
      </c>
      <c s="32">
        <v>60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600</v>
      </c>
    </row>
    <row r="25" spans="1:5" ht="12.75">
      <c r="A25" t="s">
        <v>57</v>
      </c>
      <c r="E25" s="35" t="s">
        <v>58</v>
      </c>
    </row>
    <row r="26" spans="1:16" ht="12.75">
      <c r="A26" s="24" t="s">
        <v>48</v>
      </c>
      <c s="29" t="s">
        <v>38</v>
      </c>
      <c s="29" t="s">
        <v>601</v>
      </c>
      <c s="24" t="s">
        <v>50</v>
      </c>
      <c s="30" t="s">
        <v>602</v>
      </c>
      <c s="31" t="s">
        <v>603</v>
      </c>
      <c s="32">
        <v>6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53</v>
      </c>
      <c r="E27" s="35" t="s">
        <v>604</v>
      </c>
    </row>
    <row r="28" spans="1:5" ht="12.75">
      <c r="A28" s="36" t="s">
        <v>55</v>
      </c>
      <c r="E28" s="37" t="s">
        <v>605</v>
      </c>
    </row>
    <row r="29" spans="1:5" ht="12.75">
      <c r="A29" t="s">
        <v>57</v>
      </c>
      <c r="E29" s="35" t="s">
        <v>58</v>
      </c>
    </row>
    <row r="30" spans="1:16" ht="12.75">
      <c r="A30" s="24" t="s">
        <v>48</v>
      </c>
      <c s="29" t="s">
        <v>40</v>
      </c>
      <c s="29" t="s">
        <v>606</v>
      </c>
      <c s="24" t="s">
        <v>50</v>
      </c>
      <c s="30" t="s">
        <v>607</v>
      </c>
      <c s="31" t="s">
        <v>136</v>
      </c>
      <c s="32">
        <v>60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55</v>
      </c>
      <c r="E32" s="37" t="s">
        <v>608</v>
      </c>
    </row>
    <row r="33" spans="1:5" ht="12.75">
      <c r="A33" t="s">
        <v>57</v>
      </c>
      <c r="E33" s="35" t="s">
        <v>58</v>
      </c>
    </row>
    <row r="34" spans="1:16" ht="12.75">
      <c r="A34" s="24" t="s">
        <v>48</v>
      </c>
      <c s="29" t="s">
        <v>78</v>
      </c>
      <c s="29" t="s">
        <v>79</v>
      </c>
      <c s="24" t="s">
        <v>50</v>
      </c>
      <c s="30" t="s">
        <v>80</v>
      </c>
      <c s="31" t="s">
        <v>61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53</v>
      </c>
      <c r="E35" s="35" t="s">
        <v>609</v>
      </c>
    </row>
    <row r="36" spans="1:5" ht="12.75">
      <c r="A36" s="36" t="s">
        <v>55</v>
      </c>
      <c r="E36" s="37" t="s">
        <v>63</v>
      </c>
    </row>
    <row r="37" spans="1:5" ht="12.75">
      <c r="A37" t="s">
        <v>57</v>
      </c>
      <c r="E37" s="35" t="s">
        <v>70</v>
      </c>
    </row>
    <row r="38" spans="1:18" ht="12.75" customHeight="1">
      <c r="A38" s="6" t="s">
        <v>46</v>
      </c>
      <c s="6"/>
      <c s="40" t="s">
        <v>32</v>
      </c>
      <c s="6"/>
      <c s="27" t="s">
        <v>133</v>
      </c>
      <c s="6"/>
      <c s="6"/>
      <c s="6"/>
      <c s="41">
        <f>0+Q38</f>
      </c>
      <c r="O38">
        <f>0+R38</f>
      </c>
      <c r="Q38">
        <f>0+I39+I43+I47+I51+I55+I59+I63+I67+I71+I75+I79+I83+I87+I91+I95+I99+I103+I107+I111</f>
      </c>
      <c>
        <f>0+O39+O43+O47+O51+O55+O59+O63+O67+O71+O75+O79+O83+O87+O91+O95+O99+O103+O107+O111</f>
      </c>
    </row>
    <row r="39" spans="1:16" ht="12.75">
      <c r="A39" s="24" t="s">
        <v>48</v>
      </c>
      <c s="29" t="s">
        <v>82</v>
      </c>
      <c s="29" t="s">
        <v>610</v>
      </c>
      <c s="24" t="s">
        <v>50</v>
      </c>
      <c s="30" t="s">
        <v>611</v>
      </c>
      <c s="31" t="s">
        <v>73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53</v>
      </c>
      <c r="E40" s="35" t="s">
        <v>612</v>
      </c>
    </row>
    <row r="41" spans="1:5" ht="12.75">
      <c r="A41" s="36" t="s">
        <v>55</v>
      </c>
      <c r="E41" s="37" t="s">
        <v>85</v>
      </c>
    </row>
    <row r="42" spans="1:5" ht="114.75">
      <c r="A42" t="s">
        <v>57</v>
      </c>
      <c r="E42" s="35" t="s">
        <v>613</v>
      </c>
    </row>
    <row r="43" spans="1:16" ht="12.75">
      <c r="A43" s="24" t="s">
        <v>48</v>
      </c>
      <c s="29" t="s">
        <v>43</v>
      </c>
      <c s="29" t="s">
        <v>140</v>
      </c>
      <c s="24" t="s">
        <v>50</v>
      </c>
      <c s="30" t="s">
        <v>141</v>
      </c>
      <c s="31" t="s">
        <v>73</v>
      </c>
      <c s="32">
        <v>5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53</v>
      </c>
      <c r="E44" s="35" t="s">
        <v>50</v>
      </c>
    </row>
    <row r="45" spans="1:5" ht="12.75">
      <c r="A45" s="36" t="s">
        <v>55</v>
      </c>
      <c r="E45" s="37" t="s">
        <v>143</v>
      </c>
    </row>
    <row r="46" spans="1:5" ht="76.5">
      <c r="A46" t="s">
        <v>57</v>
      </c>
      <c r="E46" s="35" t="s">
        <v>144</v>
      </c>
    </row>
    <row r="47" spans="1:16" ht="12.75">
      <c r="A47" s="24" t="s">
        <v>48</v>
      </c>
      <c s="29" t="s">
        <v>45</v>
      </c>
      <c s="29" t="s">
        <v>614</v>
      </c>
      <c s="24" t="s">
        <v>50</v>
      </c>
      <c s="30" t="s">
        <v>615</v>
      </c>
      <c s="31" t="s">
        <v>116</v>
      </c>
      <c s="32">
        <v>35.364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53</v>
      </c>
      <c r="E48" s="35" t="s">
        <v>50</v>
      </c>
    </row>
    <row r="49" spans="1:5" ht="25.5">
      <c r="A49" s="36" t="s">
        <v>55</v>
      </c>
      <c r="E49" s="37" t="s">
        <v>616</v>
      </c>
    </row>
    <row r="50" spans="1:5" ht="63.75">
      <c r="A50" t="s">
        <v>57</v>
      </c>
      <c r="E50" s="35" t="s">
        <v>149</v>
      </c>
    </row>
    <row r="51" spans="1:16" ht="25.5">
      <c r="A51" s="24" t="s">
        <v>48</v>
      </c>
      <c s="29" t="s">
        <v>91</v>
      </c>
      <c s="29" t="s">
        <v>145</v>
      </c>
      <c s="24" t="s">
        <v>50</v>
      </c>
      <c s="30" t="s">
        <v>146</v>
      </c>
      <c s="31" t="s">
        <v>116</v>
      </c>
      <c s="32">
        <v>60.77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53</v>
      </c>
      <c r="E52" s="35" t="s">
        <v>50</v>
      </c>
    </row>
    <row r="53" spans="1:5" ht="63.75">
      <c r="A53" s="36" t="s">
        <v>55</v>
      </c>
      <c r="E53" s="37" t="s">
        <v>617</v>
      </c>
    </row>
    <row r="54" spans="1:5" ht="63.75">
      <c r="A54" t="s">
        <v>57</v>
      </c>
      <c r="E54" s="35" t="s">
        <v>149</v>
      </c>
    </row>
    <row r="55" spans="1:16" ht="25.5">
      <c r="A55" s="24" t="s">
        <v>48</v>
      </c>
      <c s="29" t="s">
        <v>97</v>
      </c>
      <c s="29" t="s">
        <v>150</v>
      </c>
      <c s="24" t="s">
        <v>50</v>
      </c>
      <c s="30" t="s">
        <v>151</v>
      </c>
      <c s="31" t="s">
        <v>116</v>
      </c>
      <c s="32">
        <v>12.04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25.5">
      <c r="A56" s="34" t="s">
        <v>53</v>
      </c>
      <c r="E56" s="35" t="s">
        <v>152</v>
      </c>
    </row>
    <row r="57" spans="1:5" ht="12.75">
      <c r="A57" s="36" t="s">
        <v>55</v>
      </c>
      <c r="E57" s="37" t="s">
        <v>618</v>
      </c>
    </row>
    <row r="58" spans="1:5" ht="63.75">
      <c r="A58" t="s">
        <v>57</v>
      </c>
      <c r="E58" s="35" t="s">
        <v>149</v>
      </c>
    </row>
    <row r="59" spans="1:16" ht="12.75">
      <c r="A59" s="24" t="s">
        <v>48</v>
      </c>
      <c s="29" t="s">
        <v>101</v>
      </c>
      <c s="29" t="s">
        <v>160</v>
      </c>
      <c s="24" t="s">
        <v>50</v>
      </c>
      <c s="30" t="s">
        <v>161</v>
      </c>
      <c s="31" t="s">
        <v>162</v>
      </c>
      <c s="32">
        <v>48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53</v>
      </c>
      <c r="E60" s="35" t="s">
        <v>50</v>
      </c>
    </row>
    <row r="61" spans="1:5" ht="12.75">
      <c r="A61" s="36" t="s">
        <v>55</v>
      </c>
      <c r="E61" s="37" t="s">
        <v>619</v>
      </c>
    </row>
    <row r="62" spans="1:5" ht="38.25">
      <c r="A62" t="s">
        <v>57</v>
      </c>
      <c r="E62" s="35" t="s">
        <v>164</v>
      </c>
    </row>
    <row r="63" spans="1:16" ht="12.75">
      <c r="A63" s="24" t="s">
        <v>48</v>
      </c>
      <c s="29" t="s">
        <v>106</v>
      </c>
      <c s="29" t="s">
        <v>169</v>
      </c>
      <c s="24" t="s">
        <v>50</v>
      </c>
      <c s="30" t="s">
        <v>170</v>
      </c>
      <c s="31" t="s">
        <v>116</v>
      </c>
      <c s="32">
        <v>12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53</v>
      </c>
      <c r="E64" s="35" t="s">
        <v>50</v>
      </c>
    </row>
    <row r="65" spans="1:5" ht="12.75">
      <c r="A65" s="36" t="s">
        <v>55</v>
      </c>
      <c r="E65" s="37" t="s">
        <v>620</v>
      </c>
    </row>
    <row r="66" spans="1:5" ht="38.25">
      <c r="A66" t="s">
        <v>57</v>
      </c>
      <c r="E66" s="35" t="s">
        <v>172</v>
      </c>
    </row>
    <row r="67" spans="1:16" ht="12.75">
      <c r="A67" s="24" t="s">
        <v>48</v>
      </c>
      <c s="29" t="s">
        <v>179</v>
      </c>
      <c s="29" t="s">
        <v>621</v>
      </c>
      <c s="24" t="s">
        <v>50</v>
      </c>
      <c s="30" t="s">
        <v>622</v>
      </c>
      <c s="31" t="s">
        <v>116</v>
      </c>
      <c s="32">
        <v>84.2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53</v>
      </c>
      <c r="E68" s="35" t="s">
        <v>50</v>
      </c>
    </row>
    <row r="69" spans="1:5" ht="25.5">
      <c r="A69" s="36" t="s">
        <v>55</v>
      </c>
      <c r="E69" s="37" t="s">
        <v>623</v>
      </c>
    </row>
    <row r="70" spans="1:5" ht="369.75">
      <c r="A70" t="s">
        <v>57</v>
      </c>
      <c r="E70" s="35" t="s">
        <v>624</v>
      </c>
    </row>
    <row r="71" spans="1:16" ht="12.75">
      <c r="A71" s="24" t="s">
        <v>48</v>
      </c>
      <c s="29" t="s">
        <v>183</v>
      </c>
      <c s="29" t="s">
        <v>625</v>
      </c>
      <c s="24" t="s">
        <v>50</v>
      </c>
      <c s="30" t="s">
        <v>626</v>
      </c>
      <c s="31" t="s">
        <v>116</v>
      </c>
      <c s="32">
        <v>33.68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53</v>
      </c>
      <c r="E72" s="35" t="s">
        <v>50</v>
      </c>
    </row>
    <row r="73" spans="1:5" ht="12.75">
      <c r="A73" s="36" t="s">
        <v>55</v>
      </c>
      <c r="E73" s="37" t="s">
        <v>627</v>
      </c>
    </row>
    <row r="74" spans="1:5" ht="369.75">
      <c r="A74" t="s">
        <v>57</v>
      </c>
      <c r="E74" s="35" t="s">
        <v>624</v>
      </c>
    </row>
    <row r="75" spans="1:16" ht="12.75">
      <c r="A75" s="24" t="s">
        <v>48</v>
      </c>
      <c s="29" t="s">
        <v>189</v>
      </c>
      <c s="29" t="s">
        <v>173</v>
      </c>
      <c s="24" t="s">
        <v>50</v>
      </c>
      <c s="30" t="s">
        <v>175</v>
      </c>
      <c s="31" t="s">
        <v>116</v>
      </c>
      <c s="32">
        <v>84.2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53</v>
      </c>
      <c r="E76" s="35" t="s">
        <v>181</v>
      </c>
    </row>
    <row r="77" spans="1:5" ht="25.5">
      <c r="A77" s="36" t="s">
        <v>55</v>
      </c>
      <c r="E77" s="37" t="s">
        <v>628</v>
      </c>
    </row>
    <row r="78" spans="1:5" ht="306">
      <c r="A78" t="s">
        <v>57</v>
      </c>
      <c r="E78" s="35" t="s">
        <v>178</v>
      </c>
    </row>
    <row r="79" spans="1:16" ht="12.75">
      <c r="A79" s="24" t="s">
        <v>48</v>
      </c>
      <c s="29" t="s">
        <v>194</v>
      </c>
      <c s="29" t="s">
        <v>629</v>
      </c>
      <c s="24" t="s">
        <v>50</v>
      </c>
      <c s="30" t="s">
        <v>630</v>
      </c>
      <c s="31" t="s">
        <v>116</v>
      </c>
      <c s="32">
        <v>22.056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25.5">
      <c r="A80" s="34" t="s">
        <v>53</v>
      </c>
      <c r="E80" s="35" t="s">
        <v>631</v>
      </c>
    </row>
    <row r="81" spans="1:5" ht="51">
      <c r="A81" s="36" t="s">
        <v>55</v>
      </c>
      <c r="E81" s="37" t="s">
        <v>632</v>
      </c>
    </row>
    <row r="82" spans="1:5" ht="344.25">
      <c r="A82" t="s">
        <v>57</v>
      </c>
      <c r="E82" s="35" t="s">
        <v>633</v>
      </c>
    </row>
    <row r="83" spans="1:16" ht="12.75">
      <c r="A83" s="24" t="s">
        <v>48</v>
      </c>
      <c s="29" t="s">
        <v>199</v>
      </c>
      <c s="29" t="s">
        <v>190</v>
      </c>
      <c s="24" t="s">
        <v>50</v>
      </c>
      <c s="30" t="s">
        <v>191</v>
      </c>
      <c s="31" t="s">
        <v>116</v>
      </c>
      <c s="32">
        <v>11.7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53</v>
      </c>
      <c r="E84" s="35" t="s">
        <v>50</v>
      </c>
    </row>
    <row r="85" spans="1:5" ht="12.75">
      <c r="A85" s="36" t="s">
        <v>55</v>
      </c>
      <c r="E85" s="37" t="s">
        <v>634</v>
      </c>
    </row>
    <row r="86" spans="1:5" ht="318.75">
      <c r="A86" t="s">
        <v>57</v>
      </c>
      <c r="E86" s="35" t="s">
        <v>193</v>
      </c>
    </row>
    <row r="87" spans="1:16" ht="12.75">
      <c r="A87" s="24" t="s">
        <v>48</v>
      </c>
      <c s="29" t="s">
        <v>204</v>
      </c>
      <c s="29" t="s">
        <v>635</v>
      </c>
      <c s="24" t="s">
        <v>50</v>
      </c>
      <c s="30" t="s">
        <v>636</v>
      </c>
      <c s="31" t="s">
        <v>116</v>
      </c>
      <c s="32">
        <v>84.2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53</v>
      </c>
      <c r="E88" s="35" t="s">
        <v>50</v>
      </c>
    </row>
    <row r="89" spans="1:5" ht="12.75">
      <c r="A89" s="36" t="s">
        <v>55</v>
      </c>
      <c r="E89" s="37" t="s">
        <v>637</v>
      </c>
    </row>
    <row r="90" spans="1:5" ht="267.75">
      <c r="A90" t="s">
        <v>57</v>
      </c>
      <c r="E90" s="35" t="s">
        <v>638</v>
      </c>
    </row>
    <row r="91" spans="1:16" ht="12.75">
      <c r="A91" s="24" t="s">
        <v>48</v>
      </c>
      <c s="29" t="s">
        <v>209</v>
      </c>
      <c s="29" t="s">
        <v>205</v>
      </c>
      <c s="24" t="s">
        <v>50</v>
      </c>
      <c s="30" t="s">
        <v>206</v>
      </c>
      <c s="31" t="s">
        <v>116</v>
      </c>
      <c s="32">
        <v>96.26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53</v>
      </c>
      <c r="E92" s="35" t="s">
        <v>50</v>
      </c>
    </row>
    <row r="93" spans="1:5" ht="63.75">
      <c r="A93" s="36" t="s">
        <v>55</v>
      </c>
      <c r="E93" s="37" t="s">
        <v>639</v>
      </c>
    </row>
    <row r="94" spans="1:5" ht="191.25">
      <c r="A94" t="s">
        <v>57</v>
      </c>
      <c r="E94" s="35" t="s">
        <v>208</v>
      </c>
    </row>
    <row r="95" spans="1:16" ht="12.75">
      <c r="A95" s="24" t="s">
        <v>48</v>
      </c>
      <c s="29" t="s">
        <v>214</v>
      </c>
      <c s="29" t="s">
        <v>640</v>
      </c>
      <c s="24" t="s">
        <v>50</v>
      </c>
      <c s="30" t="s">
        <v>641</v>
      </c>
      <c s="31" t="s">
        <v>116</v>
      </c>
      <c s="32">
        <v>25.406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53</v>
      </c>
      <c r="E96" s="35" t="s">
        <v>50</v>
      </c>
    </row>
    <row r="97" spans="1:5" ht="38.25">
      <c r="A97" s="36" t="s">
        <v>55</v>
      </c>
      <c r="E97" s="37" t="s">
        <v>642</v>
      </c>
    </row>
    <row r="98" spans="1:5" ht="242.25">
      <c r="A98" t="s">
        <v>57</v>
      </c>
      <c r="E98" s="35" t="s">
        <v>643</v>
      </c>
    </row>
    <row r="99" spans="1:16" ht="12.75">
      <c r="A99" s="24" t="s">
        <v>48</v>
      </c>
      <c s="29" t="s">
        <v>220</v>
      </c>
      <c s="29" t="s">
        <v>227</v>
      </c>
      <c s="24" t="s">
        <v>50</v>
      </c>
      <c s="30" t="s">
        <v>228</v>
      </c>
      <c s="31" t="s">
        <v>136</v>
      </c>
      <c s="32">
        <v>168.4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12.75">
      <c r="A100" s="34" t="s">
        <v>53</v>
      </c>
      <c r="E100" s="35" t="s">
        <v>50</v>
      </c>
    </row>
    <row r="101" spans="1:5" ht="12.75">
      <c r="A101" s="36" t="s">
        <v>55</v>
      </c>
      <c r="E101" s="37" t="s">
        <v>644</v>
      </c>
    </row>
    <row r="102" spans="1:5" ht="25.5">
      <c r="A102" t="s">
        <v>57</v>
      </c>
      <c r="E102" s="35" t="s">
        <v>230</v>
      </c>
    </row>
    <row r="103" spans="1:16" ht="12.75">
      <c r="A103" s="24" t="s">
        <v>48</v>
      </c>
      <c s="29" t="s">
        <v>226</v>
      </c>
      <c s="29" t="s">
        <v>645</v>
      </c>
      <c s="24" t="s">
        <v>50</v>
      </c>
      <c s="30" t="s">
        <v>646</v>
      </c>
      <c s="31" t="s">
        <v>136</v>
      </c>
      <c s="32">
        <v>200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53</v>
      </c>
      <c r="E104" s="35" t="s">
        <v>50</v>
      </c>
    </row>
    <row r="105" spans="1:5" ht="12.75">
      <c r="A105" s="36" t="s">
        <v>55</v>
      </c>
      <c r="E105" s="37" t="s">
        <v>647</v>
      </c>
    </row>
    <row r="106" spans="1:5" ht="12.75">
      <c r="A106" t="s">
        <v>57</v>
      </c>
      <c r="E106" s="35" t="s">
        <v>648</v>
      </c>
    </row>
    <row r="107" spans="1:16" ht="12.75">
      <c r="A107" s="24" t="s">
        <v>48</v>
      </c>
      <c s="29" t="s">
        <v>231</v>
      </c>
      <c s="29" t="s">
        <v>649</v>
      </c>
      <c s="24" t="s">
        <v>50</v>
      </c>
      <c s="30" t="s">
        <v>650</v>
      </c>
      <c s="31" t="s">
        <v>116</v>
      </c>
      <c s="32">
        <v>12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12.75">
      <c r="A108" s="34" t="s">
        <v>53</v>
      </c>
      <c r="E108" s="35" t="s">
        <v>50</v>
      </c>
    </row>
    <row r="109" spans="1:5" ht="12.75">
      <c r="A109" s="36" t="s">
        <v>55</v>
      </c>
      <c r="E109" s="37" t="s">
        <v>651</v>
      </c>
    </row>
    <row r="110" spans="1:5" ht="38.25">
      <c r="A110" t="s">
        <v>57</v>
      </c>
      <c r="E110" s="35" t="s">
        <v>652</v>
      </c>
    </row>
    <row r="111" spans="1:16" ht="12.75">
      <c r="A111" s="24" t="s">
        <v>48</v>
      </c>
      <c s="29" t="s">
        <v>236</v>
      </c>
      <c s="29" t="s">
        <v>242</v>
      </c>
      <c s="24" t="s">
        <v>50</v>
      </c>
      <c s="30" t="s">
        <v>243</v>
      </c>
      <c s="31" t="s">
        <v>136</v>
      </c>
      <c s="32">
        <v>20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12.75">
      <c r="A112" s="34" t="s">
        <v>53</v>
      </c>
      <c r="E112" s="35" t="s">
        <v>50</v>
      </c>
    </row>
    <row r="113" spans="1:5" ht="12.75">
      <c r="A113" s="36" t="s">
        <v>55</v>
      </c>
      <c r="E113" s="37" t="s">
        <v>244</v>
      </c>
    </row>
    <row r="114" spans="1:5" ht="38.25">
      <c r="A114" t="s">
        <v>57</v>
      </c>
      <c r="E114" s="35" t="s">
        <v>245</v>
      </c>
    </row>
    <row r="115" spans="1:18" ht="12.75" customHeight="1">
      <c r="A115" s="6" t="s">
        <v>46</v>
      </c>
      <c s="6"/>
      <c s="40" t="s">
        <v>27</v>
      </c>
      <c s="6"/>
      <c s="27" t="s">
        <v>246</v>
      </c>
      <c s="6"/>
      <c s="6"/>
      <c s="6"/>
      <c s="41">
        <f>0+Q115</f>
      </c>
      <c r="O115">
        <f>0+R115</f>
      </c>
      <c r="Q115">
        <f>0+I116+I120+I124+I128</f>
      </c>
      <c>
        <f>0+O116+O120+O124+O128</f>
      </c>
    </row>
    <row r="116" spans="1:16" ht="12.75">
      <c r="A116" s="24" t="s">
        <v>48</v>
      </c>
      <c s="29" t="s">
        <v>241</v>
      </c>
      <c s="29" t="s">
        <v>257</v>
      </c>
      <c s="24" t="s">
        <v>50</v>
      </c>
      <c s="30" t="s">
        <v>258</v>
      </c>
      <c s="31" t="s">
        <v>120</v>
      </c>
      <c s="32">
        <v>0.975</v>
      </c>
      <c s="33">
        <v>0</v>
      </c>
      <c s="33">
        <f>ROUND(ROUND(H116,2)*ROUND(G116,3),2)</f>
      </c>
      <c r="O116">
        <f>(I116*21)/100</f>
      </c>
      <c t="s">
        <v>27</v>
      </c>
    </row>
    <row r="117" spans="1:5" ht="25.5">
      <c r="A117" s="34" t="s">
        <v>53</v>
      </c>
      <c r="E117" s="35" t="s">
        <v>653</v>
      </c>
    </row>
    <row r="118" spans="1:5" ht="25.5">
      <c r="A118" s="36" t="s">
        <v>55</v>
      </c>
      <c r="E118" s="37" t="s">
        <v>654</v>
      </c>
    </row>
    <row r="119" spans="1:5" ht="38.25">
      <c r="A119" t="s">
        <v>57</v>
      </c>
      <c r="E119" s="35" t="s">
        <v>260</v>
      </c>
    </row>
    <row r="120" spans="1:16" ht="12.75">
      <c r="A120" s="24" t="s">
        <v>48</v>
      </c>
      <c s="29" t="s">
        <v>247</v>
      </c>
      <c s="29" t="s">
        <v>655</v>
      </c>
      <c s="24" t="s">
        <v>50</v>
      </c>
      <c s="30" t="s">
        <v>656</v>
      </c>
      <c s="31" t="s">
        <v>116</v>
      </c>
      <c s="32">
        <v>2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12.75">
      <c r="A121" s="34" t="s">
        <v>53</v>
      </c>
      <c r="E121" s="35" t="s">
        <v>657</v>
      </c>
    </row>
    <row r="122" spans="1:5" ht="12.75">
      <c r="A122" s="36" t="s">
        <v>55</v>
      </c>
      <c r="E122" s="37" t="s">
        <v>658</v>
      </c>
    </row>
    <row r="123" spans="1:5" ht="229.5">
      <c r="A123" t="s">
        <v>57</v>
      </c>
      <c r="E123" s="35" t="s">
        <v>659</v>
      </c>
    </row>
    <row r="124" spans="1:16" ht="12.75">
      <c r="A124" s="24" t="s">
        <v>48</v>
      </c>
      <c s="29" t="s">
        <v>252</v>
      </c>
      <c s="29" t="s">
        <v>282</v>
      </c>
      <c s="24" t="s">
        <v>50</v>
      </c>
      <c s="30" t="s">
        <v>283</v>
      </c>
      <c s="31" t="s">
        <v>116</v>
      </c>
      <c s="32">
        <v>31.56</v>
      </c>
      <c s="33">
        <v>0</v>
      </c>
      <c s="33">
        <f>ROUND(ROUND(H124,2)*ROUND(G124,3),2)</f>
      </c>
      <c r="O124">
        <f>(I124*21)/100</f>
      </c>
      <c t="s">
        <v>27</v>
      </c>
    </row>
    <row r="125" spans="1:5" ht="12.75">
      <c r="A125" s="34" t="s">
        <v>53</v>
      </c>
      <c r="E125" s="35" t="s">
        <v>50</v>
      </c>
    </row>
    <row r="126" spans="1:5" ht="12.75">
      <c r="A126" s="36" t="s">
        <v>55</v>
      </c>
      <c r="E126" s="37" t="s">
        <v>660</v>
      </c>
    </row>
    <row r="127" spans="1:5" ht="369.75">
      <c r="A127" t="s">
        <v>57</v>
      </c>
      <c r="E127" s="35" t="s">
        <v>286</v>
      </c>
    </row>
    <row r="128" spans="1:16" ht="12.75">
      <c r="A128" s="24" t="s">
        <v>48</v>
      </c>
      <c s="29" t="s">
        <v>256</v>
      </c>
      <c s="29" t="s">
        <v>288</v>
      </c>
      <c s="24" t="s">
        <v>50</v>
      </c>
      <c s="30" t="s">
        <v>289</v>
      </c>
      <c s="31" t="s">
        <v>120</v>
      </c>
      <c s="32">
        <v>3.787</v>
      </c>
      <c s="33">
        <v>0</v>
      </c>
      <c s="33">
        <f>ROUND(ROUND(H128,2)*ROUND(G128,3),2)</f>
      </c>
      <c r="O128">
        <f>(I128*21)/100</f>
      </c>
      <c t="s">
        <v>27</v>
      </c>
    </row>
    <row r="129" spans="1:5" ht="12.75">
      <c r="A129" s="34" t="s">
        <v>53</v>
      </c>
      <c r="E129" s="35" t="s">
        <v>50</v>
      </c>
    </row>
    <row r="130" spans="1:5" ht="12.75">
      <c r="A130" s="36" t="s">
        <v>55</v>
      </c>
      <c r="E130" s="37" t="s">
        <v>661</v>
      </c>
    </row>
    <row r="131" spans="1:5" ht="267.75">
      <c r="A131" t="s">
        <v>57</v>
      </c>
      <c r="E131" s="35" t="s">
        <v>291</v>
      </c>
    </row>
    <row r="132" spans="1:18" ht="12.75" customHeight="1">
      <c r="A132" s="6" t="s">
        <v>46</v>
      </c>
      <c s="6"/>
      <c s="40" t="s">
        <v>36</v>
      </c>
      <c s="6"/>
      <c s="27" t="s">
        <v>341</v>
      </c>
      <c s="6"/>
      <c s="6"/>
      <c s="6"/>
      <c s="41">
        <f>0+Q132</f>
      </c>
      <c r="O132">
        <f>0+R132</f>
      </c>
      <c r="Q132">
        <f>0+I133+I137</f>
      </c>
      <c>
        <f>0+O133+O137</f>
      </c>
    </row>
    <row r="133" spans="1:16" ht="12.75">
      <c r="A133" s="24" t="s">
        <v>48</v>
      </c>
      <c s="29" t="s">
        <v>261</v>
      </c>
      <c s="29" t="s">
        <v>662</v>
      </c>
      <c s="24" t="s">
        <v>50</v>
      </c>
      <c s="30" t="s">
        <v>663</v>
      </c>
      <c s="31" t="s">
        <v>116</v>
      </c>
      <c s="32">
        <v>8.844</v>
      </c>
      <c s="33">
        <v>0</v>
      </c>
      <c s="33">
        <f>ROUND(ROUND(H133,2)*ROUND(G133,3),2)</f>
      </c>
      <c r="O133">
        <f>(I133*21)/100</f>
      </c>
      <c t="s">
        <v>27</v>
      </c>
    </row>
    <row r="134" spans="1:5" ht="12.75">
      <c r="A134" s="34" t="s">
        <v>53</v>
      </c>
      <c r="E134" s="35" t="s">
        <v>50</v>
      </c>
    </row>
    <row r="135" spans="1:5" ht="12.75">
      <c r="A135" s="36" t="s">
        <v>55</v>
      </c>
      <c r="E135" s="37" t="s">
        <v>664</v>
      </c>
    </row>
    <row r="136" spans="1:5" ht="369.75">
      <c r="A136" t="s">
        <v>57</v>
      </c>
      <c r="E136" s="35" t="s">
        <v>318</v>
      </c>
    </row>
    <row r="137" spans="1:16" ht="12.75">
      <c r="A137" s="24" t="s">
        <v>48</v>
      </c>
      <c s="29" t="s">
        <v>266</v>
      </c>
      <c s="29" t="s">
        <v>351</v>
      </c>
      <c s="24" t="s">
        <v>50</v>
      </c>
      <c s="30" t="s">
        <v>352</v>
      </c>
      <c s="31" t="s">
        <v>116</v>
      </c>
      <c s="32">
        <v>1.7</v>
      </c>
      <c s="33">
        <v>0</v>
      </c>
      <c s="33">
        <f>ROUND(ROUND(H137,2)*ROUND(G137,3),2)</f>
      </c>
      <c r="O137">
        <f>(I137*21)/100</f>
      </c>
      <c t="s">
        <v>27</v>
      </c>
    </row>
    <row r="138" spans="1:5" ht="12.75">
      <c r="A138" s="34" t="s">
        <v>53</v>
      </c>
      <c r="E138" s="35" t="s">
        <v>50</v>
      </c>
    </row>
    <row r="139" spans="1:5" ht="12.75">
      <c r="A139" s="36" t="s">
        <v>55</v>
      </c>
      <c r="E139" s="37" t="s">
        <v>665</v>
      </c>
    </row>
    <row r="140" spans="1:5" ht="38.25">
      <c r="A140" t="s">
        <v>57</v>
      </c>
      <c r="E140" s="35" t="s">
        <v>353</v>
      </c>
    </row>
    <row r="141" spans="1:18" ht="12.75" customHeight="1">
      <c r="A141" s="6" t="s">
        <v>46</v>
      </c>
      <c s="6"/>
      <c s="40" t="s">
        <v>38</v>
      </c>
      <c s="6"/>
      <c s="27" t="s">
        <v>374</v>
      </c>
      <c s="6"/>
      <c s="6"/>
      <c s="6"/>
      <c s="41">
        <f>0+Q141</f>
      </c>
      <c r="O141">
        <f>0+R141</f>
      </c>
      <c r="Q141">
        <f>0+I142+I146</f>
      </c>
      <c>
        <f>0+O142+O146</f>
      </c>
    </row>
    <row r="142" spans="1:16" ht="12.75">
      <c r="A142" s="24" t="s">
        <v>48</v>
      </c>
      <c s="29" t="s">
        <v>272</v>
      </c>
      <c s="29" t="s">
        <v>382</v>
      </c>
      <c s="24" t="s">
        <v>50</v>
      </c>
      <c s="30" t="s">
        <v>383</v>
      </c>
      <c s="31" t="s">
        <v>116</v>
      </c>
      <c s="32">
        <v>33.68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53</v>
      </c>
      <c r="E143" s="35" t="s">
        <v>50</v>
      </c>
    </row>
    <row r="144" spans="1:5" ht="12.75">
      <c r="A144" s="36" t="s">
        <v>55</v>
      </c>
      <c r="E144" s="37" t="s">
        <v>666</v>
      </c>
    </row>
    <row r="145" spans="1:5" ht="51">
      <c r="A145" t="s">
        <v>57</v>
      </c>
      <c r="E145" s="35" t="s">
        <v>380</v>
      </c>
    </row>
    <row r="146" spans="1:16" ht="12.75">
      <c r="A146" s="24" t="s">
        <v>48</v>
      </c>
      <c s="29" t="s">
        <v>277</v>
      </c>
      <c s="29" t="s">
        <v>667</v>
      </c>
      <c s="24" t="s">
        <v>50</v>
      </c>
      <c s="30" t="s">
        <v>668</v>
      </c>
      <c s="31" t="s">
        <v>136</v>
      </c>
      <c s="32">
        <v>268.4</v>
      </c>
      <c s="33">
        <v>0</v>
      </c>
      <c s="33">
        <f>ROUND(ROUND(H146,2)*ROUND(G146,3),2)</f>
      </c>
      <c r="O146">
        <f>(I146*21)/100</f>
      </c>
      <c t="s">
        <v>27</v>
      </c>
    </row>
    <row r="147" spans="1:5" ht="12.75">
      <c r="A147" s="34" t="s">
        <v>53</v>
      </c>
      <c r="E147" s="35" t="s">
        <v>669</v>
      </c>
    </row>
    <row r="148" spans="1:5" ht="51">
      <c r="A148" s="36" t="s">
        <v>55</v>
      </c>
      <c r="E148" s="37" t="s">
        <v>670</v>
      </c>
    </row>
    <row r="149" spans="1:5" ht="153">
      <c r="A149" t="s">
        <v>57</v>
      </c>
      <c r="E149" s="35" t="s">
        <v>671</v>
      </c>
    </row>
    <row r="150" spans="1:18" ht="12.75" customHeight="1">
      <c r="A150" s="6" t="s">
        <v>46</v>
      </c>
      <c s="6"/>
      <c s="40" t="s">
        <v>43</v>
      </c>
      <c s="6"/>
      <c s="27" t="s">
        <v>473</v>
      </c>
      <c s="6"/>
      <c s="6"/>
      <c s="6"/>
      <c s="41">
        <f>0+Q150</f>
      </c>
      <c r="O150">
        <f>0+R150</f>
      </c>
      <c r="Q150">
        <f>0+I151+I155+I159+I163+I167</f>
      </c>
      <c>
        <f>0+O151+O155+O159+O163+O167</f>
      </c>
    </row>
    <row r="151" spans="1:16" ht="12.75">
      <c r="A151" s="24" t="s">
        <v>48</v>
      </c>
      <c s="29" t="s">
        <v>281</v>
      </c>
      <c s="29" t="s">
        <v>672</v>
      </c>
      <c s="24" t="s">
        <v>50</v>
      </c>
      <c s="30" t="s">
        <v>673</v>
      </c>
      <c s="31" t="s">
        <v>156</v>
      </c>
      <c s="32">
        <v>48</v>
      </c>
      <c s="33">
        <v>0</v>
      </c>
      <c s="33">
        <f>ROUND(ROUND(H151,2)*ROUND(G151,3),2)</f>
      </c>
      <c r="O151">
        <f>(I151*21)/100</f>
      </c>
      <c t="s">
        <v>27</v>
      </c>
    </row>
    <row r="152" spans="1:5" ht="12.75">
      <c r="A152" s="34" t="s">
        <v>53</v>
      </c>
      <c r="E152" s="35" t="s">
        <v>674</v>
      </c>
    </row>
    <row r="153" spans="1:5" ht="51">
      <c r="A153" s="36" t="s">
        <v>55</v>
      </c>
      <c r="E153" s="37" t="s">
        <v>675</v>
      </c>
    </row>
    <row r="154" spans="1:5" ht="76.5">
      <c r="A154" t="s">
        <v>57</v>
      </c>
      <c r="E154" s="35" t="s">
        <v>676</v>
      </c>
    </row>
    <row r="155" spans="1:16" ht="12.75">
      <c r="A155" s="24" t="s">
        <v>48</v>
      </c>
      <c s="29" t="s">
        <v>287</v>
      </c>
      <c s="29" t="s">
        <v>677</v>
      </c>
      <c s="24" t="s">
        <v>50</v>
      </c>
      <c s="30" t="s">
        <v>678</v>
      </c>
      <c s="31" t="s">
        <v>156</v>
      </c>
      <c s="32">
        <v>38</v>
      </c>
      <c s="33">
        <v>0</v>
      </c>
      <c s="33">
        <f>ROUND(ROUND(H155,2)*ROUND(G155,3),2)</f>
      </c>
      <c r="O155">
        <f>(I155*21)/100</f>
      </c>
      <c t="s">
        <v>27</v>
      </c>
    </row>
    <row r="156" spans="1:5" ht="12.75">
      <c r="A156" s="34" t="s">
        <v>53</v>
      </c>
      <c r="E156" s="35" t="s">
        <v>674</v>
      </c>
    </row>
    <row r="157" spans="1:5" ht="51">
      <c r="A157" s="36" t="s">
        <v>55</v>
      </c>
      <c r="E157" s="37" t="s">
        <v>679</v>
      </c>
    </row>
    <row r="158" spans="1:5" ht="38.25">
      <c r="A158" t="s">
        <v>57</v>
      </c>
      <c r="E158" s="35" t="s">
        <v>483</v>
      </c>
    </row>
    <row r="159" spans="1:16" ht="12.75">
      <c r="A159" s="24" t="s">
        <v>48</v>
      </c>
      <c s="29" t="s">
        <v>292</v>
      </c>
      <c s="29" t="s">
        <v>560</v>
      </c>
      <c s="24" t="s">
        <v>50</v>
      </c>
      <c s="30" t="s">
        <v>562</v>
      </c>
      <c s="31" t="s">
        <v>116</v>
      </c>
      <c s="32">
        <v>2</v>
      </c>
      <c s="33">
        <v>0</v>
      </c>
      <c s="33">
        <f>ROUND(ROUND(H159,2)*ROUND(G159,3),2)</f>
      </c>
      <c r="O159">
        <f>(I159*21)/100</f>
      </c>
      <c t="s">
        <v>27</v>
      </c>
    </row>
    <row r="160" spans="1:5" ht="12.75">
      <c r="A160" s="34" t="s">
        <v>53</v>
      </c>
      <c r="E160" s="35" t="s">
        <v>50</v>
      </c>
    </row>
    <row r="161" spans="1:5" ht="25.5">
      <c r="A161" s="36" t="s">
        <v>55</v>
      </c>
      <c r="E161" s="37" t="s">
        <v>680</v>
      </c>
    </row>
    <row r="162" spans="1:5" ht="102">
      <c r="A162" t="s">
        <v>57</v>
      </c>
      <c r="E162" s="35" t="s">
        <v>564</v>
      </c>
    </row>
    <row r="163" spans="1:16" ht="12.75">
      <c r="A163" s="24" t="s">
        <v>48</v>
      </c>
      <c s="29" t="s">
        <v>298</v>
      </c>
      <c s="29" t="s">
        <v>681</v>
      </c>
      <c s="24" t="s">
        <v>50</v>
      </c>
      <c s="30" t="s">
        <v>682</v>
      </c>
      <c s="31" t="s">
        <v>116</v>
      </c>
      <c s="32">
        <v>8.85</v>
      </c>
      <c s="33">
        <v>0</v>
      </c>
      <c s="33">
        <f>ROUND(ROUND(H163,2)*ROUND(G163,3),2)</f>
      </c>
      <c r="O163">
        <f>(I163*21)/100</f>
      </c>
      <c t="s">
        <v>27</v>
      </c>
    </row>
    <row r="164" spans="1:5" ht="12.75">
      <c r="A164" s="34" t="s">
        <v>53</v>
      </c>
      <c r="E164" s="35" t="s">
        <v>50</v>
      </c>
    </row>
    <row r="165" spans="1:5" ht="25.5">
      <c r="A165" s="36" t="s">
        <v>55</v>
      </c>
      <c r="E165" s="37" t="s">
        <v>683</v>
      </c>
    </row>
    <row r="166" spans="1:5" ht="102">
      <c r="A166" t="s">
        <v>57</v>
      </c>
      <c r="E166" s="35" t="s">
        <v>564</v>
      </c>
    </row>
    <row r="167" spans="1:16" ht="12.75">
      <c r="A167" s="24" t="s">
        <v>48</v>
      </c>
      <c s="29" t="s">
        <v>304</v>
      </c>
      <c s="29" t="s">
        <v>579</v>
      </c>
      <c s="24" t="s">
        <v>50</v>
      </c>
      <c s="30" t="s">
        <v>580</v>
      </c>
      <c s="31" t="s">
        <v>116</v>
      </c>
      <c s="32">
        <v>53.268</v>
      </c>
      <c s="33">
        <v>0</v>
      </c>
      <c s="33">
        <f>ROUND(ROUND(H167,2)*ROUND(G167,3),2)</f>
      </c>
      <c r="O167">
        <f>(I167*21)/100</f>
      </c>
      <c t="s">
        <v>27</v>
      </c>
    </row>
    <row r="168" spans="1:5" ht="12.75">
      <c r="A168" s="34" t="s">
        <v>53</v>
      </c>
      <c r="E168" s="35" t="s">
        <v>50</v>
      </c>
    </row>
    <row r="169" spans="1:5" ht="63.75">
      <c r="A169" s="36" t="s">
        <v>55</v>
      </c>
      <c r="E169" s="37" t="s">
        <v>684</v>
      </c>
    </row>
    <row r="170" spans="1:5" ht="102">
      <c r="A170" t="s">
        <v>57</v>
      </c>
      <c r="E170" s="35" t="s">
        <v>564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