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000" activeTab="1"/>
  </bookViews>
  <sheets>
    <sheet name="Rekapitulace stavby" sheetId="1" r:id="rId1"/>
    <sheet name="Y - Restaurátoři " sheetId="3" r:id="rId2"/>
    <sheet name="Pokyny pro vyplnění" sheetId="4" r:id="rId3"/>
  </sheets>
  <definedNames>
    <definedName name="_xlnm._FilterDatabase" localSheetId="1" hidden="1">'Y - Restaurátoři '!$C$86:$K$249</definedName>
    <definedName name="_xlnm.Print_Area" localSheetId="2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stavby'!$C$42:$AQ$56</definedName>
    <definedName name="_xlnm.Print_Area" localSheetId="1">'Y - Restaurátoři '!$C$4:$J$39,'Y - Restaurátoři '!$C$45:$J$68,'Y - Restaurátoři '!$C$74:$K$249</definedName>
    <definedName name="_xlnm.Print_Titles" localSheetId="0">'Rekapitulace stavby'!$52:$52</definedName>
    <definedName name="_xlnm.Print_Titles" localSheetId="1">'Y - Restaurátoři '!$86:$86</definedName>
  </definedNames>
  <calcPr calcId="162913"/>
</workbook>
</file>

<file path=xl/sharedStrings.xml><?xml version="1.0" encoding="utf-8"?>
<sst xmlns="http://schemas.openxmlformats.org/spreadsheetml/2006/main" count="3086" uniqueCount="936">
  <si>
    <t>Export Komplet</t>
  </si>
  <si>
    <t>VZ</t>
  </si>
  <si>
    <t>2.0</t>
  </si>
  <si>
    <t/>
  </si>
  <si>
    <t>False</t>
  </si>
  <si>
    <t>{93e94266-e318-4a26-ab19-f74d600ea781}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</si>
  <si>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</si>
  <si>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</si>
  <si>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</si>
  <si>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</si>
  <si>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</si>
  <si>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</si>
  <si>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</si>
  <si>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</si>
  <si>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</si>
  <si>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2018/57-2etapa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</si>
  <si>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</si>
  <si>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</si>
  <si>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Karlovy Vary - Revitalizace objektu Císařských lázní</t>
  </si>
  <si>
    <t>KSO:</t>
  </si>
  <si>
    <t>CC-CZ:</t>
  </si>
  <si>
    <t>Místo:</t>
  </si>
  <si>
    <t>Mariánskolázeňská 306/2</t>
  </si>
  <si>
    <t>Datum:</t>
  </si>
  <si>
    <t>31. 12. 2018</t>
  </si>
  <si>
    <t>Zadavatel:</t>
  </si>
  <si>
    <t>IČ:</t>
  </si>
  <si>
    <t>Karlovarský kraj</t>
  </si>
  <si>
    <t>DIČ:</t>
  </si>
  <si>
    <t>Uchazeč:</t>
  </si>
  <si>
    <t>Vyplň údaj</t>
  </si>
  <si>
    <t>Projektant:</t>
  </si>
  <si>
    <t>INTAR a.s.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</si>
  <si>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</si>
  <si>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</si>
  <si>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</si>
  <si>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</si>
  <si>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</si>
  <si>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</si>
  <si>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</si>
  <si>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</si>
  <si>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</si>
  <si>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</si>
  <si>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</si>
  <si>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</si>
  <si>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</si>
  <si>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</si>
  <si>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</si>
  <si>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</si>
  <si>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</si>
  <si>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</si>
  <si>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</si>
  <si>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</si>
  <si>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</si>
  <si>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</si>
  <si>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</si>
  <si>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</si>
  <si>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</si>
  <si>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</si>
  <si>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</si>
  <si>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</si>
  <si>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</si>
  <si>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</si>
  <si>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</si>
  <si>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</si>
  <si>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</si>
  <si>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</si>
  <si>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</si>
  <si>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</si>
  <si>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</si>
  <si>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</si>
  <si>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</si>
  <si>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</si>
  <si>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</si>
  <si>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</si>
  <si>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</si>
  <si>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STA</t>
  </si>
  <si>
    <t>1</t>
  </si>
  <si>
    <t>2</t>
  </si>
  <si>
    <t>Soupis</t>
  </si>
  <si>
    <t>/</t>
  </si>
  <si>
    <t>3</t>
  </si>
  <si>
    <t>Y</t>
  </si>
  <si>
    <t xml:space="preserve">Restaurátoři </t>
  </si>
  <si>
    <t>{677fe21d-c876-4413-b52b-80cf903c6e97}</t>
  </si>
  <si>
    <t>KRYCÍ LIST SOUPISU PRACÍ</t>
  </si>
  <si>
    <t>Objekt:</t>
  </si>
  <si>
    <t>REKAPITULACE ČLENĚNÍ SOUPISU PRACÍ</t>
  </si>
  <si>
    <t>Kód dílu - Popis</t>
  </si>
  <si>
    <t>Cena celkem [CZK]</t>
  </si>
  <si>
    <t>-1</t>
  </si>
  <si>
    <t>PSV - Práce a dodávky PSV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</si>
  <si>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</si>
  <si>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</si>
  <si>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</si>
  <si>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</si>
  <si>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</si>
  <si>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</si>
  <si>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</si>
  <si>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</si>
  <si>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</si>
  <si>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</si>
  <si>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</si>
  <si>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</si>
  <si>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</si>
  <si>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ROZPOCET</t>
  </si>
  <si>
    <t>K</t>
  </si>
  <si>
    <t>m2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</si>
  <si>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</si>
  <si>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</si>
  <si>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</si>
  <si>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</si>
  <si>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</si>
  <si>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</si>
  <si>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</si>
  <si>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</si>
  <si>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</si>
  <si>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</si>
  <si>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</si>
  <si>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16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</si>
  <si>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</si>
  <si>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</si>
  <si>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</si>
  <si>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</si>
  <si>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</si>
  <si>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</si>
  <si>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</si>
  <si>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</si>
  <si>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</si>
  <si>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</si>
  <si>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</si>
  <si>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</si>
  <si>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</si>
  <si>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</si>
  <si>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</si>
  <si>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</si>
  <si>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</si>
  <si>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</si>
  <si>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</si>
  <si>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</si>
  <si>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</si>
  <si>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</si>
  <si>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</si>
  <si>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kus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</si>
  <si>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</si>
  <si>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</si>
  <si>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</si>
  <si>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</si>
  <si>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</si>
  <si>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</si>
  <si>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</si>
  <si>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</si>
  <si>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</si>
  <si>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</si>
  <si>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</si>
  <si>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</si>
  <si>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</si>
  <si>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</si>
  <si>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</si>
  <si>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</si>
  <si>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72</t>
  </si>
  <si>
    <t>82</t>
  </si>
  <si>
    <t>PSV</t>
  </si>
  <si>
    <t>Práce a dodávky PSV</t>
  </si>
  <si>
    <t>85</t>
  </si>
  <si>
    <t>86</t>
  </si>
  <si>
    <t>%</t>
  </si>
  <si>
    <t xml:space="preserve">Y - Restaurátoři </t>
  </si>
  <si>
    <t xml:space="preserve">    798 - Restaurátorské práce</t>
  </si>
  <si>
    <t xml:space="preserve">      D - Dřevěný mobiliář</t>
  </si>
  <si>
    <t xml:space="preserve">      E - Kamenné prvky</t>
  </si>
  <si>
    <t xml:space="preserve">      G - Skla, zrcadla</t>
  </si>
  <si>
    <t xml:space="preserve">      H - Truhlářské prvky</t>
  </si>
  <si>
    <t xml:space="preserve">      LM - Štuky, malby</t>
  </si>
  <si>
    <t xml:space="preserve">      Z - Zámečnické prvky</t>
  </si>
  <si>
    <t>798</t>
  </si>
  <si>
    <t>Restaurátorské práce</t>
  </si>
  <si>
    <t>Dřevěný mobiliář</t>
  </si>
  <si>
    <t>RES D001R</t>
  </si>
  <si>
    <t>D02 D+M Šatní věšáková stěna, bližší a přesná specifikace viz Y-Restaurátoři D_dřevěný mobiliář_soupis prvků</t>
  </si>
  <si>
    <t>-1500501478</t>
  </si>
  <si>
    <t>RES D002R</t>
  </si>
  <si>
    <t>D04 D+M Osmiboký stolek, bližší a přesná specifikace viz Y-Restaurátoři D_dřevěný mobiliář_soupis prvků</t>
  </si>
  <si>
    <t>67014582</t>
  </si>
  <si>
    <t>RES D003R</t>
  </si>
  <si>
    <t>D06 D+M Stolek kulatý, bližší a přesná specifikace viz Y-Restaurátoři D_dřevěný mobiliář_soupis prvků</t>
  </si>
  <si>
    <t>-1801025729</t>
  </si>
  <si>
    <t>RES D004R</t>
  </si>
  <si>
    <t>D07 D+M Rám s fotografií slavných osobností, bližší a přesná specifikace viz Y-Restaurátoři D_dřevěný mobiliář_soupis prvků</t>
  </si>
  <si>
    <t>2016298452</t>
  </si>
  <si>
    <t>RES D005R</t>
  </si>
  <si>
    <t>D09 D+M Sekretář - složen ze dvou částí, bližší a přesná specifikace viz Y-Restaurátoři D_dřevěný mobiliář_soupis prvků</t>
  </si>
  <si>
    <t>697997508</t>
  </si>
  <si>
    <t>RES D006R</t>
  </si>
  <si>
    <t>D10 D+M Psací stůl zásuvkový, bližší a přesná specifikace viz Y-Restaurátoři D_dřevěný mobiliář_soupis prvků</t>
  </si>
  <si>
    <t>1267220118</t>
  </si>
  <si>
    <t>RES D007R</t>
  </si>
  <si>
    <t>D11 D+M Skříňka na klíče - NENALEZENO, bližší a přesná specifikace viz Y-Restaurátoři D_dřevěný mobiliář_soupis prvků</t>
  </si>
  <si>
    <t>-994748004</t>
  </si>
  <si>
    <t>RES D008R</t>
  </si>
  <si>
    <t>D12 D+M Skříňka s barometrem, bližší a přesná specifikace viz Y-Restaurátoři D_dřevěný mobiliář_soupis prvků</t>
  </si>
  <si>
    <t>1365626596</t>
  </si>
  <si>
    <t>RES D009R</t>
  </si>
  <si>
    <t>D13 D+M Kruhový stolek, bližší a přesná specifikace viz Y-Restaurátoři D_dřevěný mobiliář_soupis prvků</t>
  </si>
  <si>
    <t>585330637</t>
  </si>
  <si>
    <t>RES D010R</t>
  </si>
  <si>
    <t>D14 D+M Věšáková stěna, bližší a přesná specifikace viz Y-Restaurátoři D_dřevěný mobiliář_soupis prvků</t>
  </si>
  <si>
    <t>1231314881</t>
  </si>
  <si>
    <t>RES D011R</t>
  </si>
  <si>
    <t>D15 D+M Toaletní skříń třídílná,pův. 43 ks, 15 ks NENALEZENO, bližší a přesná specifikace viz Y-Restaurátoři D_dřevěný mobiliář_soupis prvků</t>
  </si>
  <si>
    <t>-1077839789</t>
  </si>
  <si>
    <t>RES D012R</t>
  </si>
  <si>
    <t>D16 D+M Toaletní skříń třídílná, bližší a přesná specifikace viz Y-Restaurátoři D_dřevěný mobiliář_soupis prvků</t>
  </si>
  <si>
    <t>-1171205393</t>
  </si>
  <si>
    <t>RES D013R</t>
  </si>
  <si>
    <t>D18 D+M Toaletní skříň dvoudílná, bližší a přesná specifikace viz Y-Restaurátoři D_dřevěný mobiliář_soupis prvků</t>
  </si>
  <si>
    <t>-162374443</t>
  </si>
  <si>
    <t>RES D014R</t>
  </si>
  <si>
    <t>D19 D+M Toaletní skříň dvoudílná, bližší a přesná specifikace viz Y-Restaurátoři D_dřevěný mobiliář_soupis prvků</t>
  </si>
  <si>
    <t>780676036</t>
  </si>
  <si>
    <t>RES D031R</t>
  </si>
  <si>
    <t>D41 D+M Toaletní stolek, pův. 24 kusů, 2ks NENALEZENY, bližší a přesná specifikace viz Y-Restaurátoři D_dřevěný mobiliář_soupis prvků</t>
  </si>
  <si>
    <t>1661909659</t>
  </si>
  <si>
    <t>RES D032R</t>
  </si>
  <si>
    <t>D42 D+M Věšákové konzoly, pův. 9 ks, 1 ks NENALEZEN, bližší a přesná specifikace viz Y-Restaurátoři D_dřevěný mobiliář_soupis prvků</t>
  </si>
  <si>
    <t>-421571139</t>
  </si>
  <si>
    <t>E</t>
  </si>
  <si>
    <t>Kamenné prvky</t>
  </si>
  <si>
    <t>RES E041R</t>
  </si>
  <si>
    <t>E 01 D+M Parapetní deska s profilovanou hranou, bližší a přesná specifikace viz Y-Restaurátoři E_kamenné prvky_soupis prvků</t>
  </si>
  <si>
    <t>998143771</t>
  </si>
  <si>
    <t>RES E042R</t>
  </si>
  <si>
    <t>E 03 D+M Parapetní deska s profilovanou hranou, bližší a přesná specifikace viz Y-Restaurátoři E_kamenné prvky_soupis prvků</t>
  </si>
  <si>
    <t>1614040604</t>
  </si>
  <si>
    <t>RES E043R</t>
  </si>
  <si>
    <t>E13 D+M Stupně vyrovnávacího schodiště se schodnicemi, bližší a přesná specifikace viz Y-Restaurátoři E_kamenné prvky_soupis prvků</t>
  </si>
  <si>
    <t>1380407545</t>
  </si>
  <si>
    <t>RES E044R</t>
  </si>
  <si>
    <t>E14 D+M Stupně vyrovnávacího schodiště se schodnicemi, bližší a přesná specifikace viz Y-Restaurátoři E_kamenné prvky_soupis prvků</t>
  </si>
  <si>
    <t>-1762782637</t>
  </si>
  <si>
    <t>RES E045R</t>
  </si>
  <si>
    <t>E17 D+M Stupně hlavního schodiště - nástupní rameno, vč.broušení, bližší a přesná specifikace viz Y-Restaurátoři E_kamenné prvky_soupis prvků</t>
  </si>
  <si>
    <t>1232169184</t>
  </si>
  <si>
    <t>RES E046R</t>
  </si>
  <si>
    <t>E18 D+M Stupně hlavního schodiště - výstupní rameno levé, vč.broušení, bližší a přesná specifikace viz Y-Restaurátoři E_kamenné prvky_soupis prvků</t>
  </si>
  <si>
    <t>216819988</t>
  </si>
  <si>
    <t>RES E047R</t>
  </si>
  <si>
    <t>E19 D+M Stupně hlavního schodiště - výstupní rameno pravé, vč.broušení, bližší a přesná specifikace viz Y-Restaurátoři E_kamenné prvky_soupis prvků</t>
  </si>
  <si>
    <t>-1314488687</t>
  </si>
  <si>
    <t>RES E048R</t>
  </si>
  <si>
    <t>E20 D+M Parapetní deska s profilovanou hranou, bližší a přesná specifikace viz Y-Restaurátoři E_kamenné prvky_soupis prvků</t>
  </si>
  <si>
    <t>2066482664</t>
  </si>
  <si>
    <t>RES E049R</t>
  </si>
  <si>
    <t>E21 D+M Kosé stupně vřetenového schodiště, bližší a přesná specifikace viz Y-Restaurátoři E_kamenné prvky_soupis prvků</t>
  </si>
  <si>
    <t>-718710492</t>
  </si>
  <si>
    <t>RES E051R</t>
  </si>
  <si>
    <t>E23 D+M Stupně vyrovnávacího schodiště - levého, bližší a přesná specifikace viz Y-Restaurátoři E_kamenné prvky_soupis prvků</t>
  </si>
  <si>
    <t>1844202035</t>
  </si>
  <si>
    <t>RES E052R</t>
  </si>
  <si>
    <t>E24 D+M Stupně vyrovnávacího schodiště - středního, bližší a přesná specifikace viz Y-Restaurátoři E_kamenné prvky_soupis prvků</t>
  </si>
  <si>
    <t>-896392166</t>
  </si>
  <si>
    <t>RES E053R</t>
  </si>
  <si>
    <t>E25 D+M Stupně vyrovnávacího schodiště - pravého, bližší a přesná specifikace viz Y-Restaurátoři E_kamenné prvky_soupis prvků</t>
  </si>
  <si>
    <t>-835721747</t>
  </si>
  <si>
    <t>RES E054R</t>
  </si>
  <si>
    <t>E31 D+M Pamětní deska ve štukovém zdobeném rámu, vč.štuk. rámu a zlacení, bližší a přesná specifikace viz Y-Restaurátoři E_kamenné prvky_soupis prvků</t>
  </si>
  <si>
    <t>-486689859</t>
  </si>
  <si>
    <t>RES E055R</t>
  </si>
  <si>
    <t>E32 D+M Stupně vyrovnávacího schodiště, bližší a přesná specifikace viz Y-Restaurátoři E_kamenné prvky_soupis prvků</t>
  </si>
  <si>
    <t>1264101863</t>
  </si>
  <si>
    <t>RES E056R</t>
  </si>
  <si>
    <t>E38 D+M Odkládací deska šatního stolku, bližší a přesná specifikace viz Y-Restaurátoři E_kamenné prvky_soupis prvků</t>
  </si>
  <si>
    <t>-557502581</t>
  </si>
  <si>
    <t>RES E057R</t>
  </si>
  <si>
    <t>E39 D+M Parapetní deska s profilovanou hranou, bližší a přesná specifikace viz Y-Restaurátoři E_kamenné prvky_soupis prvků</t>
  </si>
  <si>
    <t>-1064265197</t>
  </si>
  <si>
    <t>RES E058R</t>
  </si>
  <si>
    <t>E47 D+M Deskový obklad císařské koupele, bližší a přesná specifikace viz Y-Restaurátoři E_kamenné prvky_soupis prvků</t>
  </si>
  <si>
    <t>-1597922516</t>
  </si>
  <si>
    <t>RES E059R</t>
  </si>
  <si>
    <t>E48 D+M Mramorový parapet topeniště, bližší a přesná specifikace viz Y-Restaurátoři E_kamenné prvky_soupis prvků</t>
  </si>
  <si>
    <t>1656968389</t>
  </si>
  <si>
    <t>RES E060R</t>
  </si>
  <si>
    <t>E49 D+M Mramorová deska na dřevěném stolku, bližší a přesná specifikace viz Y-Restaurátoři E_kamenné prvky_soupis prvků</t>
  </si>
  <si>
    <t>-614241765</t>
  </si>
  <si>
    <t>RES E061R</t>
  </si>
  <si>
    <t>E50 D+M Kamenný sokl (podstavec), bližší a přesná specifikace viz Y-Restaurátoři E_kamenné prvky_soupis prvků</t>
  </si>
  <si>
    <t>1259141579</t>
  </si>
  <si>
    <t>RES E062R</t>
  </si>
  <si>
    <t>E51 D+M Parapetní deska s profilovanou hranou v hlavní chodbě, bližší a přesná specifikace viz Y-Restaurátoři E_kamenné prvky_soupis prvků</t>
  </si>
  <si>
    <t>-640212938</t>
  </si>
  <si>
    <t>RES E063R</t>
  </si>
  <si>
    <t>E54 D+M Stupně hlavního schodiště - nástupní rameno, vč.broušení, bližší a přesná specifikace viz Y-Restaurátoři E_kamenné prvky_soupis prvků</t>
  </si>
  <si>
    <t>-1104575991</t>
  </si>
  <si>
    <t>RES E064R</t>
  </si>
  <si>
    <t>E55 D+M Stupně hlavního schodiště - výstupní rameno levé, vč.broušení, bližší a přesná specifikace viz Y-Restaurátoři E_kamenné prvky_soupis prvků</t>
  </si>
  <si>
    <t>1608947684</t>
  </si>
  <si>
    <t>RES E065R</t>
  </si>
  <si>
    <t>E56 D+M Stupně hlavního schodiště - výstupní rameno pravé, vč.broušení, bližší a přesná specifikace viz Y-Restaurátoři E_kamenné prvky_soupis prvků</t>
  </si>
  <si>
    <t>16052974</t>
  </si>
  <si>
    <t>RES E066R</t>
  </si>
  <si>
    <t>E57 D+M Parapetní deska s profilovanou hranou, bližší a přesná specifikace viz Y-Restaurátoři E_kamenné prvky_soupis prvků</t>
  </si>
  <si>
    <t>-1121024044</t>
  </si>
  <si>
    <t>RES E067R</t>
  </si>
  <si>
    <t>E58 D+M Kosé stupně vřetenového schodiště, vč.broušení, bližší a přesná specifikace viz Y-Restaurátoři E_kamenné prvky_soupis prvků</t>
  </si>
  <si>
    <t>-181102894</t>
  </si>
  <si>
    <t>RES E068R</t>
  </si>
  <si>
    <t>E59 D+M Kosé stupně vřetenového schodiště, vč.broušení, bližší a přesná specifikace viz Y-Restaurátoři E_kamenné prvky_soupis prvků</t>
  </si>
  <si>
    <t>1032264996</t>
  </si>
  <si>
    <t>RES E079R</t>
  </si>
  <si>
    <t>E60 D+M Kruhová vrchní deska stolu, bližší a přesná specifikace viz Y-Restaurátoři E_kamenné prvky_soupis prvků</t>
  </si>
  <si>
    <t>2143794667</t>
  </si>
  <si>
    <t>RES E070R</t>
  </si>
  <si>
    <t>E62 D+M Kruhová vrchní deska stolku, bližší a přesná specifikace viz Y-Restaurátoři E_kamenné prvky_soupis prvků</t>
  </si>
  <si>
    <t>972966789</t>
  </si>
  <si>
    <t>RES E071R</t>
  </si>
  <si>
    <t>E63 D+M Parapetní deska s profilovanou hranou, bližší a přesná specifikace viz Y-Restaurátoři E_kamenné prvky_soupis prvků</t>
  </si>
  <si>
    <t>280974749</t>
  </si>
  <si>
    <t>RES E072R</t>
  </si>
  <si>
    <t>E64 D+M Odkládací deska šatního stolku, bližší a přesná specifikace viz Y-Restaurátoři E_kamenné prvky_soupis prvků</t>
  </si>
  <si>
    <t>-1140489078</t>
  </si>
  <si>
    <t>RES E073R</t>
  </si>
  <si>
    <t>E69 D+M Kosé stupně vřetenového schodiště, vč.broušení, bližší a přesná specifikace viz Y-Restaurátoři E_kamenné prvky_soupis prvků</t>
  </si>
  <si>
    <t>149022679</t>
  </si>
  <si>
    <t>RES E074R</t>
  </si>
  <si>
    <t>E70 D+M Kosé stupně vřetenového schodiště, vč.broušení, bližší a přesná specifikace viz Y-Restaurátoři E_kamenné prvky_soupis prvků</t>
  </si>
  <si>
    <t>-2003643443</t>
  </si>
  <si>
    <t>RES E075R</t>
  </si>
  <si>
    <t>E71 D+M Parapetní deska s profilovanou hranou, vč.broušení, bližší a přesná specifikace viz Y-Restaurátoři E_kamenné prvky_soupis prvků</t>
  </si>
  <si>
    <t>1600788551</t>
  </si>
  <si>
    <t>RES E076R</t>
  </si>
  <si>
    <t>E72 D+M Kryt topeniště, bližší a přesná specifikace viz Y-Restaurátoři E_kamenné prvky_soupis prvků</t>
  </si>
  <si>
    <t>532921480</t>
  </si>
  <si>
    <t>RES E077R</t>
  </si>
  <si>
    <t>E73 D+M Parapetní deska s profilovanou hranou, bližší a přesná specifikace viz Y-Restaurátoři E_kamenné prvky_soupis prvků</t>
  </si>
  <si>
    <t>-305919195</t>
  </si>
  <si>
    <t>RES E078R</t>
  </si>
  <si>
    <t>E74 D+M Kosé stupně vřetenového schodiště, vč.broušení, bližší a přesná specifikace viz Y-Restaurátoři E_kamenné prvky_soupis prvků</t>
  </si>
  <si>
    <t>1019279127</t>
  </si>
  <si>
    <t>RES E080R</t>
  </si>
  <si>
    <t>E77 D+M Krycí deska větrací šachty, bližší a přesná specifikace viz Y-Restaurátoři E_kamenné prvky_soupis prvků</t>
  </si>
  <si>
    <t>-1583988252</t>
  </si>
  <si>
    <t>G</t>
  </si>
  <si>
    <t>Skla, zrcadla</t>
  </si>
  <si>
    <t>RES G091R</t>
  </si>
  <si>
    <t>G.01 D+M Zrcadlo broušené v rámu ostění, bližší a přesná specifikace viz Y-Restaurátoři G_skla,zrcadla_soupis prvků</t>
  </si>
  <si>
    <t>1927914407</t>
  </si>
  <si>
    <t>RES G094R</t>
  </si>
  <si>
    <t>G.04 D+M Zrcadlo broušené v rámu ostění, bližší a přesná specifikace viz Y-Restaurátoři G_skla,zrcadla_soupis prvků</t>
  </si>
  <si>
    <t>-1200361273</t>
  </si>
  <si>
    <t>RES G095R</t>
  </si>
  <si>
    <t>G.05 D+M Zrcadlo broušené v rámu, bližší a přesná specifikace viz Y-Restaurátoři G_skla,zrcadla_soupis prvků</t>
  </si>
  <si>
    <t>-1444620650</t>
  </si>
  <si>
    <t>94</t>
  </si>
  <si>
    <t>RES G103R</t>
  </si>
  <si>
    <t>G.32 D+M Zrcadlo v dřevěném obkladu sloupu, bližší a přesná specifikace viz Y-Restaurátoři G_skla,zrcadla_soupis prvků</t>
  </si>
  <si>
    <t>1144624429</t>
  </si>
  <si>
    <t>95</t>
  </si>
  <si>
    <t>RES G104R</t>
  </si>
  <si>
    <t>G.33 D+M Zrcadlová výplň ostění, bližší a přesná specifikace viz Y-Restaurátoři G_skla,zrcadla_soupis prvků</t>
  </si>
  <si>
    <t>1581761354</t>
  </si>
  <si>
    <t>96</t>
  </si>
  <si>
    <t>RES G105R</t>
  </si>
  <si>
    <t>G.34 D+M Zrcadlo broušené v rámu ostění, bližší a přesná specifikace viz Y-Restaurátoři G_skla,zrcadla_soupis prvků</t>
  </si>
  <si>
    <t>197565998</t>
  </si>
  <si>
    <t>97</t>
  </si>
  <si>
    <t>RES G106R</t>
  </si>
  <si>
    <t>G.35 D+M Zrcadlo v keramickém obkladu, bližší a přesná specifikace viz Y-Restaurátoři G_skla,zrcadla_soupis prvků</t>
  </si>
  <si>
    <t>1028228621</t>
  </si>
  <si>
    <t>98</t>
  </si>
  <si>
    <t>RES G107R</t>
  </si>
  <si>
    <t>G.37 D+M Zrcadlo v keramickém obkladu, bližší a přesná specifikace viz Y-Restaurátoři G_skla,zrcadla_soupis prvků</t>
  </si>
  <si>
    <t>1641554302</t>
  </si>
  <si>
    <t>99</t>
  </si>
  <si>
    <t>RES G108R</t>
  </si>
  <si>
    <t>G.38 D+M Zrcadlo broušené v rámu, bližší a přesná specifikace viz Y-Restaurátoři G_skla,zrcadla_soupis prvků</t>
  </si>
  <si>
    <t>-1998324673</t>
  </si>
  <si>
    <t>100</t>
  </si>
  <si>
    <t>RES G109R</t>
  </si>
  <si>
    <t>G.39 D+M Zrcadlo broušené v rámu květinového stolku, bližší a přesná specifikace viz Y-Restaurátoři G_skla,zrcadla_soupis prvků</t>
  </si>
  <si>
    <t>-1585653979</t>
  </si>
  <si>
    <t>102</t>
  </si>
  <si>
    <t>RES G111R</t>
  </si>
  <si>
    <t>G.41 D+M Stropní podhled skleněný s diag.kazetováním, bližší a přesná specifikace viz Y-Restaurátoři G_skla,zrcadla_soupis prvků</t>
  </si>
  <si>
    <t>-1871613084</t>
  </si>
  <si>
    <t>103</t>
  </si>
  <si>
    <t>RES G112R</t>
  </si>
  <si>
    <t>G.42 D+M Stropní podhled skleněný s diag.kazetováním, bližší a přesná specifikace viz Y-Restaurátoři G_skla,zrcadla_soupis prvků</t>
  </si>
  <si>
    <t>1597465996</t>
  </si>
  <si>
    <t>H</t>
  </si>
  <si>
    <t>Truhlářské prvky</t>
  </si>
  <si>
    <t>106</t>
  </si>
  <si>
    <t>RES G123R</t>
  </si>
  <si>
    <t>H.011 D+M Prosklená dveřní stěna s ostěním, bližší a přesná specifikace viz H_truhlářské prvky_soupis</t>
  </si>
  <si>
    <t>1332246634</t>
  </si>
  <si>
    <t>109</t>
  </si>
  <si>
    <t>RES G126R</t>
  </si>
  <si>
    <t>H.036 D+M Ostění dveří WC, bližší a přesná specifikace viz H_truhlářské prvky_soupis</t>
  </si>
  <si>
    <t>-137062242</t>
  </si>
  <si>
    <t>110</t>
  </si>
  <si>
    <t>RES G127R</t>
  </si>
  <si>
    <t>H.039 D+M Výplňové obložení stěn , bližší a přesná specifikace viz H_truhlářské prvky_soupis</t>
  </si>
  <si>
    <t>1771504339</t>
  </si>
  <si>
    <t>111</t>
  </si>
  <si>
    <t>RES G128R</t>
  </si>
  <si>
    <t>H.040 D+M Výplňové obložení pilířů, bližší a přesná specifikace viz H_truhlářské prvky_soupis</t>
  </si>
  <si>
    <t>-258806933</t>
  </si>
  <si>
    <t>134</t>
  </si>
  <si>
    <t>RES G151R</t>
  </si>
  <si>
    <t>H.087 D+M Výplňové obložení dveří , bližší a přesná specifikace viz H_truhlářské prvky_soupis</t>
  </si>
  <si>
    <t>-742019155</t>
  </si>
  <si>
    <t>140</t>
  </si>
  <si>
    <t>RES G157R</t>
  </si>
  <si>
    <t>H.111 D+M Výplňové obložení stěn, bližší a přesná specifikace viz H_truhlářské prvky_soupis</t>
  </si>
  <si>
    <t>1005039217</t>
  </si>
  <si>
    <t>LM</t>
  </si>
  <si>
    <t>Štuky, malby</t>
  </si>
  <si>
    <t>228</t>
  </si>
  <si>
    <t>RES LM251R</t>
  </si>
  <si>
    <t>LM03 D+M Pilastry a pilíře z umělého mramoru, bližší a přesná specifikace viz Y-Restaurátoři LM_štuky a malby_soupis prvků</t>
  </si>
  <si>
    <t>289197917</t>
  </si>
  <si>
    <t>229</t>
  </si>
  <si>
    <t>RES LM252R</t>
  </si>
  <si>
    <t>LM10 D+M Pilastry, sloupy a pilíře z umělého mramoru, podstavce pilířů, ukončení schodiště v suterénu konzolemi, bližší a přesná specifikace viz Y-Restaurátoři LM_štuky a malby_soupis prvků</t>
  </si>
  <si>
    <t>604206824</t>
  </si>
  <si>
    <t>230</t>
  </si>
  <si>
    <t>RES LM253R</t>
  </si>
  <si>
    <t>LM11 D+M Jónské hlavice sloupů, pilířů a pilastrů - 8ks hlavic piastrů + 4ks hlavic sloupů, bližší a přesná specifikace viz Y-Restaurátoři LM_štuky a malby_soupis prvků</t>
  </si>
  <si>
    <t>ks</t>
  </si>
  <si>
    <t>-501702438</t>
  </si>
  <si>
    <t>231</t>
  </si>
  <si>
    <t>RES LM254R</t>
  </si>
  <si>
    <t>LM12 D+M Dórské hlavice sloupů a hlavice pilastrů - 4ks hlavic pilastrů + 4ks hlavic sloupů, bližší a přesná specifikace viz Y-Restaurátoři LM_štuky a malby_soupis prvků</t>
  </si>
  <si>
    <t>1689840116</t>
  </si>
  <si>
    <t>232</t>
  </si>
  <si>
    <t>RES LM255R</t>
  </si>
  <si>
    <t>LM13 D+M Štuková výzdoba stropů křížové klenby s rostlinnými motivy, dělené vystouplými pásy omítek se štukovým ,,zrcátkem“, bližší a přesná specifikace viz Y-Restaurátoři LM_štuky a malby_soupis prvků</t>
  </si>
  <si>
    <t>-957227788</t>
  </si>
  <si>
    <t>233</t>
  </si>
  <si>
    <t>RES LM256R</t>
  </si>
  <si>
    <t>LM16 D+M Balustráda schodiště (zábradlí) madlo, sokl, kuželky z uměl. Mramoru, bližší a přesná specifikace viz Y-Restaurátoři LM_štuky a malby_soupis prvků</t>
  </si>
  <si>
    <t>-868492340</t>
  </si>
  <si>
    <t>234</t>
  </si>
  <si>
    <t>RES LM257R</t>
  </si>
  <si>
    <t>LM18 D+M Omítky včetně omítek pod schody členěné horizontálně a vertikálně (bosování), bližší a přesná specifikace viz Y-Restaurátoři LM_štuky a malby_soupis prvků</t>
  </si>
  <si>
    <t>-925546583</t>
  </si>
  <si>
    <t>235</t>
  </si>
  <si>
    <t>RES LM258R</t>
  </si>
  <si>
    <t>LM19 D+M Kazetový strop - 2 ks, bližší a přesná specifikace viz Y-Restaurátoři LM_štuky a malby_soupis prvků</t>
  </si>
  <si>
    <t>-1576522787</t>
  </si>
  <si>
    <t>236</t>
  </si>
  <si>
    <t>RES LM259R</t>
  </si>
  <si>
    <t>LM20 D+M Kazetový strop - 2 ks, bližší a přesná specifikace viz Y-Restaurátoři LM_štuky a malby_soupis prvků</t>
  </si>
  <si>
    <t>-1152089460</t>
  </si>
  <si>
    <t>bm</t>
  </si>
  <si>
    <t>kpl</t>
  </si>
  <si>
    <t>245</t>
  </si>
  <si>
    <t>RES LM268R</t>
  </si>
  <si>
    <t>LM33 D+M Čelní členitá fasáda, bosáž, klenáky, kordónová římsa, pilastry, hlavice, korunní římsa, bližší a přesná specifikace viz Y-Restaurátoři LM_štuky a malby_soupis prvků</t>
  </si>
  <si>
    <t>-627813295</t>
  </si>
  <si>
    <t>246</t>
  </si>
  <si>
    <t>RES LM269R</t>
  </si>
  <si>
    <t>LM34 D+M Zdobený erb s korunou, volutami, postavami s křídly, ve štukovém rámu s vlysy, znak se lvem ve středu erbu, bližší a přesná specifikace viz Y-Restaurátoři LM_štuky a malby_soupis prvků</t>
  </si>
  <si>
    <t>1030587245</t>
  </si>
  <si>
    <t>247</t>
  </si>
  <si>
    <t>RES LM270R</t>
  </si>
  <si>
    <t>LM35 D+M Kazetový strop s římsami , bližší a přesná specifikace viz Y-Restaurátoři LM_štuky a malby_soupis prvků</t>
  </si>
  <si>
    <t>1819681003</t>
  </si>
  <si>
    <t>248</t>
  </si>
  <si>
    <t>RES LM271R</t>
  </si>
  <si>
    <t>LM36 D+M Vlys s girlandami a maskaróny a rámován římsami, bližší a přesná specifikace viz Y-Restaurátoři LM_štuky a malby_soupis prvků</t>
  </si>
  <si>
    <t>711756281</t>
  </si>
  <si>
    <t>249</t>
  </si>
  <si>
    <t>RES LM272R</t>
  </si>
  <si>
    <t>LM37 D+M Sloupy s jónskými hlavicemi, patkami včetně polosloupů, bližší a přesná specifikace viz Y-Restaurátoři LM_štuky a malby_soupis prvků</t>
  </si>
  <si>
    <t>-602181157</t>
  </si>
  <si>
    <t>250</t>
  </si>
  <si>
    <t>RES LM273R</t>
  </si>
  <si>
    <t>LM38 D+M Pilastry na stěnách za sloupy s jemným horizontálním členěním, bližší a přesná specifikace viz Y-Restaurátoři LM_štuky a malby_soupis prvků</t>
  </si>
  <si>
    <t>-706251356</t>
  </si>
  <si>
    <t>251</t>
  </si>
  <si>
    <t>RES LM274R</t>
  </si>
  <si>
    <t>LM40 D+M Štuková výzdoba klenb. stropů s jemnými rostlinnými motivy a rokaji - 7 stropů, bližší a přesná specifikace viz Y-Restaurátoři LM_štuky a malby_soupis prvků</t>
  </si>
  <si>
    <t>-1741978501</t>
  </si>
  <si>
    <t>252</t>
  </si>
  <si>
    <t>RES LM275R</t>
  </si>
  <si>
    <t>LM41 D+M Šambrána s vlysem výtahových dveří, bližší a přesná specifikace viz Y-Restaurátoři LM_štuky a malby_soupis prvků</t>
  </si>
  <si>
    <t>661586626</t>
  </si>
  <si>
    <t>253</t>
  </si>
  <si>
    <t>RES LM276R</t>
  </si>
  <si>
    <t>LM43 D+M Sloupy (pilíře) a pilastry z umělého mramoru - 2 pilíře+10 pilastrů, bližší a přesná specifikace viz Y-Restaurátoři LM_štuky a malby_soupis prvků</t>
  </si>
  <si>
    <t>-2047720944</t>
  </si>
  <si>
    <t>254</t>
  </si>
  <si>
    <t>RES LM277R</t>
  </si>
  <si>
    <t>LM44 D+M Jónské hlavice a hlavice profil.říms pilířů a pilastrů z umělého mramoru, bližší a přesná specifikace viz Y-Restaurátoři LM_štuky a malby_soupis prvků</t>
  </si>
  <si>
    <t>-2116676376</t>
  </si>
  <si>
    <t>259</t>
  </si>
  <si>
    <t>RES LM282R</t>
  </si>
  <si>
    <t>LM64 D+M Balustráda schodiště (zábradlí) madlo, sokl, kuželky z uměl. Mramoru - 2 sloupky+107 kuželek, bližší a přesná specifikace viz Y-Restaurátoři LM_štuky a malby_soupis prvků</t>
  </si>
  <si>
    <t>-527582425</t>
  </si>
  <si>
    <t>260</t>
  </si>
  <si>
    <t>RES LM283R</t>
  </si>
  <si>
    <t>LM66 D+M Strop se štukatérskou výzdobou, bližší a přesná specifikace viz Y-Restaurátoři LM_štuky a malby_soupis prvků</t>
  </si>
  <si>
    <t>218096378</t>
  </si>
  <si>
    <t>261</t>
  </si>
  <si>
    <t>RES LM284R</t>
  </si>
  <si>
    <t>LM67 D+M Stěny se štukatérskou výzdobou, rámování, rostlinné motivy, suprafenestry, šmabrány oken, zlacené rámy obrazů, pilastry z umělého mramoru - 2 suprafenestry + 4 pilastry, bližší a přesná specifikace viz Y-Restaurátoři LM_štuky a malby_soupis prvk</t>
  </si>
  <si>
    <t>1631333199</t>
  </si>
  <si>
    <t>262</t>
  </si>
  <si>
    <t>RES LM285R</t>
  </si>
  <si>
    <t>LM68 D+M Strop a stěny se štukatérskou výzdobou, bližší a přesná specifikace viz Y-Restaurátoři LM_štuky a malby_soupis prvků</t>
  </si>
  <si>
    <t>921848197</t>
  </si>
  <si>
    <t>Z</t>
  </si>
  <si>
    <t>Zámečnické prvky</t>
  </si>
  <si>
    <t>296</t>
  </si>
  <si>
    <t>RES Z321R</t>
  </si>
  <si>
    <t>Z.001 D+M Madlo, bližší a přesná specifikace viz Y-Restaurátoři Z_zámečnické prvky_soupis prvků</t>
  </si>
  <si>
    <t>-1909156172</t>
  </si>
  <si>
    <t>297</t>
  </si>
  <si>
    <t>RES Z322R</t>
  </si>
  <si>
    <t>Z.003 D+M Mosazná podlahová vpusť - KOPIE, bližší a přesná specifikace viz Y-Restaurátoři Z_zámečnické prvky_soupis prvků</t>
  </si>
  <si>
    <t>-1790147043</t>
  </si>
  <si>
    <t>298</t>
  </si>
  <si>
    <t>RES Z323R</t>
  </si>
  <si>
    <t>Z.004 D+M Zákryt topení, bližší a přesná specifikace viz Y-Restaurátoři Z_zámečnické prvky_soupis prvků</t>
  </si>
  <si>
    <t>-888576984</t>
  </si>
  <si>
    <t>299</t>
  </si>
  <si>
    <t>RES Z324R</t>
  </si>
  <si>
    <t>Z.005 D+M Zábradlí, bližší a přesná specifikace viz Y-Restaurátoři Z_zámečnické prvky_soupis prvků</t>
  </si>
  <si>
    <t>-1667287460</t>
  </si>
  <si>
    <t>302</t>
  </si>
  <si>
    <t>RES Z327R</t>
  </si>
  <si>
    <t>Z.009 D+M Držák na koberec na levém a pravém rameni, bližší a přesná specifikace viz Y-Restaurátoři Z_zámečnické prvky_soupis prvků</t>
  </si>
  <si>
    <t>-1055174910</t>
  </si>
  <si>
    <t>303</t>
  </si>
  <si>
    <t>RES Z328R</t>
  </si>
  <si>
    <t>Z.010 D+M Držák na koberec na nástupním rameni, bližší a přesná specifikace viz Y-Restaurátoři Z_zámečnické prvky_soupis prvků</t>
  </si>
  <si>
    <t>2121145893</t>
  </si>
  <si>
    <t>304</t>
  </si>
  <si>
    <t>RES Z329R</t>
  </si>
  <si>
    <t>Z.011 D+M Nádržka na kondenzát, bližší a přesná specifikace viz Y-Restaurátoři Z_zámečnické prvky_soupis prvků</t>
  </si>
  <si>
    <t>-2095621432</t>
  </si>
  <si>
    <t>305</t>
  </si>
  <si>
    <t>RES Z330R</t>
  </si>
  <si>
    <t>Z.013 D+M Ozdobná mříž, bližší a přesná specifikace viz Y-Restaurátoři Z_zámečnické prvky_soupis prvků</t>
  </si>
  <si>
    <t>146702144</t>
  </si>
  <si>
    <t>306</t>
  </si>
  <si>
    <t>RES Z331R</t>
  </si>
  <si>
    <t>Z.014 D+M Zábradlí, bližší a přesná specifikace viz Y-Restaurátoři Z_zámečnické prvky_soupis prvků</t>
  </si>
  <si>
    <t>-1623377573</t>
  </si>
  <si>
    <t>307</t>
  </si>
  <si>
    <t>RES Z332R</t>
  </si>
  <si>
    <t>Z.015 D+M Držák na koberec + tyče - střední stupně, bližší a přesná specifikace viz Y-Restaurátoři Z_zámečnické prvky_soupis prvků</t>
  </si>
  <si>
    <t>-503569339</t>
  </si>
  <si>
    <t>308</t>
  </si>
  <si>
    <t>RES Z333R</t>
  </si>
  <si>
    <t>Z.016 D+M Držák na koberec + tyče - boční stupně, bližší a přesná specifikace viz Y-Restaurátoři Z_zámečnické prvky_soupis prvků</t>
  </si>
  <si>
    <t>-1641334833</t>
  </si>
  <si>
    <t>309</t>
  </si>
  <si>
    <t>RES Z334R</t>
  </si>
  <si>
    <t>Z.018 D+M Původní okénko pokladny, bližší a přesná specifikace viz Y-Restaurátoři Z_zámečnické prvky_soupis prvků</t>
  </si>
  <si>
    <t>-1160347714</t>
  </si>
  <si>
    <t>310</t>
  </si>
  <si>
    <t>RES Z335R</t>
  </si>
  <si>
    <t>Z.019 D+M Původní okénko pokladny, bližší a přesná specifikace viz Y-Restaurátoři Z_zámečnické prvky_soupis prvků</t>
  </si>
  <si>
    <t>-769640608</t>
  </si>
  <si>
    <t>311</t>
  </si>
  <si>
    <t>RES Z336R</t>
  </si>
  <si>
    <t>Z.020 D+M Vstupní okrasná mříž u levého bočního vstupu, bližší a přesná specifikace viz Y-Restaurátoři Z_zámečnické prvky_soupis prvků</t>
  </si>
  <si>
    <t>-379833783</t>
  </si>
  <si>
    <t>312</t>
  </si>
  <si>
    <t>RES Z337R</t>
  </si>
  <si>
    <t>Z.021 D+M Zákryt topení, bližší a přesná specifikace viz Y-Restaurátoři Z_zámečnické prvky_soupis prvků</t>
  </si>
  <si>
    <t>-389615942</t>
  </si>
  <si>
    <t>313</t>
  </si>
  <si>
    <t>RES Z338R</t>
  </si>
  <si>
    <t>Z.022 D+M Zákryt topení, bližší a přesná specifikace viz Y-Restaurátoři Z_zámečnické prvky_soupis prvků</t>
  </si>
  <si>
    <t>1751249440</t>
  </si>
  <si>
    <t>314</t>
  </si>
  <si>
    <t>RES Z339R</t>
  </si>
  <si>
    <t>Z.024 D+M Vstupní okrasná mříž u pravého bočního vstupu, bližší a přesná specifikace viz Y-Restaurátoři Z_zámečnické prvky_soupis prvků</t>
  </si>
  <si>
    <t>-1167255938</t>
  </si>
  <si>
    <t>315</t>
  </si>
  <si>
    <t>RES Z340R</t>
  </si>
  <si>
    <t>Z.025 D+M Kryt topení, bližší a přesná specifikace viz Y-Restaurátoři Z_zámečnické prvky_soupis prvků</t>
  </si>
  <si>
    <t>-1504519141</t>
  </si>
  <si>
    <t>316</t>
  </si>
  <si>
    <t>RES Z341R</t>
  </si>
  <si>
    <t>Z.040 D+M Vana nerez - NOVÝ PŘEDMĚT, bližší a přesná specifikace viz Y-Restaurátoři Z_zámečnické prvky_soupis prvků</t>
  </si>
  <si>
    <t>2126713752</t>
  </si>
  <si>
    <t>317</t>
  </si>
  <si>
    <t>RES Z342R</t>
  </si>
  <si>
    <t>Z.041 D+M Stojanové madlo se signalizačním tlačítkem, bližší a přesná specifikace viz Y-Restaurátoři Z_zámečnické prvky_soupis prvků</t>
  </si>
  <si>
    <t>-963747710</t>
  </si>
  <si>
    <t>318</t>
  </si>
  <si>
    <t>RES Z343R</t>
  </si>
  <si>
    <t>Z.042 D+M Dvojité stojanové madlo, bližší a přesná specifikace viz Y-Restaurátoři Z_zámečnické prvky_soupis prvků</t>
  </si>
  <si>
    <t>1184743105</t>
  </si>
  <si>
    <t>319</t>
  </si>
  <si>
    <t>RES Z344R</t>
  </si>
  <si>
    <t>Z.043 D+M Madlo u bazenku, bližší a přesná specifikace viz Y-Restaurátoři Z_zámečnické prvky_soupis prvků</t>
  </si>
  <si>
    <t>1487217129</t>
  </si>
  <si>
    <t>320</t>
  </si>
  <si>
    <t>RES Z345R</t>
  </si>
  <si>
    <t>Z.044 D+M Madlo u vany, bližší a přesná specifikace viz Y-Restaurátoři Z_zámečnické prvky_soupis prvků</t>
  </si>
  <si>
    <t>1610666624</t>
  </si>
  <si>
    <t>321</t>
  </si>
  <si>
    <t>RES Z346R</t>
  </si>
  <si>
    <t>Z.045 D+M Mísící baterie s 5 kohouty, bližší a přesná specifikace viz Y-Restaurátoři Z_zámečnické prvky_soupis prvků</t>
  </si>
  <si>
    <t>-1259659225</t>
  </si>
  <si>
    <t>322</t>
  </si>
  <si>
    <t>RES Z347R</t>
  </si>
  <si>
    <t>Z.046 D+M Zásobník toaletního papíru, bližší a přesná specifikace viz Y-Restaurátoři Z_zámečnické prvky_soupis prvků</t>
  </si>
  <si>
    <t>1785387054</t>
  </si>
  <si>
    <t>323</t>
  </si>
  <si>
    <t>RES Z348R</t>
  </si>
  <si>
    <t>Z.047 D+M Kryt topení, bližší a přesná specifikace viz Y-Restaurátoři Z_zámečnické prvky_soupis prvků</t>
  </si>
  <si>
    <t>-1574320489</t>
  </si>
  <si>
    <t>324</t>
  </si>
  <si>
    <t>RES Z349R</t>
  </si>
  <si>
    <t>Z.048 D+M Regulace ventilační mřížky, bližší a přesná specifikace viz Y-Restaurátoři Z_zámečnické prvky_soupis prvků</t>
  </si>
  <si>
    <t>-535475880</t>
  </si>
  <si>
    <t>325</t>
  </si>
  <si>
    <t>RES Z350R</t>
  </si>
  <si>
    <t>Z.049 D+M Kanálek přepadu, bližší a přesná specifikace viz Y-Restaurátoři Z_zámečnické prvky_soupis prvků</t>
  </si>
  <si>
    <t>-458325403</t>
  </si>
  <si>
    <t>326</t>
  </si>
  <si>
    <t>RES Z351R</t>
  </si>
  <si>
    <t>Z.050 D+M Kanálek odpadu, bližší a přesná specifikace viz Y-Restaurátoři Z_zámečnické prvky_soupis prvků</t>
  </si>
  <si>
    <t>-579011786</t>
  </si>
  <si>
    <t>327</t>
  </si>
  <si>
    <t>RES Z352R</t>
  </si>
  <si>
    <t>Z.051 D+M Otočná sprcha, bližší a přesná specifikace viz Y-Restaurátoři Z_zámečnické prvky_soupis prvků</t>
  </si>
  <si>
    <t>60513184</t>
  </si>
  <si>
    <t>328</t>
  </si>
  <si>
    <t>RES Z353R</t>
  </si>
  <si>
    <t>Z.052 D+M Toaletní mísa + splachovací nádržka s vodovodní armaturou, bližší a přesná specifikace viz Y-Restaurátoři Z_zámečnické prvky_soupis prvků</t>
  </si>
  <si>
    <t>432588649</t>
  </si>
  <si>
    <t>329</t>
  </si>
  <si>
    <t>RES Z354R</t>
  </si>
  <si>
    <t>Z.053 D+M Mřížky zákrytu topení, bližší a přesná specifikace viz Y-Restaurátoři Z_zámečnické prvky_soupis prvků</t>
  </si>
  <si>
    <t>1864666305</t>
  </si>
  <si>
    <t>330</t>
  </si>
  <si>
    <t>RES Z355R</t>
  </si>
  <si>
    <t>Z.054 D+M Ozdobná mříž oken císařské lázně, bližší a přesná specifikace viz Y-Restaurátoři Z_zámečnické prvky_soupis prvků</t>
  </si>
  <si>
    <t>-440493065</t>
  </si>
  <si>
    <t>331</t>
  </si>
  <si>
    <t>RES Z356R</t>
  </si>
  <si>
    <t>Z.056 D+M Nádržka na kondenzát, bližší a přesná specifikace viz Y-Restaurátoři Z_zámečnické prvky_soupis prvků</t>
  </si>
  <si>
    <t>-1276697277</t>
  </si>
  <si>
    <t>332</t>
  </si>
  <si>
    <t>RES Z357R</t>
  </si>
  <si>
    <t>Z.057 D+M Nádržka na kondenzát, bližší a přesná specifikace viz Y-Restaurátoři Z_zámečnické prvky_soupis prvků</t>
  </si>
  <si>
    <t>-1356547848</t>
  </si>
  <si>
    <t>333</t>
  </si>
  <si>
    <t>RES Z358R</t>
  </si>
  <si>
    <t>Z.058 D+M Schránka na ručníky, bližší a přesná specifikace viz Y-Restaurátoři Z_zámečnické prvky_soupis prvků</t>
  </si>
  <si>
    <t>-347884726</t>
  </si>
  <si>
    <t>334</t>
  </si>
  <si>
    <t>RES Z359R</t>
  </si>
  <si>
    <t>Z.059 D+M Držáky na tyče koberce, bližší a přesná specifikace viz Y-Restaurátoři Z_zámečnické prvky_soupis prvků</t>
  </si>
  <si>
    <t>-131202135</t>
  </si>
  <si>
    <t>335</t>
  </si>
  <si>
    <t>RES Z360R</t>
  </si>
  <si>
    <t>Z.060 D+M Držáky na tyče koberce, bližší a přesná specifikace viz Y-Restaurátoři Z_zámečnické prvky_soupis prvků</t>
  </si>
  <si>
    <t>-879102608</t>
  </si>
  <si>
    <t>337</t>
  </si>
  <si>
    <t>RES Z362R</t>
  </si>
  <si>
    <t>Z.062 D+M Držák na koberec, bližší a přesná specifikace viz Y-Restaurátoři Z_zámečnické prvky_soupis prvků</t>
  </si>
  <si>
    <t>-340731142</t>
  </si>
  <si>
    <t>338</t>
  </si>
  <si>
    <t>RES Z363R</t>
  </si>
  <si>
    <t>Z.063 D+M Držák na koberec, bližší a přesná specifikace viz Y-Restaurátoři Z_zámečnické prvky_soupis prvků</t>
  </si>
  <si>
    <t>1097021627</t>
  </si>
  <si>
    <t>339</t>
  </si>
  <si>
    <t>RES Z364R</t>
  </si>
  <si>
    <t>Z.064 D+M Zábradlí, bližší a přesná specifikace viz Y-Restaurátoři Z_zámečnické prvky_soupis prvků</t>
  </si>
  <si>
    <t>100591789</t>
  </si>
  <si>
    <t>340</t>
  </si>
  <si>
    <t>RES Z365R</t>
  </si>
  <si>
    <t>Z.065 D+M Ozdobná mříž, bližší a přesná specifikace viz Y-Restaurátoři Z_zámečnické prvky_soupis prvků</t>
  </si>
  <si>
    <t>1296391297</t>
  </si>
  <si>
    <t>345</t>
  </si>
  <si>
    <t>RES Z360R.1</t>
  </si>
  <si>
    <t>Z.070 D+M Zábradlí, bližší a přesná specifikace viz Y-Restaurátoři Z_zámečnické prvky_soupis prvků</t>
  </si>
  <si>
    <t>-1277185956</t>
  </si>
  <si>
    <t>347</t>
  </si>
  <si>
    <t>RES Z372R</t>
  </si>
  <si>
    <t>Z.072 D+M Nádržka na kondenzát, bližší a přesná specifikace viz Y-Restaurátoři Z_zámečnické prvky_soupis prvků</t>
  </si>
  <si>
    <t>416575383</t>
  </si>
  <si>
    <t>348</t>
  </si>
  <si>
    <t>RES Z373R</t>
  </si>
  <si>
    <t>Z.073 D+M Zákryt topení s mřížkami a reg. prvky, bližší a přesná specifikace viz Y-Restaurátoři Z_zámečnické prvky_soupis prvků</t>
  </si>
  <si>
    <t>-436848026</t>
  </si>
  <si>
    <t>349</t>
  </si>
  <si>
    <t>RES Z374R</t>
  </si>
  <si>
    <t>Z.076 D+M Nádržka na kondenzát, bližší a přesná specifikace viz Y-Restaurátoři Z_zámečnické prvky_soupis prvků</t>
  </si>
  <si>
    <t>-113225827</t>
  </si>
  <si>
    <t>350</t>
  </si>
  <si>
    <t>RES Z375R</t>
  </si>
  <si>
    <t>Z.077 D+M Zákryt topení s mřížkami a reg. Prvky, bližší a přesná specifikace viz Y-Restaurátoři Z_zámečnické prvky_soupis prvků</t>
  </si>
  <si>
    <t>-1405443138</t>
  </si>
  <si>
    <t>351</t>
  </si>
  <si>
    <t>RES Z376R</t>
  </si>
  <si>
    <t>Z.079 D+M Mosazná podlahová vpusť - KOPIE, bližší a přesná specifikace viz Y-Restaurátoři Z_zámečnické prvky_soupis prvků</t>
  </si>
  <si>
    <t xml:space="preserve">ks </t>
  </si>
  <si>
    <t>-1632187115</t>
  </si>
  <si>
    <t>352</t>
  </si>
  <si>
    <t>RES Z377R</t>
  </si>
  <si>
    <t>Z.080 D+M Nádržka na kondenzát, bližší a přesná specifikace viz Y-Restaurátoři Z_zámečnické prvky_soupis prvků</t>
  </si>
  <si>
    <t>299205075</t>
  </si>
  <si>
    <t>353</t>
  </si>
  <si>
    <t>RES Z378R</t>
  </si>
  <si>
    <t>Z.081 D+M Zákryt topení, bližší a přesná specifikace viz Y-Restaurátoři Z_zámečnické prvky_soupis prvků</t>
  </si>
  <si>
    <t>-675418109</t>
  </si>
  <si>
    <t>354</t>
  </si>
  <si>
    <t>RES Z379R</t>
  </si>
  <si>
    <t>Z.082 D+M Zábradlí, bližší a přesná specifikace viz Y-Restaurátoři Z_zámečnické prvky_soupis prvků</t>
  </si>
  <si>
    <t>294077982</t>
  </si>
  <si>
    <t>355</t>
  </si>
  <si>
    <t>RES Z370R</t>
  </si>
  <si>
    <t>Z.083 D+M Ozdobná mříž, bližší a přesná specifikace viz Y-Restaurátoři Z_zámečnické prvky_soupis prvků</t>
  </si>
  <si>
    <t>-879067145</t>
  </si>
  <si>
    <t>356</t>
  </si>
  <si>
    <t>RES Z381R</t>
  </si>
  <si>
    <t>Z.084 D+M Zábradlí, bližší a přesná specifikace viz Y-Restaurátoři Z_zámečnické prvky_soupis prvků</t>
  </si>
  <si>
    <t>1894295892</t>
  </si>
  <si>
    <t>358</t>
  </si>
  <si>
    <t>RES Z383R</t>
  </si>
  <si>
    <t>Z.086 D+M Zábradlí bronzové s levé a pravé, bližší a přesná specifikace viz Y-Restaurátoři Z_zámečnické prvky_soupis prvků</t>
  </si>
  <si>
    <t>-1045386529</t>
  </si>
  <si>
    <t>359</t>
  </si>
  <si>
    <t>RES Z384R</t>
  </si>
  <si>
    <t>Z.089 D+M Ohřívák ručníků, bližší a přesná specifikace viz Y-Restaurátoři Z_zámečnické prvky_soupis prvků</t>
  </si>
  <si>
    <t>2004852916</t>
  </si>
  <si>
    <t>361</t>
  </si>
  <si>
    <t>RES Z386R</t>
  </si>
  <si>
    <t>Z.095 D+M zábradlí přímého provozního schodiště - krátké, bližší a přesná specifikace viz Y-Restaurátoři Z_zámečnické prvky_soupis prvků</t>
  </si>
  <si>
    <t>681269847</t>
  </si>
  <si>
    <t>362</t>
  </si>
  <si>
    <t>RES Z387R</t>
  </si>
  <si>
    <t>Z.104 D+M Nádržka na kondenzát, bližší a přesná specifikace viz Y-Restaurátoři Z_zámečnické prvky_soupis prvků</t>
  </si>
  <si>
    <t>309305458</t>
  </si>
  <si>
    <t>363</t>
  </si>
  <si>
    <t>RES Z388R</t>
  </si>
  <si>
    <t>Z.105 D+M Kastlík s vaničkou, bližší a přesná specifikace viz Y-Restaurátoři Z_zámečnické prvky_soupis prvků</t>
  </si>
  <si>
    <t>1585761242</t>
  </si>
  <si>
    <t>364</t>
  </si>
  <si>
    <t>998404000R</t>
  </si>
  <si>
    <t>Přesun hmot pro restaurátorské práce</t>
  </si>
  <si>
    <t>-1970134466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</si>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</sst>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1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87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" fontId="19" fillId="2" borderId="1" xfId="0" applyNumberFormat="1" applyFont="1" applyFill="1" applyBorder="1" applyAlignment="1" applyProtection="1">
      <alignment vertical="center"/>
      <protection locked="0"/>
    </xf>
    <xf numFmtId="167" fontId="19" fillId="2" borderId="1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top"/>
    </xf>
    <xf numFmtId="0" fontId="31" fillId="0" borderId="2" xfId="0" applyFont="1" applyBorder="1" applyAlignment="1">
      <alignment vertical="center" wrapText="1"/>
    </xf>
    <xf numFmtId="0" fontId="31" fillId="0" borderId="3" xfId="0" applyFont="1" applyBorder="1" applyAlignment="1">
      <alignment vertical="center" wrapText="1"/>
    </xf>
    <xf numFmtId="0" fontId="31" fillId="0" borderId="4" xfId="0" applyFont="1" applyBorder="1" applyAlignment="1">
      <alignment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5" xfId="0" applyFont="1" applyBorder="1" applyAlignment="1">
      <alignment vertical="center" wrapText="1"/>
    </xf>
    <xf numFmtId="0" fontId="31" fillId="0" borderId="6" xfId="0" applyFont="1" applyBorder="1" applyAlignment="1">
      <alignment vertical="center" wrapText="1"/>
    </xf>
    <xf numFmtId="0" fontId="3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4" fillId="0" borderId="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1" fillId="0" borderId="7" xfId="0" applyFont="1" applyBorder="1" applyAlignment="1">
      <alignment vertical="center" wrapText="1"/>
    </xf>
    <xf numFmtId="0" fontId="35" fillId="0" borderId="8" xfId="0" applyFont="1" applyBorder="1" applyAlignment="1">
      <alignment vertical="center" wrapText="1"/>
    </xf>
    <xf numFmtId="0" fontId="31" fillId="0" borderId="9" xfId="0" applyFont="1" applyBorder="1" applyAlignment="1">
      <alignment vertical="center" wrapText="1"/>
    </xf>
    <xf numFmtId="0" fontId="31" fillId="0" borderId="0" xfId="0" applyFont="1" applyBorder="1" applyAlignment="1">
      <alignment vertical="top"/>
    </xf>
    <xf numFmtId="0" fontId="31" fillId="0" borderId="0" xfId="0" applyFont="1" applyAlignment="1">
      <alignment vertical="top"/>
    </xf>
    <xf numFmtId="0" fontId="31" fillId="0" borderId="2" xfId="0" applyFont="1" applyBorder="1" applyAlignment="1">
      <alignment horizontal="left" vertical="center"/>
    </xf>
    <xf numFmtId="0" fontId="31" fillId="0" borderId="3" xfId="0" applyFont="1" applyBorder="1" applyAlignment="1">
      <alignment horizontal="left" vertical="center"/>
    </xf>
    <xf numFmtId="0" fontId="31" fillId="0" borderId="4" xfId="0" applyFont="1" applyBorder="1" applyAlignment="1">
      <alignment horizontal="left" vertical="center"/>
    </xf>
    <xf numFmtId="0" fontId="31" fillId="0" borderId="5" xfId="0" applyFont="1" applyBorder="1" applyAlignment="1">
      <alignment horizontal="left" vertical="center"/>
    </xf>
    <xf numFmtId="0" fontId="31" fillId="0" borderId="6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3" fillId="0" borderId="8" xfId="0" applyFont="1" applyBorder="1" applyAlignment="1">
      <alignment horizontal="left" vertical="center"/>
    </xf>
    <xf numFmtId="0" fontId="33" fillId="0" borderId="8" xfId="0" applyFont="1" applyBorder="1" applyAlignment="1">
      <alignment horizontal="center" vertical="center"/>
    </xf>
    <xf numFmtId="0" fontId="36" fillId="0" borderId="8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4" fillId="0" borderId="5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1" fillId="0" borderId="7" xfId="0" applyFont="1" applyBorder="1" applyAlignment="1">
      <alignment horizontal="left" vertical="center"/>
    </xf>
    <xf numFmtId="0" fontId="35" fillId="0" borderId="8" xfId="0" applyFont="1" applyBorder="1" applyAlignment="1">
      <alignment horizontal="left" vertical="center"/>
    </xf>
    <xf numFmtId="0" fontId="31" fillId="0" borderId="9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4" fillId="0" borderId="8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left" vertical="center" wrapText="1"/>
    </xf>
    <xf numFmtId="0" fontId="31" fillId="0" borderId="3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 vertical="center" wrapText="1"/>
    </xf>
    <xf numFmtId="0" fontId="31" fillId="0" borderId="5" xfId="0" applyFont="1" applyBorder="1" applyAlignment="1">
      <alignment horizontal="left" vertical="center" wrapText="1"/>
    </xf>
    <xf numFmtId="0" fontId="31" fillId="0" borderId="6" xfId="0" applyFont="1" applyBorder="1" applyAlignment="1">
      <alignment horizontal="left" vertical="center" wrapText="1"/>
    </xf>
    <xf numFmtId="0" fontId="36" fillId="0" borderId="5" xfId="0" applyFont="1" applyBorder="1" applyAlignment="1">
      <alignment horizontal="left" vertical="center" wrapText="1"/>
    </xf>
    <xf numFmtId="0" fontId="36" fillId="0" borderId="6" xfId="0" applyFont="1" applyBorder="1" applyAlignment="1">
      <alignment horizontal="left" vertical="center" wrapText="1"/>
    </xf>
    <xf numFmtId="0" fontId="34" fillId="0" borderId="5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/>
    </xf>
    <xf numFmtId="0" fontId="34" fillId="0" borderId="6" xfId="0" applyFont="1" applyBorder="1" applyAlignment="1">
      <alignment horizontal="left" vertical="center" wrapText="1"/>
    </xf>
    <xf numFmtId="0" fontId="34" fillId="0" borderId="6" xfId="0" applyFont="1" applyBorder="1" applyAlignment="1">
      <alignment horizontal="left" vertical="center"/>
    </xf>
    <xf numFmtId="0" fontId="34" fillId="0" borderId="7" xfId="0" applyFont="1" applyBorder="1" applyAlignment="1">
      <alignment horizontal="left" vertical="center" wrapText="1"/>
    </xf>
    <xf numFmtId="0" fontId="34" fillId="0" borderId="8" xfId="0" applyFont="1" applyBorder="1" applyAlignment="1">
      <alignment horizontal="left" vertical="center" wrapText="1"/>
    </xf>
    <xf numFmtId="0" fontId="34" fillId="0" borderId="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4" fillId="0" borderId="7" xfId="0" applyFont="1" applyBorder="1" applyAlignment="1">
      <alignment horizontal="left" vertical="center"/>
    </xf>
    <xf numFmtId="0" fontId="34" fillId="0" borderId="9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0" fontId="36" fillId="0" borderId="8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8" xfId="0" applyBorder="1" applyAlignment="1">
      <alignment vertical="top"/>
    </xf>
    <xf numFmtId="0" fontId="33" fillId="0" borderId="8" xfId="0" applyFont="1" applyBorder="1" applyAlignment="1">
      <alignment horizontal="left"/>
    </xf>
    <xf numFmtId="0" fontId="36" fillId="0" borderId="8" xfId="0" applyFont="1" applyBorder="1" applyAlignment="1">
      <alignment/>
    </xf>
    <xf numFmtId="0" fontId="31" fillId="0" borderId="5" xfId="0" applyFont="1" applyBorder="1" applyAlignment="1">
      <alignment vertical="top"/>
    </xf>
    <xf numFmtId="0" fontId="31" fillId="0" borderId="6" xfId="0" applyFont="1" applyBorder="1" applyAlignment="1">
      <alignment vertical="top"/>
    </xf>
    <xf numFmtId="0" fontId="31" fillId="0" borderId="7" xfId="0" applyFont="1" applyBorder="1" applyAlignment="1">
      <alignment vertical="top"/>
    </xf>
    <xf numFmtId="0" fontId="31" fillId="0" borderId="8" xfId="0" applyFont="1" applyBorder="1" applyAlignment="1">
      <alignment vertical="top"/>
    </xf>
    <xf numFmtId="0" fontId="31" fillId="0" borderId="9" xfId="0" applyFont="1" applyBorder="1" applyAlignment="1">
      <alignment vertical="top"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0" borderId="0" xfId="0" applyProtection="1">
      <protection/>
    </xf>
    <xf numFmtId="0" fontId="0" fillId="0" borderId="0" xfId="0" applyProtection="1"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0" xfId="0" applyBorder="1" applyProtection="1">
      <protection/>
    </xf>
    <xf numFmtId="0" fontId="0" fillId="0" borderId="11" xfId="0" applyBorder="1" applyProtection="1">
      <protection/>
    </xf>
    <xf numFmtId="0" fontId="0" fillId="0" borderId="12" xfId="0" applyBorder="1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4" fontId="2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14" xfId="0" applyFont="1" applyFill="1" applyBorder="1" applyAlignment="1" applyProtection="1">
      <alignment horizontal="left" vertical="center"/>
      <protection/>
    </xf>
    <xf numFmtId="0" fontId="0" fillId="3" borderId="15" xfId="0" applyFont="1" applyFill="1" applyBorder="1" applyAlignment="1" applyProtection="1">
      <alignment vertical="center"/>
      <protection/>
    </xf>
    <xf numFmtId="0" fontId="5" fillId="3" borderId="15" xfId="0" applyFont="1" applyFill="1" applyBorder="1" applyAlignment="1" applyProtection="1">
      <alignment horizontal="right" vertical="center"/>
      <protection/>
    </xf>
    <xf numFmtId="0" fontId="5" fillId="3" borderId="15" xfId="0" applyFont="1" applyFill="1" applyBorder="1" applyAlignment="1" applyProtection="1">
      <alignment horizontal="center" vertical="center"/>
      <protection/>
    </xf>
    <xf numFmtId="4" fontId="5" fillId="3" borderId="15" xfId="0" applyNumberFormat="1" applyFont="1" applyFill="1" applyBorder="1" applyAlignment="1" applyProtection="1">
      <alignment vertical="center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19" fillId="3" borderId="0" xfId="0" applyFont="1" applyFill="1" applyAlignment="1" applyProtection="1">
      <alignment horizontal="left" vertical="center"/>
      <protection/>
    </xf>
    <xf numFmtId="0" fontId="19" fillId="3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2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2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19" fillId="3" borderId="20" xfId="0" applyFont="1" applyFill="1" applyBorder="1" applyAlignment="1" applyProtection="1">
      <alignment horizontal="center" vertical="center" wrapText="1"/>
      <protection/>
    </xf>
    <xf numFmtId="0" fontId="19" fillId="3" borderId="21" xfId="0" applyFont="1" applyFill="1" applyBorder="1" applyAlignment="1" applyProtection="1">
      <alignment horizontal="center" vertical="center" wrapText="1"/>
      <protection/>
    </xf>
    <xf numFmtId="0" fontId="19" fillId="3" borderId="22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20" fillId="0" borderId="20" xfId="0" applyFont="1" applyBorder="1" applyAlignment="1" applyProtection="1">
      <alignment horizontal="center" vertical="center" wrapText="1"/>
      <protection/>
    </xf>
    <xf numFmtId="0" fontId="20" fillId="0" borderId="21" xfId="0" applyFont="1" applyBorder="1" applyAlignment="1" applyProtection="1">
      <alignment horizontal="center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166" fontId="29" fillId="0" borderId="13" xfId="0" applyNumberFormat="1" applyFont="1" applyBorder="1" applyAlignment="1" applyProtection="1">
      <alignment/>
      <protection/>
    </xf>
    <xf numFmtId="166" fontId="29" fillId="0" borderId="24" xfId="0" applyNumberFormat="1" applyFont="1" applyBorder="1" applyAlignment="1" applyProtection="1">
      <alignment/>
      <protection/>
    </xf>
    <xf numFmtId="4" fontId="30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9" fillId="0" borderId="25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26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4" fontId="9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19" fillId="0" borderId="1" xfId="0" applyFont="1" applyBorder="1" applyAlignment="1" applyProtection="1">
      <alignment horizontal="center" vertical="center"/>
      <protection/>
    </xf>
    <xf numFmtId="49" fontId="19" fillId="0" borderId="1" xfId="0" applyNumberFormat="1" applyFont="1" applyBorder="1" applyAlignment="1" applyProtection="1">
      <alignment horizontal="left" vertical="center" wrapText="1"/>
      <protection/>
    </xf>
    <xf numFmtId="0" fontId="19" fillId="0" borderId="1" xfId="0" applyFont="1" applyBorder="1" applyAlignment="1" applyProtection="1">
      <alignment horizontal="left" vertical="center" wrapText="1"/>
      <protection/>
    </xf>
    <xf numFmtId="0" fontId="19" fillId="0" borderId="1" xfId="0" applyFont="1" applyBorder="1" applyAlignment="1" applyProtection="1">
      <alignment horizontal="center" vertical="center" wrapText="1"/>
      <protection/>
    </xf>
    <xf numFmtId="167" fontId="19" fillId="0" borderId="1" xfId="0" applyNumberFormat="1" applyFont="1" applyBorder="1" applyAlignment="1" applyProtection="1">
      <alignment vertical="center"/>
      <protection/>
    </xf>
    <xf numFmtId="4" fontId="19" fillId="0" borderId="1" xfId="0" applyNumberFormat="1" applyFont="1" applyBorder="1" applyAlignment="1" applyProtection="1">
      <alignment vertical="center"/>
      <protection/>
    </xf>
    <xf numFmtId="0" fontId="20" fillId="2" borderId="25" xfId="0" applyFont="1" applyFill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166" fontId="20" fillId="0" borderId="26" xfId="0" applyNumberFormat="1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20" fillId="2" borderId="27" xfId="0" applyFont="1" applyFill="1" applyBorder="1" applyAlignment="1" applyProtection="1">
      <alignment horizontal="left" vertical="center"/>
      <protection/>
    </xf>
    <xf numFmtId="0" fontId="20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0" fillId="0" borderId="19" xfId="0" applyNumberFormat="1" applyFont="1" applyBorder="1" applyAlignment="1" applyProtection="1">
      <alignment vertical="center"/>
      <protection/>
    </xf>
    <xf numFmtId="166" fontId="20" fillId="0" borderId="28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/>
      <protection/>
    </xf>
    <xf numFmtId="0" fontId="0" fillId="0" borderId="29" xfId="0" applyBorder="1" applyProtection="1">
      <protection/>
    </xf>
    <xf numFmtId="0" fontId="15" fillId="0" borderId="30" xfId="0" applyFont="1" applyBorder="1" applyAlignment="1" applyProtection="1">
      <alignment horizontal="left" vertical="center"/>
      <protection/>
    </xf>
    <xf numFmtId="0" fontId="0" fillId="0" borderId="3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5" fillId="4" borderId="14" xfId="0" applyFont="1" applyFill="1" applyBorder="1" applyAlignment="1" applyProtection="1">
      <alignment horizontal="left" vertical="center"/>
      <protection/>
    </xf>
    <xf numFmtId="0" fontId="0" fillId="4" borderId="15" xfId="0" applyFont="1" applyFill="1" applyBorder="1" applyAlignment="1" applyProtection="1">
      <alignment vertical="center"/>
      <protection/>
    </xf>
    <xf numFmtId="0" fontId="5" fillId="4" borderId="15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26" xfId="0" applyFont="1" applyBorder="1" applyAlignment="1" applyProtection="1">
      <alignment vertical="center"/>
      <protection/>
    </xf>
    <xf numFmtId="0" fontId="19" fillId="3" borderId="16" xfId="0" applyFont="1" applyFill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4" fontId="17" fillId="0" borderId="25" xfId="0" applyNumberFormat="1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166" fontId="17" fillId="0" borderId="0" xfId="0" applyNumberFormat="1" applyFont="1" applyBorder="1" applyAlignment="1" applyProtection="1">
      <alignment vertical="center"/>
      <protection/>
    </xf>
    <xf numFmtId="4" fontId="17" fillId="0" borderId="26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6" fillId="0" borderId="0" xfId="20" applyFont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5" fillId="0" borderId="27" xfId="0" applyNumberFormat="1" applyFont="1" applyBorder="1" applyAlignment="1" applyProtection="1">
      <alignment vertical="center"/>
      <protection/>
    </xf>
    <xf numFmtId="4" fontId="25" fillId="0" borderId="19" xfId="0" applyNumberFormat="1" applyFont="1" applyBorder="1" applyAlignment="1" applyProtection="1">
      <alignment vertical="center"/>
      <protection/>
    </xf>
    <xf numFmtId="166" fontId="25" fillId="0" borderId="19" xfId="0" applyNumberFormat="1" applyFont="1" applyBorder="1" applyAlignment="1" applyProtection="1">
      <alignment vertical="center"/>
      <protection/>
    </xf>
    <xf numFmtId="4" fontId="25" fillId="0" borderId="28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11" fillId="5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4" fontId="16" fillId="0" borderId="0" xfId="0" applyNumberFormat="1" applyFont="1" applyAlignment="1" applyProtection="1">
      <alignment vertical="center"/>
      <protection/>
    </xf>
    <xf numFmtId="4" fontId="5" fillId="4" borderId="15" xfId="0" applyNumberFormat="1" applyFont="1" applyFill="1" applyBorder="1" applyAlignment="1" applyProtection="1">
      <alignment vertical="center"/>
      <protection/>
    </xf>
    <xf numFmtId="0" fontId="0" fillId="4" borderId="15" xfId="0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5" fillId="4" borderId="15" xfId="0" applyFont="1" applyFill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4" fontId="15" fillId="0" borderId="30" xfId="0" applyNumberFormat="1" applyFont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17" fillId="0" borderId="23" xfId="0" applyFont="1" applyBorder="1" applyAlignment="1" applyProtection="1">
      <alignment horizontal="center" vertical="center"/>
      <protection/>
    </xf>
    <xf numFmtId="0" fontId="17" fillId="0" borderId="13" xfId="0" applyFont="1" applyBorder="1" applyAlignment="1" applyProtection="1">
      <alignment horizontal="left" vertical="center"/>
      <protection/>
    </xf>
    <xf numFmtId="0" fontId="18" fillId="0" borderId="25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19" fillId="3" borderId="14" xfId="0" applyFont="1" applyFill="1" applyBorder="1" applyAlignment="1" applyProtection="1">
      <alignment horizontal="center" vertical="center"/>
      <protection/>
    </xf>
    <xf numFmtId="0" fontId="19" fillId="3" borderId="15" xfId="0" applyFont="1" applyFill="1" applyBorder="1" applyAlignment="1" applyProtection="1">
      <alignment horizontal="left" vertical="center"/>
      <protection/>
    </xf>
    <xf numFmtId="0" fontId="19" fillId="3" borderId="15" xfId="0" applyFont="1" applyFill="1" applyBorder="1" applyAlignment="1" applyProtection="1">
      <alignment horizontal="right" vertical="center"/>
      <protection/>
    </xf>
    <xf numFmtId="0" fontId="19" fillId="3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left" wrapText="1"/>
    </xf>
    <xf numFmtId="0" fontId="32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33" fillId="0" borderId="8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zoomScale="70" zoomScaleNormal="70" workbookViewId="0" topLeftCell="A4">
      <selection activeCell="E14" sqref="E14:AJ14"/>
    </sheetView>
  </sheetViews>
  <sheetFormatPr defaultColWidth="9.140625" defaultRowHeight="12"/>
  <cols>
    <col min="1" max="1" width="8.28125" style="89" customWidth="1"/>
    <col min="2" max="2" width="1.7109375" style="89" customWidth="1"/>
    <col min="3" max="3" width="4.140625" style="89" customWidth="1"/>
    <col min="4" max="33" width="2.7109375" style="89" customWidth="1"/>
    <col min="34" max="34" width="3.28125" style="89" customWidth="1"/>
    <col min="35" max="35" width="31.7109375" style="89" customWidth="1"/>
    <col min="36" max="37" width="2.421875" style="89" customWidth="1"/>
    <col min="38" max="38" width="8.28125" style="89" customWidth="1"/>
    <col min="39" max="39" width="3.28125" style="89" customWidth="1"/>
    <col min="40" max="40" width="13.28125" style="89" customWidth="1"/>
    <col min="41" max="41" width="7.421875" style="89" customWidth="1"/>
    <col min="42" max="42" width="4.140625" style="89" customWidth="1"/>
    <col min="43" max="43" width="15.7109375" style="89" customWidth="1"/>
    <col min="44" max="44" width="13.7109375" style="89" customWidth="1"/>
    <col min="45" max="47" width="25.8515625" style="89" hidden="1" customWidth="1"/>
    <col min="48" max="49" width="21.7109375" style="89" hidden="1" customWidth="1"/>
    <col min="50" max="51" width="25.00390625" style="89" hidden="1" customWidth="1"/>
    <col min="52" max="52" width="21.7109375" style="89" hidden="1" customWidth="1"/>
    <col min="53" max="53" width="19.140625" style="89" hidden="1" customWidth="1"/>
    <col min="54" max="54" width="25.00390625" style="89" hidden="1" customWidth="1"/>
    <col min="55" max="55" width="21.7109375" style="89" hidden="1" customWidth="1"/>
    <col min="56" max="56" width="19.140625" style="89" hidden="1" customWidth="1"/>
    <col min="57" max="57" width="66.421875" style="89" customWidth="1"/>
    <col min="58" max="70" width="9.140625" style="89" customWidth="1"/>
    <col min="71" max="91" width="9.28125" style="89" hidden="1" customWidth="1"/>
    <col min="92" max="16384" width="9.140625" style="89" customWidth="1"/>
  </cols>
  <sheetData>
    <row r="1" spans="1:74" ht="12">
      <c r="A1" s="188" t="s">
        <v>0</v>
      </c>
      <c r="AZ1" s="188" t="s">
        <v>1</v>
      </c>
      <c r="BA1" s="188" t="s">
        <v>2</v>
      </c>
      <c r="BB1" s="188" t="s">
        <v>3</v>
      </c>
      <c r="BT1" s="188" t="s">
        <v>4</v>
      </c>
      <c r="BU1" s="188" t="s">
        <v>4</v>
      </c>
      <c r="BV1" s="188" t="s">
        <v>5</v>
      </c>
    </row>
    <row r="2" spans="44:72" ht="36.95" customHeight="1">
      <c r="AR2" s="236" t="s">
        <v>6</v>
      </c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S2" s="91" t="s">
        <v>7</v>
      </c>
      <c r="BT2" s="91" t="s">
        <v>8</v>
      </c>
    </row>
    <row r="3" spans="2:72" ht="6.95" customHeight="1">
      <c r="B3" s="92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4"/>
      <c r="BS3" s="91" t="s">
        <v>7</v>
      </c>
      <c r="BT3" s="91" t="s">
        <v>9</v>
      </c>
    </row>
    <row r="4" spans="2:71" ht="24.95" customHeight="1">
      <c r="B4" s="94"/>
      <c r="D4" s="95" t="s">
        <v>10</v>
      </c>
      <c r="AR4" s="94"/>
      <c r="AS4" s="189" t="s">
        <v>11</v>
      </c>
      <c r="BE4" s="190" t="s">
        <v>12</v>
      </c>
      <c r="BS4" s="91" t="s">
        <v>13</v>
      </c>
    </row>
    <row r="5" spans="2:71" ht="12" customHeight="1">
      <c r="B5" s="94"/>
      <c r="D5" s="191" t="s">
        <v>14</v>
      </c>
      <c r="K5" s="248" t="s">
        <v>15</v>
      </c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R5" s="94"/>
      <c r="BE5" s="245" t="s">
        <v>16</v>
      </c>
      <c r="BS5" s="91" t="s">
        <v>7</v>
      </c>
    </row>
    <row r="6" spans="2:71" ht="36.95" customHeight="1">
      <c r="B6" s="94"/>
      <c r="D6" s="192" t="s">
        <v>17</v>
      </c>
      <c r="K6" s="249" t="s">
        <v>18</v>
      </c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R6" s="94"/>
      <c r="BE6" s="246"/>
      <c r="BS6" s="91" t="s">
        <v>7</v>
      </c>
    </row>
    <row r="7" spans="2:71" ht="12" customHeight="1">
      <c r="B7" s="94"/>
      <c r="D7" s="97" t="s">
        <v>19</v>
      </c>
      <c r="K7" s="104" t="s">
        <v>3</v>
      </c>
      <c r="AK7" s="97" t="s">
        <v>20</v>
      </c>
      <c r="AN7" s="104" t="s">
        <v>3</v>
      </c>
      <c r="AR7" s="94"/>
      <c r="BE7" s="246"/>
      <c r="BS7" s="91" t="s">
        <v>7</v>
      </c>
    </row>
    <row r="8" spans="2:71" ht="12" customHeight="1">
      <c r="B8" s="94"/>
      <c r="D8" s="97" t="s">
        <v>21</v>
      </c>
      <c r="K8" s="104" t="s">
        <v>22</v>
      </c>
      <c r="AK8" s="97" t="s">
        <v>23</v>
      </c>
      <c r="AN8" s="3" t="s">
        <v>24</v>
      </c>
      <c r="AR8" s="94"/>
      <c r="BE8" s="246"/>
      <c r="BS8" s="91" t="s">
        <v>7</v>
      </c>
    </row>
    <row r="9" spans="2:71" ht="14.45" customHeight="1">
      <c r="B9" s="94"/>
      <c r="AR9" s="94"/>
      <c r="BE9" s="246"/>
      <c r="BS9" s="91" t="s">
        <v>7</v>
      </c>
    </row>
    <row r="10" spans="2:71" ht="12" customHeight="1">
      <c r="B10" s="94"/>
      <c r="D10" s="97" t="s">
        <v>25</v>
      </c>
      <c r="AK10" s="97" t="s">
        <v>26</v>
      </c>
      <c r="AN10" s="104" t="s">
        <v>3</v>
      </c>
      <c r="AR10" s="94"/>
      <c r="BE10" s="246"/>
      <c r="BS10" s="91" t="s">
        <v>7</v>
      </c>
    </row>
    <row r="11" spans="2:71" ht="18.4" customHeight="1">
      <c r="B11" s="94"/>
      <c r="E11" s="104" t="s">
        <v>27</v>
      </c>
      <c r="AK11" s="97" t="s">
        <v>28</v>
      </c>
      <c r="AN11" s="104" t="s">
        <v>3</v>
      </c>
      <c r="AR11" s="94"/>
      <c r="BE11" s="246"/>
      <c r="BS11" s="91" t="s">
        <v>7</v>
      </c>
    </row>
    <row r="12" spans="2:71" ht="6.95" customHeight="1">
      <c r="B12" s="94"/>
      <c r="AR12" s="94"/>
      <c r="BE12" s="246"/>
      <c r="BS12" s="91" t="s">
        <v>7</v>
      </c>
    </row>
    <row r="13" spans="2:71" ht="12" customHeight="1">
      <c r="B13" s="94"/>
      <c r="D13" s="97" t="s">
        <v>29</v>
      </c>
      <c r="AK13" s="97" t="s">
        <v>26</v>
      </c>
      <c r="AN13" s="4" t="s">
        <v>30</v>
      </c>
      <c r="AR13" s="94"/>
      <c r="BE13" s="246"/>
      <c r="BS13" s="91" t="s">
        <v>7</v>
      </c>
    </row>
    <row r="14" spans="2:71" ht="12.75">
      <c r="B14" s="94"/>
      <c r="E14" s="250" t="s">
        <v>30</v>
      </c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97" t="s">
        <v>28</v>
      </c>
      <c r="AN14" s="4" t="s">
        <v>30</v>
      </c>
      <c r="AR14" s="94"/>
      <c r="BE14" s="246"/>
      <c r="BS14" s="91" t="s">
        <v>7</v>
      </c>
    </row>
    <row r="15" spans="2:71" ht="6.95" customHeight="1">
      <c r="B15" s="94"/>
      <c r="AR15" s="94"/>
      <c r="BE15" s="246"/>
      <c r="BS15" s="91" t="s">
        <v>4</v>
      </c>
    </row>
    <row r="16" spans="2:71" ht="12" customHeight="1">
      <c r="B16" s="94"/>
      <c r="D16" s="97" t="s">
        <v>31</v>
      </c>
      <c r="AK16" s="97" t="s">
        <v>26</v>
      </c>
      <c r="AN16" s="104" t="s">
        <v>3</v>
      </c>
      <c r="AR16" s="94"/>
      <c r="BE16" s="246"/>
      <c r="BS16" s="91" t="s">
        <v>4</v>
      </c>
    </row>
    <row r="17" spans="2:71" ht="18.4" customHeight="1">
      <c r="B17" s="94"/>
      <c r="E17" s="104" t="s">
        <v>32</v>
      </c>
      <c r="AK17" s="97" t="s">
        <v>28</v>
      </c>
      <c r="AN17" s="104" t="s">
        <v>3</v>
      </c>
      <c r="AR17" s="94"/>
      <c r="BE17" s="246"/>
      <c r="BS17" s="91" t="s">
        <v>33</v>
      </c>
    </row>
    <row r="18" spans="2:71" ht="6.95" customHeight="1">
      <c r="B18" s="94"/>
      <c r="AR18" s="94"/>
      <c r="BE18" s="246"/>
      <c r="BS18" s="91" t="s">
        <v>7</v>
      </c>
    </row>
    <row r="19" spans="2:71" ht="12" customHeight="1">
      <c r="B19" s="94"/>
      <c r="D19" s="97" t="s">
        <v>34</v>
      </c>
      <c r="AK19" s="97" t="s">
        <v>26</v>
      </c>
      <c r="AN19" s="104" t="s">
        <v>3</v>
      </c>
      <c r="AR19" s="94"/>
      <c r="BE19" s="246"/>
      <c r="BS19" s="91" t="s">
        <v>7</v>
      </c>
    </row>
    <row r="20" spans="2:71" ht="18.4" customHeight="1">
      <c r="B20" s="94"/>
      <c r="E20" s="104" t="s">
        <v>35</v>
      </c>
      <c r="AK20" s="97" t="s">
        <v>28</v>
      </c>
      <c r="AN20" s="104" t="s">
        <v>3</v>
      </c>
      <c r="AR20" s="94"/>
      <c r="BE20" s="246"/>
      <c r="BS20" s="91" t="s">
        <v>4</v>
      </c>
    </row>
    <row r="21" spans="2:57" ht="6.95" customHeight="1">
      <c r="B21" s="94"/>
      <c r="AR21" s="94"/>
      <c r="BE21" s="246"/>
    </row>
    <row r="22" spans="2:57" ht="12" customHeight="1">
      <c r="B22" s="94"/>
      <c r="D22" s="97" t="s">
        <v>36</v>
      </c>
      <c r="AR22" s="94"/>
      <c r="BE22" s="246"/>
    </row>
    <row r="23" spans="2:57" ht="47.25" customHeight="1">
      <c r="B23" s="94"/>
      <c r="E23" s="252" t="s">
        <v>37</v>
      </c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R23" s="94"/>
      <c r="BE23" s="246"/>
    </row>
    <row r="24" spans="2:57" ht="6.95" customHeight="1">
      <c r="B24" s="94"/>
      <c r="AR24" s="94"/>
      <c r="BE24" s="246"/>
    </row>
    <row r="25" spans="2:57" ht="6.95" customHeight="1">
      <c r="B25" s="94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R25" s="94"/>
      <c r="BE25" s="246"/>
    </row>
    <row r="26" spans="1:57" s="102" customFormat="1" ht="25.9" customHeight="1">
      <c r="A26" s="99"/>
      <c r="B26" s="100"/>
      <c r="C26" s="99"/>
      <c r="D26" s="194" t="s">
        <v>38</v>
      </c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253">
        <f>ROUND(AG54,2)</f>
        <v>0</v>
      </c>
      <c r="AL26" s="254"/>
      <c r="AM26" s="254"/>
      <c r="AN26" s="254"/>
      <c r="AO26" s="254"/>
      <c r="AP26" s="99"/>
      <c r="AQ26" s="99"/>
      <c r="AR26" s="100"/>
      <c r="BE26" s="246"/>
    </row>
    <row r="27" spans="1:57" s="102" customFormat="1" ht="6.95" customHeight="1">
      <c r="A27" s="99"/>
      <c r="B27" s="100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100"/>
      <c r="BE27" s="246"/>
    </row>
    <row r="28" spans="1:57" s="102" customFormat="1" ht="12.75">
      <c r="A28" s="99"/>
      <c r="B28" s="100"/>
      <c r="C28" s="99"/>
      <c r="D28" s="99"/>
      <c r="E28" s="99"/>
      <c r="F28" s="99"/>
      <c r="G28" s="99"/>
      <c r="H28" s="99"/>
      <c r="I28" s="99"/>
      <c r="J28" s="99"/>
      <c r="K28" s="99"/>
      <c r="L28" s="255" t="s">
        <v>39</v>
      </c>
      <c r="M28" s="255"/>
      <c r="N28" s="255"/>
      <c r="O28" s="255"/>
      <c r="P28" s="255"/>
      <c r="Q28" s="99"/>
      <c r="R28" s="99"/>
      <c r="S28" s="99"/>
      <c r="T28" s="99"/>
      <c r="U28" s="99"/>
      <c r="V28" s="99"/>
      <c r="W28" s="255" t="s">
        <v>40</v>
      </c>
      <c r="X28" s="255"/>
      <c r="Y28" s="255"/>
      <c r="Z28" s="255"/>
      <c r="AA28" s="255"/>
      <c r="AB28" s="255"/>
      <c r="AC28" s="255"/>
      <c r="AD28" s="255"/>
      <c r="AE28" s="255"/>
      <c r="AF28" s="99"/>
      <c r="AG28" s="99"/>
      <c r="AH28" s="99"/>
      <c r="AI28" s="99"/>
      <c r="AJ28" s="99"/>
      <c r="AK28" s="255" t="s">
        <v>41</v>
      </c>
      <c r="AL28" s="255"/>
      <c r="AM28" s="255"/>
      <c r="AN28" s="255"/>
      <c r="AO28" s="255"/>
      <c r="AP28" s="99"/>
      <c r="AQ28" s="99"/>
      <c r="AR28" s="100"/>
      <c r="BE28" s="246"/>
    </row>
    <row r="29" spans="2:57" s="197" customFormat="1" ht="14.45" customHeight="1">
      <c r="B29" s="198"/>
      <c r="D29" s="97" t="s">
        <v>42</v>
      </c>
      <c r="F29" s="97" t="s">
        <v>43</v>
      </c>
      <c r="L29" s="238">
        <v>0.21</v>
      </c>
      <c r="M29" s="239"/>
      <c r="N29" s="239"/>
      <c r="O29" s="239"/>
      <c r="P29" s="239"/>
      <c r="W29" s="240">
        <f>AG54</f>
        <v>0</v>
      </c>
      <c r="X29" s="239"/>
      <c r="Y29" s="239"/>
      <c r="Z29" s="239"/>
      <c r="AA29" s="239"/>
      <c r="AB29" s="239"/>
      <c r="AC29" s="239"/>
      <c r="AD29" s="239"/>
      <c r="AE29" s="239"/>
      <c r="AK29" s="240">
        <f>ROUND(W29*0.21,2)</f>
        <v>0</v>
      </c>
      <c r="AL29" s="239"/>
      <c r="AM29" s="239"/>
      <c r="AN29" s="239"/>
      <c r="AO29" s="239"/>
      <c r="AR29" s="198"/>
      <c r="BE29" s="247"/>
    </row>
    <row r="30" spans="2:57" s="197" customFormat="1" ht="14.45" customHeight="1">
      <c r="B30" s="198"/>
      <c r="F30" s="97" t="s">
        <v>44</v>
      </c>
      <c r="L30" s="238">
        <v>0.15</v>
      </c>
      <c r="M30" s="239"/>
      <c r="N30" s="239"/>
      <c r="O30" s="239"/>
      <c r="P30" s="239"/>
      <c r="W30" s="240"/>
      <c r="X30" s="239"/>
      <c r="Y30" s="239"/>
      <c r="Z30" s="239"/>
      <c r="AA30" s="239"/>
      <c r="AB30" s="239"/>
      <c r="AC30" s="239"/>
      <c r="AD30" s="239"/>
      <c r="AE30" s="239"/>
      <c r="AK30" s="240"/>
      <c r="AL30" s="239"/>
      <c r="AM30" s="239"/>
      <c r="AN30" s="239"/>
      <c r="AO30" s="239"/>
      <c r="AR30" s="198"/>
      <c r="BE30" s="247"/>
    </row>
    <row r="31" spans="2:57" s="197" customFormat="1" ht="14.45" customHeight="1" hidden="1">
      <c r="B31" s="198"/>
      <c r="F31" s="97" t="s">
        <v>45</v>
      </c>
      <c r="L31" s="238">
        <v>0.21</v>
      </c>
      <c r="M31" s="239"/>
      <c r="N31" s="239"/>
      <c r="O31" s="239"/>
      <c r="P31" s="239"/>
      <c r="W31" s="240" t="e">
        <f>ROUND(BB54,2)</f>
        <v>#REF!</v>
      </c>
      <c r="X31" s="239"/>
      <c r="Y31" s="239"/>
      <c r="Z31" s="239"/>
      <c r="AA31" s="239"/>
      <c r="AB31" s="239"/>
      <c r="AC31" s="239"/>
      <c r="AD31" s="239"/>
      <c r="AE31" s="239"/>
      <c r="AK31" s="240">
        <v>0</v>
      </c>
      <c r="AL31" s="239"/>
      <c r="AM31" s="239"/>
      <c r="AN31" s="239"/>
      <c r="AO31" s="239"/>
      <c r="AR31" s="198"/>
      <c r="BE31" s="247"/>
    </row>
    <row r="32" spans="2:57" s="197" customFormat="1" ht="14.45" customHeight="1" hidden="1">
      <c r="B32" s="198"/>
      <c r="F32" s="97" t="s">
        <v>46</v>
      </c>
      <c r="L32" s="238">
        <v>0.15</v>
      </c>
      <c r="M32" s="239"/>
      <c r="N32" s="239"/>
      <c r="O32" s="239"/>
      <c r="P32" s="239"/>
      <c r="W32" s="240" t="e">
        <f>ROUND(BC54,2)</f>
        <v>#REF!</v>
      </c>
      <c r="X32" s="239"/>
      <c r="Y32" s="239"/>
      <c r="Z32" s="239"/>
      <c r="AA32" s="239"/>
      <c r="AB32" s="239"/>
      <c r="AC32" s="239"/>
      <c r="AD32" s="239"/>
      <c r="AE32" s="239"/>
      <c r="AK32" s="240">
        <v>0</v>
      </c>
      <c r="AL32" s="239"/>
      <c r="AM32" s="239"/>
      <c r="AN32" s="239"/>
      <c r="AO32" s="239"/>
      <c r="AR32" s="198"/>
      <c r="BE32" s="247"/>
    </row>
    <row r="33" spans="2:44" s="197" customFormat="1" ht="14.45" customHeight="1" hidden="1">
      <c r="B33" s="198"/>
      <c r="F33" s="97" t="s">
        <v>47</v>
      </c>
      <c r="L33" s="238">
        <v>0</v>
      </c>
      <c r="M33" s="239"/>
      <c r="N33" s="239"/>
      <c r="O33" s="239"/>
      <c r="P33" s="239"/>
      <c r="W33" s="240" t="e">
        <f>ROUND(BD54,2)</f>
        <v>#REF!</v>
      </c>
      <c r="X33" s="239"/>
      <c r="Y33" s="239"/>
      <c r="Z33" s="239"/>
      <c r="AA33" s="239"/>
      <c r="AB33" s="239"/>
      <c r="AC33" s="239"/>
      <c r="AD33" s="239"/>
      <c r="AE33" s="239"/>
      <c r="AK33" s="240">
        <v>0</v>
      </c>
      <c r="AL33" s="239"/>
      <c r="AM33" s="239"/>
      <c r="AN33" s="239"/>
      <c r="AO33" s="239"/>
      <c r="AR33" s="198"/>
    </row>
    <row r="34" spans="1:57" s="102" customFormat="1" ht="6.95" customHeight="1">
      <c r="A34" s="99"/>
      <c r="B34" s="100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100"/>
      <c r="BE34" s="99"/>
    </row>
    <row r="35" spans="1:57" s="102" customFormat="1" ht="25.9" customHeight="1">
      <c r="A35" s="99"/>
      <c r="B35" s="100"/>
      <c r="C35" s="199"/>
      <c r="D35" s="200" t="s">
        <v>48</v>
      </c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2" t="s">
        <v>49</v>
      </c>
      <c r="U35" s="201"/>
      <c r="V35" s="201"/>
      <c r="W35" s="201"/>
      <c r="X35" s="244" t="s">
        <v>50</v>
      </c>
      <c r="Y35" s="242"/>
      <c r="Z35" s="242"/>
      <c r="AA35" s="242"/>
      <c r="AB35" s="242"/>
      <c r="AC35" s="201"/>
      <c r="AD35" s="201"/>
      <c r="AE35" s="201"/>
      <c r="AF35" s="201"/>
      <c r="AG35" s="201"/>
      <c r="AH35" s="201"/>
      <c r="AI35" s="201"/>
      <c r="AJ35" s="201"/>
      <c r="AK35" s="241">
        <f>SUM(AK26:AK33)</f>
        <v>0</v>
      </c>
      <c r="AL35" s="242"/>
      <c r="AM35" s="242"/>
      <c r="AN35" s="242"/>
      <c r="AO35" s="243"/>
      <c r="AP35" s="199"/>
      <c r="AQ35" s="199"/>
      <c r="AR35" s="100"/>
      <c r="BE35" s="99"/>
    </row>
    <row r="36" spans="1:57" s="102" customFormat="1" ht="6.95" customHeight="1">
      <c r="A36" s="99"/>
      <c r="B36" s="100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100"/>
      <c r="BE36" s="99"/>
    </row>
    <row r="37" spans="1:57" s="102" customFormat="1" ht="6.95" customHeight="1">
      <c r="A37" s="99"/>
      <c r="B37" s="122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00"/>
      <c r="BE37" s="99"/>
    </row>
    <row r="41" spans="1:57" s="102" customFormat="1" ht="6.95" customHeight="1">
      <c r="A41" s="99"/>
      <c r="B41" s="124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00"/>
      <c r="BE41" s="99"/>
    </row>
    <row r="42" spans="1:57" s="102" customFormat="1" ht="24.95" customHeight="1">
      <c r="A42" s="99"/>
      <c r="B42" s="100"/>
      <c r="C42" s="95" t="s">
        <v>51</v>
      </c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100"/>
      <c r="BE42" s="99"/>
    </row>
    <row r="43" spans="1:57" s="102" customFormat="1" ht="6.95" customHeight="1">
      <c r="A43" s="99"/>
      <c r="B43" s="100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100"/>
      <c r="BE43" s="99"/>
    </row>
    <row r="44" spans="2:44" s="203" customFormat="1" ht="12" customHeight="1">
      <c r="B44" s="204"/>
      <c r="C44" s="97" t="s">
        <v>14</v>
      </c>
      <c r="L44" s="203" t="str">
        <f>K5</f>
        <v>2018/57-2etapa</v>
      </c>
      <c r="AR44" s="204"/>
    </row>
    <row r="45" spans="2:44" s="205" customFormat="1" ht="36.95" customHeight="1">
      <c r="B45" s="206"/>
      <c r="C45" s="207" t="s">
        <v>17</v>
      </c>
      <c r="L45" s="258" t="str">
        <f>K6</f>
        <v>Karlovy Vary - Revitalizace objektu Císařských lázní</v>
      </c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59"/>
      <c r="AL45" s="259"/>
      <c r="AM45" s="259"/>
      <c r="AN45" s="259"/>
      <c r="AO45" s="259"/>
      <c r="AR45" s="206"/>
    </row>
    <row r="46" spans="1:57" s="102" customFormat="1" ht="6.95" customHeight="1">
      <c r="A46" s="99"/>
      <c r="B46" s="100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100"/>
      <c r="BE46" s="99"/>
    </row>
    <row r="47" spans="1:57" s="102" customFormat="1" ht="12" customHeight="1">
      <c r="A47" s="99"/>
      <c r="B47" s="100"/>
      <c r="C47" s="97" t="s">
        <v>21</v>
      </c>
      <c r="D47" s="99"/>
      <c r="E47" s="99"/>
      <c r="F47" s="99"/>
      <c r="G47" s="99"/>
      <c r="H47" s="99"/>
      <c r="I47" s="99"/>
      <c r="J47" s="99"/>
      <c r="K47" s="99"/>
      <c r="L47" s="208" t="str">
        <f>IF(K8="","",K8)</f>
        <v>Mariánskolázeňská 306/2</v>
      </c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7" t="s">
        <v>23</v>
      </c>
      <c r="AJ47" s="99"/>
      <c r="AK47" s="99"/>
      <c r="AL47" s="99"/>
      <c r="AM47" s="260" t="str">
        <f>IF(AN8="","",AN8)</f>
        <v>31. 12. 2018</v>
      </c>
      <c r="AN47" s="260"/>
      <c r="AO47" s="99"/>
      <c r="AP47" s="99"/>
      <c r="AQ47" s="99"/>
      <c r="AR47" s="100"/>
      <c r="BE47" s="99"/>
    </row>
    <row r="48" spans="1:57" s="102" customFormat="1" ht="6.95" customHeight="1">
      <c r="A48" s="99"/>
      <c r="B48" s="100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100"/>
      <c r="BE48" s="99"/>
    </row>
    <row r="49" spans="1:57" s="102" customFormat="1" ht="15.2" customHeight="1">
      <c r="A49" s="99"/>
      <c r="B49" s="100"/>
      <c r="C49" s="97" t="s">
        <v>25</v>
      </c>
      <c r="D49" s="99"/>
      <c r="E49" s="99"/>
      <c r="F49" s="99"/>
      <c r="G49" s="99"/>
      <c r="H49" s="99"/>
      <c r="I49" s="99"/>
      <c r="J49" s="99"/>
      <c r="K49" s="99"/>
      <c r="L49" s="203" t="str">
        <f>IF(E11="","",E11)</f>
        <v>Karlovarský kraj</v>
      </c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7" t="s">
        <v>31</v>
      </c>
      <c r="AJ49" s="99"/>
      <c r="AK49" s="99"/>
      <c r="AL49" s="99"/>
      <c r="AM49" s="265" t="str">
        <f>IF(E17="","",E17)</f>
        <v>INTAR a.s.</v>
      </c>
      <c r="AN49" s="266"/>
      <c r="AO49" s="266"/>
      <c r="AP49" s="266"/>
      <c r="AQ49" s="99"/>
      <c r="AR49" s="100"/>
      <c r="AS49" s="261" t="s">
        <v>52</v>
      </c>
      <c r="AT49" s="262"/>
      <c r="AU49" s="153"/>
      <c r="AV49" s="153"/>
      <c r="AW49" s="153"/>
      <c r="AX49" s="153"/>
      <c r="AY49" s="153"/>
      <c r="AZ49" s="153"/>
      <c r="BA49" s="153"/>
      <c r="BB49" s="153"/>
      <c r="BC49" s="153"/>
      <c r="BD49" s="210"/>
      <c r="BE49" s="99"/>
    </row>
    <row r="50" spans="1:57" s="102" customFormat="1" ht="15.2" customHeight="1">
      <c r="A50" s="99"/>
      <c r="B50" s="100"/>
      <c r="C50" s="97" t="s">
        <v>29</v>
      </c>
      <c r="D50" s="99"/>
      <c r="E50" s="99"/>
      <c r="F50" s="99"/>
      <c r="G50" s="99"/>
      <c r="H50" s="99"/>
      <c r="I50" s="99"/>
      <c r="J50" s="99"/>
      <c r="K50" s="99"/>
      <c r="L50" s="203" t="str">
        <f>IF(E14="Vyplň údaj","",E14)</f>
        <v/>
      </c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7" t="s">
        <v>34</v>
      </c>
      <c r="AJ50" s="99"/>
      <c r="AK50" s="99"/>
      <c r="AL50" s="99"/>
      <c r="AM50" s="265" t="str">
        <f>IF(E20="","",E20)</f>
        <v xml:space="preserve"> </v>
      </c>
      <c r="AN50" s="266"/>
      <c r="AO50" s="266"/>
      <c r="AP50" s="266"/>
      <c r="AQ50" s="99"/>
      <c r="AR50" s="100"/>
      <c r="AS50" s="263"/>
      <c r="AT50" s="264"/>
      <c r="AU50" s="178"/>
      <c r="AV50" s="178"/>
      <c r="AW50" s="178"/>
      <c r="AX50" s="178"/>
      <c r="AY50" s="178"/>
      <c r="AZ50" s="178"/>
      <c r="BA50" s="178"/>
      <c r="BB50" s="178"/>
      <c r="BC50" s="178"/>
      <c r="BD50" s="211"/>
      <c r="BE50" s="99"/>
    </row>
    <row r="51" spans="1:57" s="102" customFormat="1" ht="10.9" customHeight="1">
      <c r="A51" s="99"/>
      <c r="B51" s="100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100"/>
      <c r="AS51" s="263"/>
      <c r="AT51" s="264"/>
      <c r="AU51" s="178"/>
      <c r="AV51" s="178"/>
      <c r="AW51" s="178"/>
      <c r="AX51" s="178"/>
      <c r="AY51" s="178"/>
      <c r="AZ51" s="178"/>
      <c r="BA51" s="178"/>
      <c r="BB51" s="178"/>
      <c r="BC51" s="178"/>
      <c r="BD51" s="211"/>
      <c r="BE51" s="99"/>
    </row>
    <row r="52" spans="1:57" s="102" customFormat="1" ht="29.25" customHeight="1">
      <c r="A52" s="99"/>
      <c r="B52" s="100"/>
      <c r="C52" s="270" t="s">
        <v>53</v>
      </c>
      <c r="D52" s="271"/>
      <c r="E52" s="271"/>
      <c r="F52" s="271"/>
      <c r="G52" s="271"/>
      <c r="H52" s="117"/>
      <c r="I52" s="273" t="s">
        <v>54</v>
      </c>
      <c r="J52" s="271"/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271"/>
      <c r="Z52" s="271"/>
      <c r="AA52" s="271"/>
      <c r="AB52" s="271"/>
      <c r="AC52" s="271"/>
      <c r="AD52" s="271"/>
      <c r="AE52" s="271"/>
      <c r="AF52" s="271"/>
      <c r="AG52" s="272" t="s">
        <v>55</v>
      </c>
      <c r="AH52" s="271"/>
      <c r="AI52" s="271"/>
      <c r="AJ52" s="271"/>
      <c r="AK52" s="271"/>
      <c r="AL52" s="271"/>
      <c r="AM52" s="271"/>
      <c r="AN52" s="273" t="s">
        <v>56</v>
      </c>
      <c r="AO52" s="271"/>
      <c r="AP52" s="271"/>
      <c r="AQ52" s="212" t="s">
        <v>57</v>
      </c>
      <c r="AR52" s="100"/>
      <c r="AS52" s="146" t="s">
        <v>58</v>
      </c>
      <c r="AT52" s="147" t="s">
        <v>59</v>
      </c>
      <c r="AU52" s="147" t="s">
        <v>60</v>
      </c>
      <c r="AV52" s="147" t="s">
        <v>61</v>
      </c>
      <c r="AW52" s="147" t="s">
        <v>62</v>
      </c>
      <c r="AX52" s="147" t="s">
        <v>63</v>
      </c>
      <c r="AY52" s="147" t="s">
        <v>64</v>
      </c>
      <c r="AZ52" s="147" t="s">
        <v>65</v>
      </c>
      <c r="BA52" s="147" t="s">
        <v>66</v>
      </c>
      <c r="BB52" s="147" t="s">
        <v>67</v>
      </c>
      <c r="BC52" s="147" t="s">
        <v>68</v>
      </c>
      <c r="BD52" s="148" t="s">
        <v>69</v>
      </c>
      <c r="BE52" s="99"/>
    </row>
    <row r="53" spans="1:57" s="102" customFormat="1" ht="10.9" customHeight="1">
      <c r="A53" s="99"/>
      <c r="B53" s="100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100"/>
      <c r="AS53" s="152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213"/>
      <c r="BE53" s="99"/>
    </row>
    <row r="54" spans="2:90" s="214" customFormat="1" ht="32.45" customHeight="1">
      <c r="B54" s="215"/>
      <c r="C54" s="150" t="s">
        <v>70</v>
      </c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216"/>
      <c r="AD54" s="216"/>
      <c r="AE54" s="216"/>
      <c r="AF54" s="216"/>
      <c r="AG54" s="268">
        <f>ROUND(AG55,2)</f>
        <v>0</v>
      </c>
      <c r="AH54" s="268"/>
      <c r="AI54" s="268"/>
      <c r="AJ54" s="268"/>
      <c r="AK54" s="268"/>
      <c r="AL54" s="268"/>
      <c r="AM54" s="268"/>
      <c r="AN54" s="269">
        <f>ROUND(AG54*1.21,2)</f>
        <v>0</v>
      </c>
      <c r="AO54" s="269"/>
      <c r="AP54" s="269"/>
      <c r="AQ54" s="218" t="s">
        <v>3</v>
      </c>
      <c r="AR54" s="215"/>
      <c r="AS54" s="219" t="e">
        <f>ROUND(#REF!+AS55,2)</f>
        <v>#REF!</v>
      </c>
      <c r="AT54" s="220" t="e">
        <f>ROUND(SUM(AV54:AW54),2)</f>
        <v>#REF!</v>
      </c>
      <c r="AU54" s="221" t="e">
        <f>ROUND(#REF!+AU55,5)</f>
        <v>#REF!</v>
      </c>
      <c r="AV54" s="220" t="e">
        <f>ROUND(AZ54*L29,2)</f>
        <v>#REF!</v>
      </c>
      <c r="AW54" s="220" t="e">
        <f>ROUND(BA54*L30,2)</f>
        <v>#REF!</v>
      </c>
      <c r="AX54" s="220" t="e">
        <f>ROUND(BB54*L29,2)</f>
        <v>#REF!</v>
      </c>
      <c r="AY54" s="220" t="e">
        <f>ROUND(BC54*L30,2)</f>
        <v>#REF!</v>
      </c>
      <c r="AZ54" s="220" t="e">
        <f>ROUND(#REF!+AZ55,2)</f>
        <v>#REF!</v>
      </c>
      <c r="BA54" s="220" t="e">
        <f>ROUND(#REF!+BA55,2)</f>
        <v>#REF!</v>
      </c>
      <c r="BB54" s="220" t="e">
        <f>ROUND(#REF!+BB55,2)</f>
        <v>#REF!</v>
      </c>
      <c r="BC54" s="220" t="e">
        <f>ROUND(#REF!+BC55,2)</f>
        <v>#REF!</v>
      </c>
      <c r="BD54" s="222" t="e">
        <f>ROUND(#REF!+BD55,2)</f>
        <v>#REF!</v>
      </c>
      <c r="BS54" s="223" t="s">
        <v>71</v>
      </c>
      <c r="BT54" s="223" t="s">
        <v>72</v>
      </c>
      <c r="BU54" s="224" t="s">
        <v>73</v>
      </c>
      <c r="BV54" s="223" t="s">
        <v>74</v>
      </c>
      <c r="BW54" s="223" t="s">
        <v>5</v>
      </c>
      <c r="BX54" s="223" t="s">
        <v>75</v>
      </c>
      <c r="CL54" s="223" t="s">
        <v>3</v>
      </c>
    </row>
    <row r="55" spans="1:91" s="234" customFormat="1" ht="16.5" customHeight="1">
      <c r="A55" s="225" t="s">
        <v>80</v>
      </c>
      <c r="B55" s="226"/>
      <c r="C55" s="227"/>
      <c r="D55" s="267" t="s">
        <v>82</v>
      </c>
      <c r="E55" s="267"/>
      <c r="F55" s="267"/>
      <c r="G55" s="267"/>
      <c r="H55" s="267"/>
      <c r="I55" s="228"/>
      <c r="J55" s="267" t="s">
        <v>83</v>
      </c>
      <c r="K55" s="267"/>
      <c r="L55" s="267"/>
      <c r="M55" s="267"/>
      <c r="N55" s="267"/>
      <c r="O55" s="267"/>
      <c r="P55" s="267"/>
      <c r="Q55" s="267"/>
      <c r="R55" s="267"/>
      <c r="S55" s="267"/>
      <c r="T55" s="267"/>
      <c r="U55" s="267"/>
      <c r="V55" s="267"/>
      <c r="W55" s="267"/>
      <c r="X55" s="267"/>
      <c r="Y55" s="267"/>
      <c r="Z55" s="267"/>
      <c r="AA55" s="267"/>
      <c r="AB55" s="267"/>
      <c r="AC55" s="267"/>
      <c r="AD55" s="267"/>
      <c r="AE55" s="267"/>
      <c r="AF55" s="267"/>
      <c r="AG55" s="256">
        <f>'Y - Restaurátoři '!J30</f>
        <v>0</v>
      </c>
      <c r="AH55" s="257"/>
      <c r="AI55" s="257"/>
      <c r="AJ55" s="257"/>
      <c r="AK55" s="257"/>
      <c r="AL55" s="257"/>
      <c r="AM55" s="257"/>
      <c r="AN55" s="256">
        <f>SUM(AG55,AT55)</f>
        <v>0</v>
      </c>
      <c r="AO55" s="257"/>
      <c r="AP55" s="257"/>
      <c r="AQ55" s="229" t="s">
        <v>76</v>
      </c>
      <c r="AR55" s="226"/>
      <c r="AS55" s="230">
        <v>0</v>
      </c>
      <c r="AT55" s="231">
        <f>ROUND(SUM(AV55:AW55),2)</f>
        <v>0</v>
      </c>
      <c r="AU55" s="232">
        <f>'Y - Restaurátoři '!P87</f>
        <v>0</v>
      </c>
      <c r="AV55" s="231">
        <f>'Y - Restaurátoři '!J33</f>
        <v>0</v>
      </c>
      <c r="AW55" s="231">
        <f>'Y - Restaurátoři '!J34</f>
        <v>0</v>
      </c>
      <c r="AX55" s="231">
        <f>'Y - Restaurátoři '!J35</f>
        <v>0</v>
      </c>
      <c r="AY55" s="231">
        <f>'Y - Restaurátoři '!J36</f>
        <v>0</v>
      </c>
      <c r="AZ55" s="231">
        <f>'Y - Restaurátoři '!F33</f>
        <v>0</v>
      </c>
      <c r="BA55" s="231">
        <f>'Y - Restaurátoři '!F34</f>
        <v>0</v>
      </c>
      <c r="BB55" s="231">
        <f>'Y - Restaurátoři '!F35</f>
        <v>0</v>
      </c>
      <c r="BC55" s="231">
        <f>'Y - Restaurátoři '!F36</f>
        <v>0</v>
      </c>
      <c r="BD55" s="233">
        <f>'Y - Restaurátoři '!F37</f>
        <v>0</v>
      </c>
      <c r="BT55" s="235" t="s">
        <v>77</v>
      </c>
      <c r="BV55" s="235" t="s">
        <v>74</v>
      </c>
      <c r="BW55" s="235" t="s">
        <v>84</v>
      </c>
      <c r="BX55" s="235" t="s">
        <v>5</v>
      </c>
      <c r="CL55" s="235" t="s">
        <v>3</v>
      </c>
      <c r="CM55" s="235" t="s">
        <v>78</v>
      </c>
    </row>
    <row r="56" spans="1:57" s="102" customFormat="1" ht="30" customHeight="1">
      <c r="A56" s="99"/>
      <c r="B56" s="100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100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</row>
    <row r="57" spans="1:57" s="102" customFormat="1" ht="6.95" customHeight="1">
      <c r="A57" s="99"/>
      <c r="B57" s="122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00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</row>
  </sheetData>
  <sheetProtection algorithmName="SHA-512" hashValue="ybDeHZPm+Q5+z1w2TXj3KoPbg29YgnZjzUOduqs7KMNqdZee67cyxsnPNbvXmc86xzU0i4Sse1fZzu8KM/G9+g==" saltValue="/WsKP5dN1fbl8RUNqXWNlA==" spinCount="100000" sheet="1" objects="1" scenarios="1" selectLockedCells="1"/>
  <mergeCells count="42">
    <mergeCell ref="AS49:AT51"/>
    <mergeCell ref="AM49:AP49"/>
    <mergeCell ref="AM50:AP50"/>
    <mergeCell ref="D55:H55"/>
    <mergeCell ref="J55:AF55"/>
    <mergeCell ref="AG54:AM54"/>
    <mergeCell ref="AN54:AP54"/>
    <mergeCell ref="C52:G52"/>
    <mergeCell ref="AG52:AM52"/>
    <mergeCell ref="AN52:AP52"/>
    <mergeCell ref="I52:AF52"/>
    <mergeCell ref="AK30:AO30"/>
    <mergeCell ref="W30:AE30"/>
    <mergeCell ref="L30:P30"/>
    <mergeCell ref="AK31:AO31"/>
    <mergeCell ref="AG55:AM55"/>
    <mergeCell ref="AN55:AP55"/>
    <mergeCell ref="L45:AO45"/>
    <mergeCell ref="AM47:AN47"/>
    <mergeCell ref="AK26:AO26"/>
    <mergeCell ref="L28:P28"/>
    <mergeCell ref="W28:AE28"/>
    <mergeCell ref="AK28:AO28"/>
    <mergeCell ref="AK29:AO29"/>
    <mergeCell ref="L29:P29"/>
    <mergeCell ref="W29:AE29"/>
    <mergeCell ref="AR2:BE2"/>
    <mergeCell ref="L33:P33"/>
    <mergeCell ref="W33:AE33"/>
    <mergeCell ref="AK33:AO33"/>
    <mergeCell ref="AK35:AO35"/>
    <mergeCell ref="X35:AB35"/>
    <mergeCell ref="L31:P31"/>
    <mergeCell ref="W31:AE31"/>
    <mergeCell ref="L32:P32"/>
    <mergeCell ref="W32:AE32"/>
    <mergeCell ref="AK32:AO32"/>
    <mergeCell ref="BE5:BE32"/>
    <mergeCell ref="K5:AO5"/>
    <mergeCell ref="K6:AO6"/>
    <mergeCell ref="E14:AJ14"/>
    <mergeCell ref="E23:AN23"/>
  </mergeCells>
  <hyperlinks>
    <hyperlink ref="A55" location="'Y - Restaurátoři 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 scale="9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50"/>
  <sheetViews>
    <sheetView showGridLines="0" tabSelected="1" zoomScale="70" zoomScaleNormal="70" workbookViewId="0" topLeftCell="A63">
      <selection activeCell="I93" sqref="I93"/>
    </sheetView>
  </sheetViews>
  <sheetFormatPr defaultColWidth="9.140625" defaultRowHeight="12"/>
  <cols>
    <col min="1" max="1" width="8.28125" style="90" customWidth="1"/>
    <col min="2" max="2" width="1.1484375" style="90" customWidth="1"/>
    <col min="3" max="3" width="4.140625" style="90" customWidth="1"/>
    <col min="4" max="4" width="4.28125" style="90" customWidth="1"/>
    <col min="5" max="5" width="17.140625" style="90" customWidth="1"/>
    <col min="6" max="6" width="100.8515625" style="90" customWidth="1"/>
    <col min="7" max="7" width="7.421875" style="90" customWidth="1"/>
    <col min="8" max="8" width="14.00390625" style="90" customWidth="1"/>
    <col min="9" max="9" width="15.8515625" style="90" customWidth="1"/>
    <col min="10" max="11" width="22.28125" style="90" customWidth="1"/>
    <col min="12" max="12" width="9.140625" style="90" customWidth="1"/>
    <col min="13" max="13" width="10.8515625" style="90" hidden="1" customWidth="1"/>
    <col min="14" max="14" width="9.28125" style="90" hidden="1" customWidth="1"/>
    <col min="15" max="20" width="14.140625" style="90" hidden="1" customWidth="1"/>
    <col min="21" max="21" width="16.28125" style="90" hidden="1" customWidth="1"/>
    <col min="22" max="22" width="12.28125" style="90" hidden="1" customWidth="1"/>
    <col min="23" max="23" width="16.28125" style="90" hidden="1" customWidth="1"/>
    <col min="24" max="24" width="12.28125" style="90" hidden="1" customWidth="1"/>
    <col min="25" max="25" width="15.00390625" style="90" hidden="1" customWidth="1"/>
    <col min="26" max="26" width="11.00390625" style="90" hidden="1" customWidth="1"/>
    <col min="27" max="27" width="15.00390625" style="90" hidden="1" customWidth="1"/>
    <col min="28" max="28" width="16.28125" style="90" hidden="1" customWidth="1"/>
    <col min="29" max="29" width="11.00390625" style="90" hidden="1" customWidth="1"/>
    <col min="30" max="30" width="15.00390625" style="90" hidden="1" customWidth="1"/>
    <col min="31" max="31" width="16.28125" style="90" hidden="1" customWidth="1"/>
    <col min="32" max="43" width="9.140625" style="90" hidden="1" customWidth="1"/>
    <col min="44" max="65" width="9.28125" style="90" hidden="1" customWidth="1"/>
    <col min="66" max="74" width="9.140625" style="90" hidden="1" customWidth="1"/>
    <col min="75" max="16384" width="9.140625" style="90" customWidth="1"/>
  </cols>
  <sheetData>
    <row r="1" ht="12"/>
    <row r="2" spans="12:46" ht="36.95" customHeight="1">
      <c r="L2" s="236" t="s">
        <v>6</v>
      </c>
      <c r="M2" s="237"/>
      <c r="N2" s="237"/>
      <c r="O2" s="237"/>
      <c r="P2" s="237"/>
      <c r="Q2" s="237"/>
      <c r="R2" s="237"/>
      <c r="S2" s="237"/>
      <c r="T2" s="237"/>
      <c r="U2" s="237"/>
      <c r="V2" s="237"/>
      <c r="AT2" s="91" t="s">
        <v>84</v>
      </c>
    </row>
    <row r="3" spans="2:46" ht="6.95" customHeight="1">
      <c r="B3" s="92"/>
      <c r="C3" s="93"/>
      <c r="D3" s="93"/>
      <c r="E3" s="93"/>
      <c r="F3" s="93"/>
      <c r="G3" s="93"/>
      <c r="H3" s="93"/>
      <c r="I3" s="93"/>
      <c r="J3" s="93"/>
      <c r="K3" s="93"/>
      <c r="L3" s="94"/>
      <c r="AT3" s="91" t="s">
        <v>78</v>
      </c>
    </row>
    <row r="4" spans="2:46" ht="24.95" customHeight="1">
      <c r="B4" s="94"/>
      <c r="D4" s="95" t="s">
        <v>85</v>
      </c>
      <c r="L4" s="94"/>
      <c r="M4" s="96" t="s">
        <v>11</v>
      </c>
      <c r="AT4" s="91" t="s">
        <v>4</v>
      </c>
    </row>
    <row r="5" spans="2:12" ht="6.95" customHeight="1">
      <c r="B5" s="94"/>
      <c r="L5" s="94"/>
    </row>
    <row r="6" spans="2:12" ht="12" customHeight="1">
      <c r="B6" s="94"/>
      <c r="D6" s="98" t="s">
        <v>17</v>
      </c>
      <c r="L6" s="94"/>
    </row>
    <row r="7" spans="2:12" ht="16.5" customHeight="1">
      <c r="B7" s="94"/>
      <c r="E7" s="275" t="str">
        <f>'Rekapitulace stavby'!K6</f>
        <v>Karlovy Vary - Revitalizace objektu Císařských lázní</v>
      </c>
      <c r="F7" s="276"/>
      <c r="G7" s="276"/>
      <c r="H7" s="276"/>
      <c r="L7" s="94"/>
    </row>
    <row r="8" spans="1:31" s="102" customFormat="1" ht="12" customHeight="1">
      <c r="A8" s="103"/>
      <c r="B8" s="100"/>
      <c r="C8" s="103"/>
      <c r="D8" s="98" t="s">
        <v>86</v>
      </c>
      <c r="E8" s="103"/>
      <c r="F8" s="103"/>
      <c r="G8" s="103"/>
      <c r="H8" s="103"/>
      <c r="I8" s="103"/>
      <c r="J8" s="103"/>
      <c r="K8" s="103"/>
      <c r="L8" s="101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</row>
    <row r="9" spans="1:31" s="102" customFormat="1" ht="16.5" customHeight="1">
      <c r="A9" s="103"/>
      <c r="B9" s="100"/>
      <c r="C9" s="103"/>
      <c r="D9" s="103"/>
      <c r="E9" s="258" t="s">
        <v>167</v>
      </c>
      <c r="F9" s="274"/>
      <c r="G9" s="274"/>
      <c r="H9" s="274"/>
      <c r="I9" s="103"/>
      <c r="J9" s="103"/>
      <c r="K9" s="103"/>
      <c r="L9" s="101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</row>
    <row r="10" spans="1:31" s="102" customFormat="1" ht="12">
      <c r="A10" s="103"/>
      <c r="B10" s="100"/>
      <c r="C10" s="103"/>
      <c r="D10" s="103"/>
      <c r="E10" s="103"/>
      <c r="F10" s="103"/>
      <c r="G10" s="103"/>
      <c r="H10" s="103"/>
      <c r="I10" s="103"/>
      <c r="J10" s="103"/>
      <c r="K10" s="103"/>
      <c r="L10" s="101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</row>
    <row r="11" spans="1:31" s="102" customFormat="1" ht="12" customHeight="1">
      <c r="A11" s="103"/>
      <c r="B11" s="100"/>
      <c r="C11" s="103"/>
      <c r="D11" s="98" t="s">
        <v>19</v>
      </c>
      <c r="E11" s="103"/>
      <c r="F11" s="105" t="s">
        <v>3</v>
      </c>
      <c r="G11" s="103"/>
      <c r="H11" s="103"/>
      <c r="I11" s="98" t="s">
        <v>20</v>
      </c>
      <c r="J11" s="105" t="s">
        <v>3</v>
      </c>
      <c r="K11" s="103"/>
      <c r="L11" s="101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</row>
    <row r="12" spans="1:31" s="102" customFormat="1" ht="12" customHeight="1">
      <c r="A12" s="103"/>
      <c r="B12" s="100"/>
      <c r="C12" s="103"/>
      <c r="D12" s="98" t="s">
        <v>21</v>
      </c>
      <c r="E12" s="103"/>
      <c r="F12" s="105" t="s">
        <v>22</v>
      </c>
      <c r="G12" s="103"/>
      <c r="H12" s="103"/>
      <c r="I12" s="98" t="s">
        <v>23</v>
      </c>
      <c r="J12" s="209" t="str">
        <f>'Rekapitulace stavby'!AN8</f>
        <v>31. 12. 2018</v>
      </c>
      <c r="K12" s="103"/>
      <c r="L12" s="101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</row>
    <row r="13" spans="1:31" s="102" customFormat="1" ht="10.9" customHeight="1">
      <c r="A13" s="103"/>
      <c r="B13" s="100"/>
      <c r="C13" s="103"/>
      <c r="D13" s="103"/>
      <c r="E13" s="103"/>
      <c r="F13" s="103"/>
      <c r="G13" s="103"/>
      <c r="H13" s="103"/>
      <c r="I13" s="103"/>
      <c r="J13" s="103"/>
      <c r="K13" s="103"/>
      <c r="L13" s="101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</row>
    <row r="14" spans="1:31" s="102" customFormat="1" ht="12" customHeight="1">
      <c r="A14" s="103"/>
      <c r="B14" s="100"/>
      <c r="C14" s="103"/>
      <c r="D14" s="98" t="s">
        <v>25</v>
      </c>
      <c r="E14" s="103"/>
      <c r="F14" s="103"/>
      <c r="G14" s="103"/>
      <c r="H14" s="103"/>
      <c r="I14" s="98" t="s">
        <v>26</v>
      </c>
      <c r="J14" s="105" t="s">
        <v>3</v>
      </c>
      <c r="K14" s="103"/>
      <c r="L14" s="101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</row>
    <row r="15" spans="1:31" s="102" customFormat="1" ht="18" customHeight="1">
      <c r="A15" s="103"/>
      <c r="B15" s="100"/>
      <c r="C15" s="103"/>
      <c r="D15" s="103"/>
      <c r="E15" s="105" t="s">
        <v>27</v>
      </c>
      <c r="F15" s="103"/>
      <c r="G15" s="103"/>
      <c r="H15" s="103"/>
      <c r="I15" s="98" t="s">
        <v>28</v>
      </c>
      <c r="J15" s="105" t="s">
        <v>3</v>
      </c>
      <c r="K15" s="103"/>
      <c r="L15" s="101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</row>
    <row r="16" spans="1:31" s="102" customFormat="1" ht="6.95" customHeight="1">
      <c r="A16" s="103"/>
      <c r="B16" s="100"/>
      <c r="C16" s="103"/>
      <c r="D16" s="103"/>
      <c r="E16" s="103"/>
      <c r="F16" s="103"/>
      <c r="G16" s="103"/>
      <c r="H16" s="103"/>
      <c r="I16" s="103"/>
      <c r="J16" s="103"/>
      <c r="K16" s="103"/>
      <c r="L16" s="101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</row>
    <row r="17" spans="1:31" s="102" customFormat="1" ht="12" customHeight="1">
      <c r="A17" s="103"/>
      <c r="B17" s="100"/>
      <c r="C17" s="103"/>
      <c r="D17" s="98" t="s">
        <v>29</v>
      </c>
      <c r="E17" s="103"/>
      <c r="F17" s="103"/>
      <c r="G17" s="103"/>
      <c r="H17" s="103"/>
      <c r="I17" s="98" t="s">
        <v>26</v>
      </c>
      <c r="J17" s="88" t="str">
        <f>'Rekapitulace stavby'!AN13</f>
        <v>Vyplň údaj</v>
      </c>
      <c r="K17" s="103"/>
      <c r="L17" s="101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</row>
    <row r="18" spans="1:31" s="102" customFormat="1" ht="18" customHeight="1">
      <c r="A18" s="103"/>
      <c r="B18" s="100"/>
      <c r="C18" s="103"/>
      <c r="D18" s="103"/>
      <c r="E18" s="277" t="str">
        <f>'Rekapitulace stavby'!E14</f>
        <v>Vyplň údaj</v>
      </c>
      <c r="F18" s="278"/>
      <c r="G18" s="278"/>
      <c r="H18" s="278"/>
      <c r="I18" s="98" t="s">
        <v>28</v>
      </c>
      <c r="J18" s="88" t="str">
        <f>'Rekapitulace stavby'!AN14</f>
        <v>Vyplň údaj</v>
      </c>
      <c r="K18" s="103"/>
      <c r="L18" s="101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</row>
    <row r="19" spans="1:31" s="102" customFormat="1" ht="6.95" customHeight="1">
      <c r="A19" s="103"/>
      <c r="B19" s="100"/>
      <c r="C19" s="103"/>
      <c r="D19" s="103"/>
      <c r="E19" s="103"/>
      <c r="F19" s="103"/>
      <c r="G19" s="103"/>
      <c r="H19" s="103"/>
      <c r="I19" s="103"/>
      <c r="J19" s="103"/>
      <c r="K19" s="103"/>
      <c r="L19" s="101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</row>
    <row r="20" spans="1:31" s="102" customFormat="1" ht="12" customHeight="1">
      <c r="A20" s="103"/>
      <c r="B20" s="100"/>
      <c r="C20" s="103"/>
      <c r="D20" s="98" t="s">
        <v>31</v>
      </c>
      <c r="E20" s="103"/>
      <c r="F20" s="103"/>
      <c r="G20" s="103"/>
      <c r="H20" s="103"/>
      <c r="I20" s="98" t="s">
        <v>26</v>
      </c>
      <c r="J20" s="105" t="s">
        <v>3</v>
      </c>
      <c r="K20" s="103"/>
      <c r="L20" s="101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</row>
    <row r="21" spans="1:31" s="102" customFormat="1" ht="18" customHeight="1">
      <c r="A21" s="103"/>
      <c r="B21" s="100"/>
      <c r="C21" s="103"/>
      <c r="D21" s="103"/>
      <c r="E21" s="105" t="s">
        <v>32</v>
      </c>
      <c r="F21" s="103"/>
      <c r="G21" s="103"/>
      <c r="H21" s="103"/>
      <c r="I21" s="98" t="s">
        <v>28</v>
      </c>
      <c r="J21" s="105" t="s">
        <v>3</v>
      </c>
      <c r="K21" s="103"/>
      <c r="L21" s="101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</row>
    <row r="22" spans="1:31" s="102" customFormat="1" ht="6.95" customHeight="1">
      <c r="A22" s="103"/>
      <c r="B22" s="100"/>
      <c r="C22" s="103"/>
      <c r="D22" s="103"/>
      <c r="E22" s="103"/>
      <c r="F22" s="103"/>
      <c r="G22" s="103"/>
      <c r="H22" s="103"/>
      <c r="I22" s="103"/>
      <c r="J22" s="103"/>
      <c r="K22" s="103"/>
      <c r="L22" s="101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</row>
    <row r="23" spans="1:31" s="102" customFormat="1" ht="12" customHeight="1">
      <c r="A23" s="103"/>
      <c r="B23" s="100"/>
      <c r="C23" s="103"/>
      <c r="D23" s="98" t="s">
        <v>34</v>
      </c>
      <c r="E23" s="103"/>
      <c r="F23" s="103"/>
      <c r="G23" s="103"/>
      <c r="H23" s="103"/>
      <c r="I23" s="98" t="s">
        <v>26</v>
      </c>
      <c r="J23" s="105" t="s">
        <v>3</v>
      </c>
      <c r="K23" s="103"/>
      <c r="L23" s="101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</row>
    <row r="24" spans="1:31" s="102" customFormat="1" ht="18" customHeight="1">
      <c r="A24" s="103"/>
      <c r="B24" s="100"/>
      <c r="C24" s="103"/>
      <c r="D24" s="103"/>
      <c r="E24" s="105" t="s">
        <v>35</v>
      </c>
      <c r="F24" s="103"/>
      <c r="G24" s="103"/>
      <c r="H24" s="103"/>
      <c r="I24" s="98" t="s">
        <v>28</v>
      </c>
      <c r="J24" s="105" t="s">
        <v>3</v>
      </c>
      <c r="K24" s="103"/>
      <c r="L24" s="101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</row>
    <row r="25" spans="1:31" s="102" customFormat="1" ht="6.95" customHeight="1">
      <c r="A25" s="103"/>
      <c r="B25" s="100"/>
      <c r="C25" s="103"/>
      <c r="D25" s="103"/>
      <c r="E25" s="103"/>
      <c r="F25" s="103"/>
      <c r="G25" s="103"/>
      <c r="H25" s="103"/>
      <c r="I25" s="103"/>
      <c r="J25" s="103"/>
      <c r="K25" s="103"/>
      <c r="L25" s="101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</row>
    <row r="26" spans="1:31" s="102" customFormat="1" ht="12" customHeight="1">
      <c r="A26" s="103"/>
      <c r="B26" s="100"/>
      <c r="C26" s="103"/>
      <c r="D26" s="98" t="s">
        <v>36</v>
      </c>
      <c r="E26" s="103"/>
      <c r="F26" s="103"/>
      <c r="G26" s="103"/>
      <c r="H26" s="103"/>
      <c r="I26" s="103"/>
      <c r="J26" s="103"/>
      <c r="K26" s="103"/>
      <c r="L26" s="101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</row>
    <row r="27" spans="1:31" s="109" customFormat="1" ht="16.5" customHeight="1">
      <c r="A27" s="106"/>
      <c r="B27" s="107"/>
      <c r="C27" s="106"/>
      <c r="D27" s="106"/>
      <c r="E27" s="252" t="s">
        <v>3</v>
      </c>
      <c r="F27" s="252"/>
      <c r="G27" s="252"/>
      <c r="H27" s="252"/>
      <c r="I27" s="106"/>
      <c r="J27" s="106"/>
      <c r="K27" s="106"/>
      <c r="L27" s="108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</row>
    <row r="28" spans="1:31" s="102" customFormat="1" ht="6.95" customHeight="1">
      <c r="A28" s="103"/>
      <c r="B28" s="100"/>
      <c r="C28" s="103"/>
      <c r="D28" s="103"/>
      <c r="E28" s="103"/>
      <c r="F28" s="103"/>
      <c r="G28" s="103"/>
      <c r="H28" s="103"/>
      <c r="I28" s="103"/>
      <c r="J28" s="103"/>
      <c r="K28" s="103"/>
      <c r="L28" s="101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</row>
    <row r="29" spans="1:31" s="102" customFormat="1" ht="6.95" customHeight="1">
      <c r="A29" s="103"/>
      <c r="B29" s="100"/>
      <c r="C29" s="103"/>
      <c r="D29" s="110"/>
      <c r="E29" s="110"/>
      <c r="F29" s="110"/>
      <c r="G29" s="110"/>
      <c r="H29" s="110"/>
      <c r="I29" s="110"/>
      <c r="J29" s="110"/>
      <c r="K29" s="110"/>
      <c r="L29" s="101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102" customFormat="1" ht="25.35" customHeight="1">
      <c r="A30" s="103"/>
      <c r="B30" s="100"/>
      <c r="C30" s="103"/>
      <c r="D30" s="111" t="s">
        <v>38</v>
      </c>
      <c r="E30" s="103"/>
      <c r="F30" s="103"/>
      <c r="G30" s="103"/>
      <c r="H30" s="103"/>
      <c r="I30" s="103"/>
      <c r="J30" s="217">
        <f>ROUND(J87,2)</f>
        <v>0</v>
      </c>
      <c r="K30" s="103"/>
      <c r="L30" s="101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</row>
    <row r="31" spans="1:31" s="102" customFormat="1" ht="6.95" customHeight="1">
      <c r="A31" s="103"/>
      <c r="B31" s="100"/>
      <c r="C31" s="103"/>
      <c r="D31" s="110"/>
      <c r="E31" s="110"/>
      <c r="F31" s="110"/>
      <c r="G31" s="110"/>
      <c r="H31" s="110"/>
      <c r="I31" s="110"/>
      <c r="J31" s="110"/>
      <c r="K31" s="110"/>
      <c r="L31" s="101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</row>
    <row r="32" spans="1:31" s="102" customFormat="1" ht="14.45" customHeight="1">
      <c r="A32" s="103"/>
      <c r="B32" s="100"/>
      <c r="C32" s="103"/>
      <c r="D32" s="103"/>
      <c r="E32" s="103"/>
      <c r="F32" s="196" t="s">
        <v>40</v>
      </c>
      <c r="G32" s="103"/>
      <c r="H32" s="103"/>
      <c r="I32" s="196" t="s">
        <v>39</v>
      </c>
      <c r="J32" s="196" t="s">
        <v>41</v>
      </c>
      <c r="K32" s="103"/>
      <c r="L32" s="101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</row>
    <row r="33" spans="1:31" s="102" customFormat="1" ht="14.45" customHeight="1">
      <c r="A33" s="103"/>
      <c r="B33" s="100"/>
      <c r="C33" s="103"/>
      <c r="D33" s="112" t="s">
        <v>42</v>
      </c>
      <c r="E33" s="98" t="s">
        <v>43</v>
      </c>
      <c r="F33" s="113">
        <f>ROUND((SUM(BE87:BE249)),2)</f>
        <v>0</v>
      </c>
      <c r="G33" s="103"/>
      <c r="H33" s="103"/>
      <c r="I33" s="114">
        <v>0.21</v>
      </c>
      <c r="J33" s="113">
        <f>ROUND(((SUM(BE87:BE249))*I33),2)</f>
        <v>0</v>
      </c>
      <c r="K33" s="103"/>
      <c r="L33" s="101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</row>
    <row r="34" spans="1:31" s="102" customFormat="1" ht="14.45" customHeight="1">
      <c r="A34" s="103"/>
      <c r="B34" s="100"/>
      <c r="C34" s="103"/>
      <c r="D34" s="103"/>
      <c r="E34" s="98" t="s">
        <v>44</v>
      </c>
      <c r="F34" s="113">
        <f>ROUND((SUM(BF87:BF249)),2)</f>
        <v>0</v>
      </c>
      <c r="G34" s="103"/>
      <c r="H34" s="103"/>
      <c r="I34" s="114">
        <v>0.15</v>
      </c>
      <c r="J34" s="113">
        <f>ROUND(((SUM(BF87:BF249))*I34),2)</f>
        <v>0</v>
      </c>
      <c r="K34" s="103"/>
      <c r="L34" s="101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</row>
    <row r="35" spans="1:31" s="102" customFormat="1" ht="14.45" customHeight="1" hidden="1">
      <c r="A35" s="103"/>
      <c r="B35" s="100"/>
      <c r="C35" s="103"/>
      <c r="D35" s="103"/>
      <c r="E35" s="98" t="s">
        <v>45</v>
      </c>
      <c r="F35" s="113">
        <f>ROUND((SUM(BG87:BG249)),2)</f>
        <v>0</v>
      </c>
      <c r="G35" s="103"/>
      <c r="H35" s="103"/>
      <c r="I35" s="114">
        <v>0.21</v>
      </c>
      <c r="J35" s="113">
        <f>0</f>
        <v>0</v>
      </c>
      <c r="K35" s="103"/>
      <c r="L35" s="101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</row>
    <row r="36" spans="1:31" s="102" customFormat="1" ht="14.45" customHeight="1" hidden="1">
      <c r="A36" s="103"/>
      <c r="B36" s="100"/>
      <c r="C36" s="103"/>
      <c r="D36" s="103"/>
      <c r="E36" s="98" t="s">
        <v>46</v>
      </c>
      <c r="F36" s="113">
        <f>ROUND((SUM(BH87:BH249)),2)</f>
        <v>0</v>
      </c>
      <c r="G36" s="103"/>
      <c r="H36" s="103"/>
      <c r="I36" s="114">
        <v>0.15</v>
      </c>
      <c r="J36" s="113">
        <f>0</f>
        <v>0</v>
      </c>
      <c r="K36" s="103"/>
      <c r="L36" s="101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</row>
    <row r="37" spans="1:31" s="102" customFormat="1" ht="14.45" customHeight="1" hidden="1">
      <c r="A37" s="103"/>
      <c r="B37" s="100"/>
      <c r="C37" s="103"/>
      <c r="D37" s="103"/>
      <c r="E37" s="98" t="s">
        <v>47</v>
      </c>
      <c r="F37" s="113">
        <f>ROUND((SUM(BI87:BI249)),2)</f>
        <v>0</v>
      </c>
      <c r="G37" s="103"/>
      <c r="H37" s="103"/>
      <c r="I37" s="114">
        <v>0</v>
      </c>
      <c r="J37" s="113">
        <f>0</f>
        <v>0</v>
      </c>
      <c r="K37" s="103"/>
      <c r="L37" s="101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</row>
    <row r="38" spans="1:31" s="102" customFormat="1" ht="6.95" customHeight="1">
      <c r="A38" s="103"/>
      <c r="B38" s="100"/>
      <c r="C38" s="103"/>
      <c r="D38" s="103"/>
      <c r="E38" s="103"/>
      <c r="F38" s="103"/>
      <c r="G38" s="103"/>
      <c r="H38" s="103"/>
      <c r="I38" s="103"/>
      <c r="J38" s="103"/>
      <c r="K38" s="103"/>
      <c r="L38" s="101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</row>
    <row r="39" spans="1:31" s="102" customFormat="1" ht="25.35" customHeight="1">
      <c r="A39" s="103"/>
      <c r="B39" s="100"/>
      <c r="C39" s="115"/>
      <c r="D39" s="116" t="s">
        <v>48</v>
      </c>
      <c r="E39" s="117"/>
      <c r="F39" s="117"/>
      <c r="G39" s="118" t="s">
        <v>49</v>
      </c>
      <c r="H39" s="119" t="s">
        <v>50</v>
      </c>
      <c r="I39" s="117"/>
      <c r="J39" s="120">
        <f>SUM(J30:J37)</f>
        <v>0</v>
      </c>
      <c r="K39" s="121"/>
      <c r="L39" s="101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</row>
    <row r="40" spans="1:31" s="102" customFormat="1" ht="14.45" customHeight="1">
      <c r="A40" s="103"/>
      <c r="B40" s="122"/>
      <c r="C40" s="123"/>
      <c r="D40" s="123"/>
      <c r="E40" s="123"/>
      <c r="F40" s="123"/>
      <c r="G40" s="123"/>
      <c r="H40" s="123"/>
      <c r="I40" s="123"/>
      <c r="J40" s="123"/>
      <c r="K40" s="123"/>
      <c r="L40" s="101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</row>
    <row r="44" spans="1:31" s="102" customFormat="1" ht="6.95" customHeight="1">
      <c r="A44" s="103"/>
      <c r="B44" s="124"/>
      <c r="C44" s="125"/>
      <c r="D44" s="125"/>
      <c r="E44" s="125"/>
      <c r="F44" s="125"/>
      <c r="G44" s="125"/>
      <c r="H44" s="125"/>
      <c r="I44" s="125"/>
      <c r="J44" s="125"/>
      <c r="K44" s="125"/>
      <c r="L44" s="101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</row>
    <row r="45" spans="1:31" s="102" customFormat="1" ht="24.95" customHeight="1">
      <c r="A45" s="103"/>
      <c r="B45" s="100"/>
      <c r="C45" s="95" t="s">
        <v>87</v>
      </c>
      <c r="D45" s="103"/>
      <c r="E45" s="103"/>
      <c r="F45" s="103"/>
      <c r="G45" s="103"/>
      <c r="H45" s="103"/>
      <c r="I45" s="103"/>
      <c r="J45" s="103"/>
      <c r="K45" s="103"/>
      <c r="L45" s="101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</row>
    <row r="46" spans="1:31" s="102" customFormat="1" ht="6.95" customHeight="1">
      <c r="A46" s="103"/>
      <c r="B46" s="100"/>
      <c r="C46" s="103"/>
      <c r="D46" s="103"/>
      <c r="E46" s="103"/>
      <c r="F46" s="103"/>
      <c r="G46" s="103"/>
      <c r="H46" s="103"/>
      <c r="I46" s="103"/>
      <c r="J46" s="103"/>
      <c r="K46" s="103"/>
      <c r="L46" s="101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</row>
    <row r="47" spans="1:31" s="102" customFormat="1" ht="12" customHeight="1">
      <c r="A47" s="103"/>
      <c r="B47" s="100"/>
      <c r="C47" s="98" t="s">
        <v>17</v>
      </c>
      <c r="D47" s="103"/>
      <c r="E47" s="103"/>
      <c r="F47" s="103"/>
      <c r="G47" s="103"/>
      <c r="H47" s="103"/>
      <c r="I47" s="103"/>
      <c r="J47" s="103"/>
      <c r="K47" s="103"/>
      <c r="L47" s="101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</row>
    <row r="48" spans="1:31" s="102" customFormat="1" ht="16.5" customHeight="1">
      <c r="A48" s="103"/>
      <c r="B48" s="100"/>
      <c r="C48" s="103"/>
      <c r="D48" s="103"/>
      <c r="E48" s="275" t="str">
        <f>E7</f>
        <v>Karlovy Vary - Revitalizace objektu Císařských lázní</v>
      </c>
      <c r="F48" s="276"/>
      <c r="G48" s="276"/>
      <c r="H48" s="276"/>
      <c r="I48" s="103"/>
      <c r="J48" s="103"/>
      <c r="K48" s="103"/>
      <c r="L48" s="101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</row>
    <row r="49" spans="1:31" s="102" customFormat="1" ht="12" customHeight="1">
      <c r="A49" s="103"/>
      <c r="B49" s="100"/>
      <c r="C49" s="98" t="s">
        <v>86</v>
      </c>
      <c r="D49" s="103"/>
      <c r="E49" s="103"/>
      <c r="F49" s="103"/>
      <c r="G49" s="103"/>
      <c r="H49" s="103"/>
      <c r="I49" s="103"/>
      <c r="J49" s="103"/>
      <c r="K49" s="103"/>
      <c r="L49" s="101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</row>
    <row r="50" spans="1:31" s="102" customFormat="1" ht="16.5" customHeight="1">
      <c r="A50" s="103"/>
      <c r="B50" s="100"/>
      <c r="C50" s="103"/>
      <c r="D50" s="103"/>
      <c r="E50" s="258" t="str">
        <f>E9</f>
        <v xml:space="preserve">Y - Restaurátoři </v>
      </c>
      <c r="F50" s="274"/>
      <c r="G50" s="274"/>
      <c r="H50" s="274"/>
      <c r="I50" s="103"/>
      <c r="J50" s="103"/>
      <c r="K50" s="103"/>
      <c r="L50" s="101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</row>
    <row r="51" spans="1:31" s="102" customFormat="1" ht="6.95" customHeight="1">
      <c r="A51" s="103"/>
      <c r="B51" s="100"/>
      <c r="C51" s="103"/>
      <c r="D51" s="103"/>
      <c r="E51" s="103"/>
      <c r="F51" s="103"/>
      <c r="G51" s="103"/>
      <c r="H51" s="103"/>
      <c r="I51" s="103"/>
      <c r="J51" s="103"/>
      <c r="K51" s="103"/>
      <c r="L51" s="101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</row>
    <row r="52" spans="1:31" s="102" customFormat="1" ht="12" customHeight="1">
      <c r="A52" s="103"/>
      <c r="B52" s="100"/>
      <c r="C52" s="98" t="s">
        <v>21</v>
      </c>
      <c r="D52" s="103"/>
      <c r="E52" s="103"/>
      <c r="F52" s="105" t="str">
        <f>F12</f>
        <v>Mariánskolázeňská 306/2</v>
      </c>
      <c r="G52" s="103"/>
      <c r="H52" s="103"/>
      <c r="I52" s="98" t="s">
        <v>23</v>
      </c>
      <c r="J52" s="209" t="str">
        <f>IF(J12="","",J12)</f>
        <v>31. 12. 2018</v>
      </c>
      <c r="K52" s="103"/>
      <c r="L52" s="101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</row>
    <row r="53" spans="1:31" s="102" customFormat="1" ht="6.95" customHeight="1">
      <c r="A53" s="103"/>
      <c r="B53" s="100"/>
      <c r="C53" s="103"/>
      <c r="D53" s="103"/>
      <c r="E53" s="103"/>
      <c r="F53" s="103"/>
      <c r="G53" s="103"/>
      <c r="H53" s="103"/>
      <c r="I53" s="103"/>
      <c r="J53" s="103"/>
      <c r="K53" s="103"/>
      <c r="L53" s="101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</row>
    <row r="54" spans="1:31" s="102" customFormat="1" ht="15.2" customHeight="1">
      <c r="A54" s="103"/>
      <c r="B54" s="100"/>
      <c r="C54" s="98" t="s">
        <v>25</v>
      </c>
      <c r="D54" s="103"/>
      <c r="E54" s="103"/>
      <c r="F54" s="105" t="str">
        <f>E15</f>
        <v>Karlovarský kraj</v>
      </c>
      <c r="G54" s="103"/>
      <c r="H54" s="103"/>
      <c r="I54" s="98" t="s">
        <v>31</v>
      </c>
      <c r="J54" s="126" t="str">
        <f>E21</f>
        <v>INTAR a.s.</v>
      </c>
      <c r="K54" s="103"/>
      <c r="L54" s="101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</row>
    <row r="55" spans="1:31" s="102" customFormat="1" ht="15.2" customHeight="1">
      <c r="A55" s="103"/>
      <c r="B55" s="100"/>
      <c r="C55" s="98" t="s">
        <v>29</v>
      </c>
      <c r="D55" s="103"/>
      <c r="E55" s="103"/>
      <c r="F55" s="105" t="str">
        <f>IF(E18="","",E18)</f>
        <v>Vyplň údaj</v>
      </c>
      <c r="G55" s="103"/>
      <c r="H55" s="103"/>
      <c r="I55" s="98" t="s">
        <v>34</v>
      </c>
      <c r="J55" s="126" t="str">
        <f>E24</f>
        <v xml:space="preserve"> </v>
      </c>
      <c r="K55" s="103"/>
      <c r="L55" s="101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</row>
    <row r="56" spans="1:31" s="102" customFormat="1" ht="10.35" customHeight="1">
      <c r="A56" s="103"/>
      <c r="B56" s="100"/>
      <c r="C56" s="103"/>
      <c r="D56" s="103"/>
      <c r="E56" s="103"/>
      <c r="F56" s="103"/>
      <c r="G56" s="103"/>
      <c r="H56" s="103"/>
      <c r="I56" s="103"/>
      <c r="J56" s="103"/>
      <c r="K56" s="103"/>
      <c r="L56" s="101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</row>
    <row r="57" spans="1:31" s="102" customFormat="1" ht="29.25" customHeight="1">
      <c r="A57" s="103"/>
      <c r="B57" s="100"/>
      <c r="C57" s="127" t="s">
        <v>88</v>
      </c>
      <c r="D57" s="115"/>
      <c r="E57" s="115"/>
      <c r="F57" s="115"/>
      <c r="G57" s="115"/>
      <c r="H57" s="115"/>
      <c r="I57" s="115"/>
      <c r="J57" s="128" t="s">
        <v>89</v>
      </c>
      <c r="K57" s="115"/>
      <c r="L57" s="101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</row>
    <row r="58" spans="1:31" s="102" customFormat="1" ht="10.35" customHeight="1">
      <c r="A58" s="103"/>
      <c r="B58" s="100"/>
      <c r="C58" s="103"/>
      <c r="D58" s="103"/>
      <c r="E58" s="103"/>
      <c r="F58" s="103"/>
      <c r="G58" s="103"/>
      <c r="H58" s="103"/>
      <c r="I58" s="103"/>
      <c r="J58" s="103"/>
      <c r="K58" s="103"/>
      <c r="L58" s="101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</row>
    <row r="59" spans="1:47" s="102" customFormat="1" ht="22.9" customHeight="1">
      <c r="A59" s="103"/>
      <c r="B59" s="100"/>
      <c r="C59" s="129" t="s">
        <v>70</v>
      </c>
      <c r="D59" s="103"/>
      <c r="E59" s="103"/>
      <c r="F59" s="103"/>
      <c r="G59" s="103"/>
      <c r="H59" s="103"/>
      <c r="I59" s="103"/>
      <c r="J59" s="217">
        <f>J87</f>
        <v>0</v>
      </c>
      <c r="K59" s="103"/>
      <c r="L59" s="101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U59" s="91" t="s">
        <v>90</v>
      </c>
    </row>
    <row r="60" spans="2:12" s="130" customFormat="1" ht="24.95" customHeight="1">
      <c r="B60" s="131"/>
      <c r="D60" s="132" t="s">
        <v>91</v>
      </c>
      <c r="E60" s="133"/>
      <c r="F60" s="133"/>
      <c r="G60" s="133"/>
      <c r="H60" s="133"/>
      <c r="I60" s="133"/>
      <c r="J60" s="134">
        <f>J88</f>
        <v>0</v>
      </c>
      <c r="L60" s="131"/>
    </row>
    <row r="61" spans="2:12" s="135" customFormat="1" ht="19.9" customHeight="1">
      <c r="B61" s="136"/>
      <c r="D61" s="137" t="s">
        <v>168</v>
      </c>
      <c r="E61" s="138"/>
      <c r="F61" s="138"/>
      <c r="G61" s="138"/>
      <c r="H61" s="138"/>
      <c r="I61" s="138"/>
      <c r="J61" s="139">
        <f>J89</f>
        <v>0</v>
      </c>
      <c r="L61" s="136"/>
    </row>
    <row r="62" spans="2:12" s="135" customFormat="1" ht="14.85" customHeight="1">
      <c r="B62" s="136"/>
      <c r="D62" s="137" t="s">
        <v>169</v>
      </c>
      <c r="E62" s="138"/>
      <c r="F62" s="138"/>
      <c r="G62" s="138"/>
      <c r="H62" s="138"/>
      <c r="I62" s="138"/>
      <c r="J62" s="139">
        <f>J90</f>
        <v>0</v>
      </c>
      <c r="L62" s="136"/>
    </row>
    <row r="63" spans="2:12" s="135" customFormat="1" ht="14.85" customHeight="1">
      <c r="B63" s="136"/>
      <c r="D63" s="137" t="s">
        <v>170</v>
      </c>
      <c r="E63" s="138"/>
      <c r="F63" s="138"/>
      <c r="G63" s="138"/>
      <c r="H63" s="138"/>
      <c r="I63" s="138"/>
      <c r="J63" s="139">
        <f>J107</f>
        <v>0</v>
      </c>
      <c r="L63" s="136"/>
    </row>
    <row r="64" spans="2:12" s="135" customFormat="1" ht="14.85" customHeight="1">
      <c r="B64" s="136"/>
      <c r="D64" s="137" t="s">
        <v>171</v>
      </c>
      <c r="E64" s="138"/>
      <c r="F64" s="138"/>
      <c r="G64" s="138"/>
      <c r="H64" s="138"/>
      <c r="I64" s="138"/>
      <c r="J64" s="139">
        <f>J146</f>
        <v>0</v>
      </c>
      <c r="L64" s="136"/>
    </row>
    <row r="65" spans="2:12" s="135" customFormat="1" ht="14.85" customHeight="1">
      <c r="B65" s="136"/>
      <c r="D65" s="137" t="s">
        <v>172</v>
      </c>
      <c r="E65" s="138"/>
      <c r="F65" s="138"/>
      <c r="G65" s="138"/>
      <c r="H65" s="138"/>
      <c r="I65" s="138"/>
      <c r="J65" s="139">
        <f>J159</f>
        <v>0</v>
      </c>
      <c r="L65" s="136"/>
    </row>
    <row r="66" spans="2:12" s="135" customFormat="1" ht="14.85" customHeight="1">
      <c r="B66" s="136"/>
      <c r="D66" s="137" t="s">
        <v>173</v>
      </c>
      <c r="E66" s="138"/>
      <c r="F66" s="138"/>
      <c r="G66" s="138"/>
      <c r="H66" s="138"/>
      <c r="I66" s="138"/>
      <c r="J66" s="139">
        <f>J166</f>
        <v>0</v>
      </c>
      <c r="L66" s="136"/>
    </row>
    <row r="67" spans="2:12" s="135" customFormat="1" ht="14.85" customHeight="1">
      <c r="B67" s="136"/>
      <c r="D67" s="137" t="s">
        <v>174</v>
      </c>
      <c r="E67" s="138"/>
      <c r="F67" s="138"/>
      <c r="G67" s="138"/>
      <c r="H67" s="138"/>
      <c r="I67" s="138"/>
      <c r="J67" s="139">
        <f>J190</f>
        <v>0</v>
      </c>
      <c r="L67" s="136"/>
    </row>
    <row r="68" spans="1:31" s="102" customFormat="1" ht="21.75" customHeight="1">
      <c r="A68" s="103"/>
      <c r="B68" s="100"/>
      <c r="C68" s="103"/>
      <c r="D68" s="103"/>
      <c r="E68" s="103"/>
      <c r="F68" s="103"/>
      <c r="G68" s="103"/>
      <c r="H68" s="103"/>
      <c r="I68" s="103"/>
      <c r="J68" s="103"/>
      <c r="K68" s="103"/>
      <c r="L68" s="101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</row>
    <row r="69" spans="1:31" s="102" customFormat="1" ht="6.95" customHeight="1">
      <c r="A69" s="103"/>
      <c r="B69" s="122"/>
      <c r="C69" s="123"/>
      <c r="D69" s="123"/>
      <c r="E69" s="123"/>
      <c r="F69" s="123"/>
      <c r="G69" s="123"/>
      <c r="H69" s="123"/>
      <c r="I69" s="123"/>
      <c r="J69" s="123"/>
      <c r="K69" s="123"/>
      <c r="L69" s="101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</row>
    <row r="73" spans="1:31" s="102" customFormat="1" ht="6.95" customHeight="1">
      <c r="A73" s="103"/>
      <c r="B73" s="124"/>
      <c r="C73" s="125"/>
      <c r="D73" s="125"/>
      <c r="E73" s="125"/>
      <c r="F73" s="125"/>
      <c r="G73" s="125"/>
      <c r="H73" s="125"/>
      <c r="I73" s="125"/>
      <c r="J73" s="125"/>
      <c r="K73" s="125"/>
      <c r="L73" s="101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</row>
    <row r="74" spans="1:31" s="102" customFormat="1" ht="24.95" customHeight="1">
      <c r="A74" s="103"/>
      <c r="B74" s="100"/>
      <c r="C74" s="95" t="s">
        <v>92</v>
      </c>
      <c r="D74" s="103"/>
      <c r="E74" s="103"/>
      <c r="F74" s="103"/>
      <c r="G74" s="103"/>
      <c r="H74" s="103"/>
      <c r="I74" s="103"/>
      <c r="J74" s="103"/>
      <c r="K74" s="103"/>
      <c r="L74" s="101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</row>
    <row r="75" spans="1:31" s="102" customFormat="1" ht="6.95" customHeight="1">
      <c r="A75" s="103"/>
      <c r="B75" s="100"/>
      <c r="C75" s="103"/>
      <c r="D75" s="103"/>
      <c r="E75" s="103"/>
      <c r="F75" s="103"/>
      <c r="G75" s="103"/>
      <c r="H75" s="103"/>
      <c r="I75" s="103"/>
      <c r="J75" s="103"/>
      <c r="K75" s="103"/>
      <c r="L75" s="101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</row>
    <row r="76" spans="1:31" s="102" customFormat="1" ht="12" customHeight="1">
      <c r="A76" s="103"/>
      <c r="B76" s="100"/>
      <c r="C76" s="98" t="s">
        <v>17</v>
      </c>
      <c r="D76" s="103"/>
      <c r="E76" s="103"/>
      <c r="F76" s="103"/>
      <c r="G76" s="103"/>
      <c r="H76" s="103"/>
      <c r="I76" s="103"/>
      <c r="J76" s="103"/>
      <c r="K76" s="103"/>
      <c r="L76" s="101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</row>
    <row r="77" spans="1:31" s="102" customFormat="1" ht="16.5" customHeight="1">
      <c r="A77" s="103"/>
      <c r="B77" s="100"/>
      <c r="C77" s="103"/>
      <c r="D77" s="103"/>
      <c r="E77" s="275" t="str">
        <f>E7</f>
        <v>Karlovy Vary - Revitalizace objektu Císařských lázní</v>
      </c>
      <c r="F77" s="276"/>
      <c r="G77" s="276"/>
      <c r="H77" s="276"/>
      <c r="I77" s="103"/>
      <c r="J77" s="103"/>
      <c r="K77" s="103"/>
      <c r="L77" s="101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</row>
    <row r="78" spans="1:31" s="102" customFormat="1" ht="12" customHeight="1">
      <c r="A78" s="103"/>
      <c r="B78" s="100"/>
      <c r="C78" s="98" t="s">
        <v>86</v>
      </c>
      <c r="D78" s="103"/>
      <c r="E78" s="103"/>
      <c r="F78" s="103"/>
      <c r="G78" s="103"/>
      <c r="H78" s="103"/>
      <c r="I78" s="103"/>
      <c r="J78" s="103"/>
      <c r="K78" s="103"/>
      <c r="L78" s="101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</row>
    <row r="79" spans="1:31" s="102" customFormat="1" ht="16.5" customHeight="1">
      <c r="A79" s="103"/>
      <c r="B79" s="100"/>
      <c r="C79" s="103"/>
      <c r="D79" s="103"/>
      <c r="E79" s="258" t="str">
        <f>E9</f>
        <v xml:space="preserve">Y - Restaurátoři </v>
      </c>
      <c r="F79" s="274"/>
      <c r="G79" s="274"/>
      <c r="H79" s="274"/>
      <c r="I79" s="103"/>
      <c r="J79" s="103"/>
      <c r="K79" s="103"/>
      <c r="L79" s="101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</row>
    <row r="80" spans="1:31" s="102" customFormat="1" ht="6.95" customHeight="1">
      <c r="A80" s="103"/>
      <c r="B80" s="100"/>
      <c r="C80" s="103"/>
      <c r="D80" s="103"/>
      <c r="E80" s="103"/>
      <c r="F80" s="103"/>
      <c r="G80" s="103"/>
      <c r="H80" s="103"/>
      <c r="I80" s="103"/>
      <c r="J80" s="103"/>
      <c r="K80" s="103"/>
      <c r="L80" s="101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</row>
    <row r="81" spans="1:31" s="102" customFormat="1" ht="12" customHeight="1">
      <c r="A81" s="103"/>
      <c r="B81" s="100"/>
      <c r="C81" s="98" t="s">
        <v>21</v>
      </c>
      <c r="D81" s="103"/>
      <c r="E81" s="103"/>
      <c r="F81" s="105" t="str">
        <f>F12</f>
        <v>Mariánskolázeňská 306/2</v>
      </c>
      <c r="G81" s="103"/>
      <c r="H81" s="103"/>
      <c r="I81" s="98" t="s">
        <v>23</v>
      </c>
      <c r="J81" s="209" t="str">
        <f>IF(J12="","",J12)</f>
        <v>31. 12. 2018</v>
      </c>
      <c r="K81" s="103"/>
      <c r="L81" s="101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</row>
    <row r="82" spans="1:31" s="102" customFormat="1" ht="6.95" customHeight="1">
      <c r="A82" s="103"/>
      <c r="B82" s="100"/>
      <c r="C82" s="103"/>
      <c r="D82" s="103"/>
      <c r="E82" s="103"/>
      <c r="F82" s="103"/>
      <c r="G82" s="103"/>
      <c r="H82" s="103"/>
      <c r="I82" s="103"/>
      <c r="J82" s="103"/>
      <c r="K82" s="103"/>
      <c r="L82" s="101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</row>
    <row r="83" spans="1:31" s="102" customFormat="1" ht="15.2" customHeight="1">
      <c r="A83" s="103"/>
      <c r="B83" s="100"/>
      <c r="C83" s="98" t="s">
        <v>25</v>
      </c>
      <c r="D83" s="103"/>
      <c r="E83" s="103"/>
      <c r="F83" s="105" t="str">
        <f>E15</f>
        <v>Karlovarský kraj</v>
      </c>
      <c r="G83" s="103"/>
      <c r="H83" s="103"/>
      <c r="I83" s="98" t="s">
        <v>31</v>
      </c>
      <c r="J83" s="126" t="str">
        <f>E21</f>
        <v>INTAR a.s.</v>
      </c>
      <c r="K83" s="103"/>
      <c r="L83" s="101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</row>
    <row r="84" spans="1:31" s="102" customFormat="1" ht="15.2" customHeight="1">
      <c r="A84" s="103"/>
      <c r="B84" s="100"/>
      <c r="C84" s="98" t="s">
        <v>29</v>
      </c>
      <c r="D84" s="103"/>
      <c r="E84" s="103"/>
      <c r="F84" s="105" t="str">
        <f>IF(E18="","",E18)</f>
        <v>Vyplň údaj</v>
      </c>
      <c r="G84" s="103"/>
      <c r="H84" s="103"/>
      <c r="I84" s="98" t="s">
        <v>34</v>
      </c>
      <c r="J84" s="126" t="str">
        <f>E24</f>
        <v xml:space="preserve"> </v>
      </c>
      <c r="K84" s="103"/>
      <c r="L84" s="101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</row>
    <row r="85" spans="1:31" s="102" customFormat="1" ht="10.35" customHeight="1">
      <c r="A85" s="103"/>
      <c r="B85" s="100"/>
      <c r="C85" s="103"/>
      <c r="D85" s="103"/>
      <c r="E85" s="103"/>
      <c r="F85" s="103"/>
      <c r="G85" s="103"/>
      <c r="H85" s="103"/>
      <c r="I85" s="103"/>
      <c r="J85" s="103"/>
      <c r="K85" s="103"/>
      <c r="L85" s="101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</row>
    <row r="86" spans="1:31" s="149" customFormat="1" ht="29.25" customHeight="1">
      <c r="A86" s="140"/>
      <c r="B86" s="141"/>
      <c r="C86" s="142" t="s">
        <v>93</v>
      </c>
      <c r="D86" s="143" t="s">
        <v>57</v>
      </c>
      <c r="E86" s="143" t="s">
        <v>53</v>
      </c>
      <c r="F86" s="143" t="s">
        <v>54</v>
      </c>
      <c r="G86" s="143" t="s">
        <v>94</v>
      </c>
      <c r="H86" s="143" t="s">
        <v>95</v>
      </c>
      <c r="I86" s="143" t="s">
        <v>96</v>
      </c>
      <c r="J86" s="143" t="s">
        <v>89</v>
      </c>
      <c r="K86" s="144" t="s">
        <v>97</v>
      </c>
      <c r="L86" s="145"/>
      <c r="M86" s="146" t="s">
        <v>3</v>
      </c>
      <c r="N86" s="147" t="s">
        <v>42</v>
      </c>
      <c r="O86" s="147" t="s">
        <v>98</v>
      </c>
      <c r="P86" s="147" t="s">
        <v>99</v>
      </c>
      <c r="Q86" s="147" t="s">
        <v>100</v>
      </c>
      <c r="R86" s="147" t="s">
        <v>101</v>
      </c>
      <c r="S86" s="147" t="s">
        <v>102</v>
      </c>
      <c r="T86" s="148" t="s">
        <v>103</v>
      </c>
      <c r="U86" s="140"/>
      <c r="V86" s="140"/>
      <c r="W86" s="140"/>
      <c r="X86" s="140"/>
      <c r="Y86" s="140"/>
      <c r="Z86" s="140"/>
      <c r="AA86" s="140"/>
      <c r="AB86" s="140"/>
      <c r="AC86" s="140"/>
      <c r="AD86" s="140"/>
      <c r="AE86" s="140"/>
    </row>
    <row r="87" spans="1:63" s="102" customFormat="1" ht="22.9" customHeight="1">
      <c r="A87" s="103"/>
      <c r="B87" s="100"/>
      <c r="C87" s="150" t="s">
        <v>104</v>
      </c>
      <c r="D87" s="103"/>
      <c r="E87" s="103"/>
      <c r="F87" s="103"/>
      <c r="G87" s="103"/>
      <c r="H87" s="103"/>
      <c r="I87" s="103"/>
      <c r="J87" s="151">
        <f>BK87</f>
        <v>0</v>
      </c>
      <c r="K87" s="103"/>
      <c r="L87" s="100"/>
      <c r="M87" s="152"/>
      <c r="N87" s="153"/>
      <c r="O87" s="110"/>
      <c r="P87" s="154">
        <f>P88</f>
        <v>0</v>
      </c>
      <c r="Q87" s="110"/>
      <c r="R87" s="154">
        <f>R88</f>
        <v>0</v>
      </c>
      <c r="S87" s="110"/>
      <c r="T87" s="155">
        <f>T88</f>
        <v>0</v>
      </c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T87" s="91" t="s">
        <v>71</v>
      </c>
      <c r="AU87" s="91" t="s">
        <v>90</v>
      </c>
      <c r="BK87" s="156">
        <f>BK88</f>
        <v>0</v>
      </c>
    </row>
    <row r="88" spans="2:63" s="157" customFormat="1" ht="25.9" customHeight="1">
      <c r="B88" s="158"/>
      <c r="D88" s="159" t="s">
        <v>71</v>
      </c>
      <c r="E88" s="160" t="s">
        <v>162</v>
      </c>
      <c r="F88" s="160" t="s">
        <v>163</v>
      </c>
      <c r="J88" s="161">
        <f>BK88</f>
        <v>0</v>
      </c>
      <c r="L88" s="158"/>
      <c r="M88" s="162"/>
      <c r="N88" s="163"/>
      <c r="O88" s="163"/>
      <c r="P88" s="164">
        <f>P89</f>
        <v>0</v>
      </c>
      <c r="Q88" s="163"/>
      <c r="R88" s="164">
        <f>R89</f>
        <v>0</v>
      </c>
      <c r="S88" s="163"/>
      <c r="T88" s="165">
        <f>T89</f>
        <v>0</v>
      </c>
      <c r="AR88" s="159" t="s">
        <v>78</v>
      </c>
      <c r="AT88" s="166" t="s">
        <v>71</v>
      </c>
      <c r="AU88" s="166" t="s">
        <v>72</v>
      </c>
      <c r="AY88" s="159" t="s">
        <v>105</v>
      </c>
      <c r="BK88" s="167">
        <f>BK89</f>
        <v>0</v>
      </c>
    </row>
    <row r="89" spans="2:63" s="157" customFormat="1" ht="22.9" customHeight="1">
      <c r="B89" s="158"/>
      <c r="D89" s="159" t="s">
        <v>71</v>
      </c>
      <c r="E89" s="168" t="s">
        <v>175</v>
      </c>
      <c r="F89" s="168" t="s">
        <v>176</v>
      </c>
      <c r="J89" s="169">
        <f>BK89</f>
        <v>0</v>
      </c>
      <c r="L89" s="158"/>
      <c r="M89" s="162"/>
      <c r="N89" s="163"/>
      <c r="O89" s="163"/>
      <c r="P89" s="164">
        <f>P90+P107+P146+P159+P166+P190</f>
        <v>0</v>
      </c>
      <c r="Q89" s="163"/>
      <c r="R89" s="164">
        <f>R90+R107+R146+R159+R166+R190</f>
        <v>0</v>
      </c>
      <c r="S89" s="163"/>
      <c r="T89" s="165">
        <f>T90+T107+T146+T159+T166+T190</f>
        <v>0</v>
      </c>
      <c r="AR89" s="159" t="s">
        <v>78</v>
      </c>
      <c r="AT89" s="166" t="s">
        <v>71</v>
      </c>
      <c r="AU89" s="166" t="s">
        <v>77</v>
      </c>
      <c r="AY89" s="159" t="s">
        <v>105</v>
      </c>
      <c r="BK89" s="167">
        <f>BK90+BK107+BK146+BK159+BK166+BK190</f>
        <v>0</v>
      </c>
    </row>
    <row r="90" spans="2:63" s="157" customFormat="1" ht="20.85" customHeight="1">
      <c r="B90" s="158"/>
      <c r="D90" s="159" t="s">
        <v>71</v>
      </c>
      <c r="E90" s="168" t="s">
        <v>71</v>
      </c>
      <c r="F90" s="168" t="s">
        <v>177</v>
      </c>
      <c r="J90" s="169">
        <f>BK90</f>
        <v>0</v>
      </c>
      <c r="L90" s="158"/>
      <c r="M90" s="162"/>
      <c r="N90" s="163"/>
      <c r="O90" s="163"/>
      <c r="P90" s="164">
        <f>SUM(P91:P106)</f>
        <v>0</v>
      </c>
      <c r="Q90" s="163"/>
      <c r="R90" s="164">
        <f>SUM(R91:R106)</f>
        <v>0</v>
      </c>
      <c r="S90" s="163"/>
      <c r="T90" s="165">
        <f>SUM(T91:T106)</f>
        <v>0</v>
      </c>
      <c r="AR90" s="159" t="s">
        <v>78</v>
      </c>
      <c r="AT90" s="166" t="s">
        <v>71</v>
      </c>
      <c r="AU90" s="166" t="s">
        <v>78</v>
      </c>
      <c r="AY90" s="159" t="s">
        <v>105</v>
      </c>
      <c r="BK90" s="167">
        <f>SUM(BK91:BK106)</f>
        <v>0</v>
      </c>
    </row>
    <row r="91" spans="1:65" s="102" customFormat="1" ht="21.75" customHeight="1">
      <c r="A91" s="103"/>
      <c r="B91" s="100"/>
      <c r="C91" s="170" t="s">
        <v>77</v>
      </c>
      <c r="D91" s="170" t="s">
        <v>106</v>
      </c>
      <c r="E91" s="171" t="s">
        <v>178</v>
      </c>
      <c r="F91" s="172" t="s">
        <v>179</v>
      </c>
      <c r="G91" s="173" t="s">
        <v>143</v>
      </c>
      <c r="H91" s="174">
        <v>1</v>
      </c>
      <c r="I91" s="5"/>
      <c r="J91" s="175">
        <f aca="true" t="shared" si="0" ref="J91:J106">ROUND(I91*H91,2)</f>
        <v>0</v>
      </c>
      <c r="K91" s="172" t="s">
        <v>3</v>
      </c>
      <c r="L91" s="100"/>
      <c r="M91" s="176" t="s">
        <v>3</v>
      </c>
      <c r="N91" s="177" t="s">
        <v>43</v>
      </c>
      <c r="O91" s="178"/>
      <c r="P91" s="179">
        <f aca="true" t="shared" si="1" ref="P91:P106">O91*H91</f>
        <v>0</v>
      </c>
      <c r="Q91" s="179">
        <v>0</v>
      </c>
      <c r="R91" s="179">
        <f aca="true" t="shared" si="2" ref="R91:R106">Q91*H91</f>
        <v>0</v>
      </c>
      <c r="S91" s="179">
        <v>0</v>
      </c>
      <c r="T91" s="180">
        <f aca="true" t="shared" si="3" ref="T91:T106">S91*H91</f>
        <v>0</v>
      </c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R91" s="181" t="s">
        <v>119</v>
      </c>
      <c r="AT91" s="181" t="s">
        <v>106</v>
      </c>
      <c r="AU91" s="181" t="s">
        <v>81</v>
      </c>
      <c r="AY91" s="91" t="s">
        <v>105</v>
      </c>
      <c r="BE91" s="182">
        <f aca="true" t="shared" si="4" ref="BE91:BE106">IF(N91="základní",J91,0)</f>
        <v>0</v>
      </c>
      <c r="BF91" s="182">
        <f aca="true" t="shared" si="5" ref="BF91:BF106">IF(N91="snížená",J91,0)</f>
        <v>0</v>
      </c>
      <c r="BG91" s="182">
        <f aca="true" t="shared" si="6" ref="BG91:BG106">IF(N91="zákl. přenesená",J91,0)</f>
        <v>0</v>
      </c>
      <c r="BH91" s="182">
        <f aca="true" t="shared" si="7" ref="BH91:BH106">IF(N91="sníž. přenesená",J91,0)</f>
        <v>0</v>
      </c>
      <c r="BI91" s="182">
        <f aca="true" t="shared" si="8" ref="BI91:BI106">IF(N91="nulová",J91,0)</f>
        <v>0</v>
      </c>
      <c r="BJ91" s="91" t="s">
        <v>77</v>
      </c>
      <c r="BK91" s="182">
        <f aca="true" t="shared" si="9" ref="BK91:BK106">ROUND(I91*H91,2)</f>
        <v>0</v>
      </c>
      <c r="BL91" s="91" t="s">
        <v>119</v>
      </c>
      <c r="BM91" s="181" t="s">
        <v>180</v>
      </c>
    </row>
    <row r="92" spans="1:65" s="102" customFormat="1" ht="21.75" customHeight="1">
      <c r="A92" s="103"/>
      <c r="B92" s="100"/>
      <c r="C92" s="170" t="s">
        <v>78</v>
      </c>
      <c r="D92" s="170" t="s">
        <v>106</v>
      </c>
      <c r="E92" s="171" t="s">
        <v>181</v>
      </c>
      <c r="F92" s="172" t="s">
        <v>182</v>
      </c>
      <c r="G92" s="173" t="s">
        <v>143</v>
      </c>
      <c r="H92" s="174">
        <v>2</v>
      </c>
      <c r="I92" s="5"/>
      <c r="J92" s="175">
        <f t="shared" si="0"/>
        <v>0</v>
      </c>
      <c r="K92" s="172" t="s">
        <v>3</v>
      </c>
      <c r="L92" s="100"/>
      <c r="M92" s="176" t="s">
        <v>3</v>
      </c>
      <c r="N92" s="177" t="s">
        <v>43</v>
      </c>
      <c r="O92" s="178"/>
      <c r="P92" s="179">
        <f t="shared" si="1"/>
        <v>0</v>
      </c>
      <c r="Q92" s="179">
        <v>0</v>
      </c>
      <c r="R92" s="179">
        <f t="shared" si="2"/>
        <v>0</v>
      </c>
      <c r="S92" s="179">
        <v>0</v>
      </c>
      <c r="T92" s="180">
        <f t="shared" si="3"/>
        <v>0</v>
      </c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R92" s="181" t="s">
        <v>119</v>
      </c>
      <c r="AT92" s="181" t="s">
        <v>106</v>
      </c>
      <c r="AU92" s="181" t="s">
        <v>81</v>
      </c>
      <c r="AY92" s="91" t="s">
        <v>105</v>
      </c>
      <c r="BE92" s="182">
        <f t="shared" si="4"/>
        <v>0</v>
      </c>
      <c r="BF92" s="182">
        <f t="shared" si="5"/>
        <v>0</v>
      </c>
      <c r="BG92" s="182">
        <f t="shared" si="6"/>
        <v>0</v>
      </c>
      <c r="BH92" s="182">
        <f t="shared" si="7"/>
        <v>0</v>
      </c>
      <c r="BI92" s="182">
        <f t="shared" si="8"/>
        <v>0</v>
      </c>
      <c r="BJ92" s="91" t="s">
        <v>77</v>
      </c>
      <c r="BK92" s="182">
        <f t="shared" si="9"/>
        <v>0</v>
      </c>
      <c r="BL92" s="91" t="s">
        <v>119</v>
      </c>
      <c r="BM92" s="181" t="s">
        <v>183</v>
      </c>
    </row>
    <row r="93" spans="1:65" s="102" customFormat="1" ht="21.75" customHeight="1">
      <c r="A93" s="103"/>
      <c r="B93" s="100"/>
      <c r="C93" s="170" t="s">
        <v>81</v>
      </c>
      <c r="D93" s="170" t="s">
        <v>106</v>
      </c>
      <c r="E93" s="171" t="s">
        <v>184</v>
      </c>
      <c r="F93" s="172" t="s">
        <v>185</v>
      </c>
      <c r="G93" s="173" t="s">
        <v>143</v>
      </c>
      <c r="H93" s="174">
        <v>2</v>
      </c>
      <c r="I93" s="5"/>
      <c r="J93" s="175">
        <f t="shared" si="0"/>
        <v>0</v>
      </c>
      <c r="K93" s="172" t="s">
        <v>3</v>
      </c>
      <c r="L93" s="100"/>
      <c r="M93" s="176" t="s">
        <v>3</v>
      </c>
      <c r="N93" s="177" t="s">
        <v>43</v>
      </c>
      <c r="O93" s="178"/>
      <c r="P93" s="179">
        <f t="shared" si="1"/>
        <v>0</v>
      </c>
      <c r="Q93" s="179">
        <v>0</v>
      </c>
      <c r="R93" s="179">
        <f t="shared" si="2"/>
        <v>0</v>
      </c>
      <c r="S93" s="179">
        <v>0</v>
      </c>
      <c r="T93" s="180">
        <f t="shared" si="3"/>
        <v>0</v>
      </c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R93" s="181" t="s">
        <v>119</v>
      </c>
      <c r="AT93" s="181" t="s">
        <v>106</v>
      </c>
      <c r="AU93" s="181" t="s">
        <v>81</v>
      </c>
      <c r="AY93" s="91" t="s">
        <v>105</v>
      </c>
      <c r="BE93" s="182">
        <f t="shared" si="4"/>
        <v>0</v>
      </c>
      <c r="BF93" s="182">
        <f t="shared" si="5"/>
        <v>0</v>
      </c>
      <c r="BG93" s="182">
        <f t="shared" si="6"/>
        <v>0</v>
      </c>
      <c r="BH93" s="182">
        <f t="shared" si="7"/>
        <v>0</v>
      </c>
      <c r="BI93" s="182">
        <f t="shared" si="8"/>
        <v>0</v>
      </c>
      <c r="BJ93" s="91" t="s">
        <v>77</v>
      </c>
      <c r="BK93" s="182">
        <f t="shared" si="9"/>
        <v>0</v>
      </c>
      <c r="BL93" s="91" t="s">
        <v>119</v>
      </c>
      <c r="BM93" s="181" t="s">
        <v>186</v>
      </c>
    </row>
    <row r="94" spans="1:65" s="102" customFormat="1" ht="24.2" customHeight="1">
      <c r="A94" s="103"/>
      <c r="B94" s="100"/>
      <c r="C94" s="170" t="s">
        <v>108</v>
      </c>
      <c r="D94" s="170" t="s">
        <v>106</v>
      </c>
      <c r="E94" s="171" t="s">
        <v>187</v>
      </c>
      <c r="F94" s="172" t="s">
        <v>188</v>
      </c>
      <c r="G94" s="173" t="s">
        <v>143</v>
      </c>
      <c r="H94" s="174">
        <v>2</v>
      </c>
      <c r="I94" s="5"/>
      <c r="J94" s="175">
        <f t="shared" si="0"/>
        <v>0</v>
      </c>
      <c r="K94" s="172" t="s">
        <v>3</v>
      </c>
      <c r="L94" s="100"/>
      <c r="M94" s="176" t="s">
        <v>3</v>
      </c>
      <c r="N94" s="177" t="s">
        <v>43</v>
      </c>
      <c r="O94" s="178"/>
      <c r="P94" s="179">
        <f t="shared" si="1"/>
        <v>0</v>
      </c>
      <c r="Q94" s="179">
        <v>0</v>
      </c>
      <c r="R94" s="179">
        <f t="shared" si="2"/>
        <v>0</v>
      </c>
      <c r="S94" s="179">
        <v>0</v>
      </c>
      <c r="T94" s="180">
        <f t="shared" si="3"/>
        <v>0</v>
      </c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R94" s="181" t="s">
        <v>119</v>
      </c>
      <c r="AT94" s="181" t="s">
        <v>106</v>
      </c>
      <c r="AU94" s="181" t="s">
        <v>81</v>
      </c>
      <c r="AY94" s="91" t="s">
        <v>105</v>
      </c>
      <c r="BE94" s="182">
        <f t="shared" si="4"/>
        <v>0</v>
      </c>
      <c r="BF94" s="182">
        <f t="shared" si="5"/>
        <v>0</v>
      </c>
      <c r="BG94" s="182">
        <f t="shared" si="6"/>
        <v>0</v>
      </c>
      <c r="BH94" s="182">
        <f t="shared" si="7"/>
        <v>0</v>
      </c>
      <c r="BI94" s="182">
        <f t="shared" si="8"/>
        <v>0</v>
      </c>
      <c r="BJ94" s="91" t="s">
        <v>77</v>
      </c>
      <c r="BK94" s="182">
        <f t="shared" si="9"/>
        <v>0</v>
      </c>
      <c r="BL94" s="91" t="s">
        <v>119</v>
      </c>
      <c r="BM94" s="181" t="s">
        <v>189</v>
      </c>
    </row>
    <row r="95" spans="1:65" s="102" customFormat="1" ht="24.2" customHeight="1">
      <c r="A95" s="103"/>
      <c r="B95" s="100"/>
      <c r="C95" s="170" t="s">
        <v>109</v>
      </c>
      <c r="D95" s="170" t="s">
        <v>106</v>
      </c>
      <c r="E95" s="171" t="s">
        <v>190</v>
      </c>
      <c r="F95" s="172" t="s">
        <v>191</v>
      </c>
      <c r="G95" s="173" t="s">
        <v>143</v>
      </c>
      <c r="H95" s="174">
        <v>1</v>
      </c>
      <c r="I95" s="5"/>
      <c r="J95" s="175">
        <f t="shared" si="0"/>
        <v>0</v>
      </c>
      <c r="K95" s="172" t="s">
        <v>3</v>
      </c>
      <c r="L95" s="100"/>
      <c r="M95" s="176" t="s">
        <v>3</v>
      </c>
      <c r="N95" s="177" t="s">
        <v>43</v>
      </c>
      <c r="O95" s="178"/>
      <c r="P95" s="179">
        <f t="shared" si="1"/>
        <v>0</v>
      </c>
      <c r="Q95" s="179">
        <v>0</v>
      </c>
      <c r="R95" s="179">
        <f t="shared" si="2"/>
        <v>0</v>
      </c>
      <c r="S95" s="179">
        <v>0</v>
      </c>
      <c r="T95" s="180">
        <f t="shared" si="3"/>
        <v>0</v>
      </c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R95" s="181" t="s">
        <v>119</v>
      </c>
      <c r="AT95" s="181" t="s">
        <v>106</v>
      </c>
      <c r="AU95" s="181" t="s">
        <v>81</v>
      </c>
      <c r="AY95" s="91" t="s">
        <v>105</v>
      </c>
      <c r="BE95" s="182">
        <f t="shared" si="4"/>
        <v>0</v>
      </c>
      <c r="BF95" s="182">
        <f t="shared" si="5"/>
        <v>0</v>
      </c>
      <c r="BG95" s="182">
        <f t="shared" si="6"/>
        <v>0</v>
      </c>
      <c r="BH95" s="182">
        <f t="shared" si="7"/>
        <v>0</v>
      </c>
      <c r="BI95" s="182">
        <f t="shared" si="8"/>
        <v>0</v>
      </c>
      <c r="BJ95" s="91" t="s">
        <v>77</v>
      </c>
      <c r="BK95" s="182">
        <f t="shared" si="9"/>
        <v>0</v>
      </c>
      <c r="BL95" s="91" t="s">
        <v>119</v>
      </c>
      <c r="BM95" s="181" t="s">
        <v>192</v>
      </c>
    </row>
    <row r="96" spans="1:65" s="102" customFormat="1" ht="21.75" customHeight="1">
      <c r="A96" s="103"/>
      <c r="B96" s="100"/>
      <c r="C96" s="170" t="s">
        <v>110</v>
      </c>
      <c r="D96" s="170" t="s">
        <v>106</v>
      </c>
      <c r="E96" s="171" t="s">
        <v>193</v>
      </c>
      <c r="F96" s="172" t="s">
        <v>194</v>
      </c>
      <c r="G96" s="173" t="s">
        <v>143</v>
      </c>
      <c r="H96" s="174">
        <v>1</v>
      </c>
      <c r="I96" s="5"/>
      <c r="J96" s="175">
        <f t="shared" si="0"/>
        <v>0</v>
      </c>
      <c r="K96" s="172" t="s">
        <v>3</v>
      </c>
      <c r="L96" s="100"/>
      <c r="M96" s="176" t="s">
        <v>3</v>
      </c>
      <c r="N96" s="177" t="s">
        <v>43</v>
      </c>
      <c r="O96" s="178"/>
      <c r="P96" s="179">
        <f t="shared" si="1"/>
        <v>0</v>
      </c>
      <c r="Q96" s="179">
        <v>0</v>
      </c>
      <c r="R96" s="179">
        <f t="shared" si="2"/>
        <v>0</v>
      </c>
      <c r="S96" s="179">
        <v>0</v>
      </c>
      <c r="T96" s="180">
        <f t="shared" si="3"/>
        <v>0</v>
      </c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R96" s="181" t="s">
        <v>119</v>
      </c>
      <c r="AT96" s="181" t="s">
        <v>106</v>
      </c>
      <c r="AU96" s="181" t="s">
        <v>81</v>
      </c>
      <c r="AY96" s="91" t="s">
        <v>105</v>
      </c>
      <c r="BE96" s="182">
        <f t="shared" si="4"/>
        <v>0</v>
      </c>
      <c r="BF96" s="182">
        <f t="shared" si="5"/>
        <v>0</v>
      </c>
      <c r="BG96" s="182">
        <f t="shared" si="6"/>
        <v>0</v>
      </c>
      <c r="BH96" s="182">
        <f t="shared" si="7"/>
        <v>0</v>
      </c>
      <c r="BI96" s="182">
        <f t="shared" si="8"/>
        <v>0</v>
      </c>
      <c r="BJ96" s="91" t="s">
        <v>77</v>
      </c>
      <c r="BK96" s="182">
        <f t="shared" si="9"/>
        <v>0</v>
      </c>
      <c r="BL96" s="91" t="s">
        <v>119</v>
      </c>
      <c r="BM96" s="181" t="s">
        <v>195</v>
      </c>
    </row>
    <row r="97" spans="1:65" s="102" customFormat="1" ht="24.2" customHeight="1">
      <c r="A97" s="103"/>
      <c r="B97" s="100"/>
      <c r="C97" s="170" t="s">
        <v>111</v>
      </c>
      <c r="D97" s="170" t="s">
        <v>106</v>
      </c>
      <c r="E97" s="171" t="s">
        <v>196</v>
      </c>
      <c r="F97" s="172" t="s">
        <v>197</v>
      </c>
      <c r="G97" s="173" t="s">
        <v>143</v>
      </c>
      <c r="H97" s="174">
        <v>1</v>
      </c>
      <c r="I97" s="5"/>
      <c r="J97" s="175">
        <f t="shared" si="0"/>
        <v>0</v>
      </c>
      <c r="K97" s="172" t="s">
        <v>3</v>
      </c>
      <c r="L97" s="100"/>
      <c r="M97" s="176" t="s">
        <v>3</v>
      </c>
      <c r="N97" s="177" t="s">
        <v>43</v>
      </c>
      <c r="O97" s="178"/>
      <c r="P97" s="179">
        <f t="shared" si="1"/>
        <v>0</v>
      </c>
      <c r="Q97" s="179">
        <v>0</v>
      </c>
      <c r="R97" s="179">
        <f t="shared" si="2"/>
        <v>0</v>
      </c>
      <c r="S97" s="179">
        <v>0</v>
      </c>
      <c r="T97" s="180">
        <f t="shared" si="3"/>
        <v>0</v>
      </c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R97" s="181" t="s">
        <v>119</v>
      </c>
      <c r="AT97" s="181" t="s">
        <v>106</v>
      </c>
      <c r="AU97" s="181" t="s">
        <v>81</v>
      </c>
      <c r="AY97" s="91" t="s">
        <v>105</v>
      </c>
      <c r="BE97" s="182">
        <f t="shared" si="4"/>
        <v>0</v>
      </c>
      <c r="BF97" s="182">
        <f t="shared" si="5"/>
        <v>0</v>
      </c>
      <c r="BG97" s="182">
        <f t="shared" si="6"/>
        <v>0</v>
      </c>
      <c r="BH97" s="182">
        <f t="shared" si="7"/>
        <v>0</v>
      </c>
      <c r="BI97" s="182">
        <f t="shared" si="8"/>
        <v>0</v>
      </c>
      <c r="BJ97" s="91" t="s">
        <v>77</v>
      </c>
      <c r="BK97" s="182">
        <f t="shared" si="9"/>
        <v>0</v>
      </c>
      <c r="BL97" s="91" t="s">
        <v>119</v>
      </c>
      <c r="BM97" s="181" t="s">
        <v>198</v>
      </c>
    </row>
    <row r="98" spans="1:65" s="102" customFormat="1" ht="24.2" customHeight="1">
      <c r="A98" s="103"/>
      <c r="B98" s="100"/>
      <c r="C98" s="170" t="s">
        <v>112</v>
      </c>
      <c r="D98" s="170" t="s">
        <v>106</v>
      </c>
      <c r="E98" s="171" t="s">
        <v>199</v>
      </c>
      <c r="F98" s="172" t="s">
        <v>200</v>
      </c>
      <c r="G98" s="173" t="s">
        <v>143</v>
      </c>
      <c r="H98" s="174">
        <v>1</v>
      </c>
      <c r="I98" s="5"/>
      <c r="J98" s="175">
        <f t="shared" si="0"/>
        <v>0</v>
      </c>
      <c r="K98" s="172" t="s">
        <v>3</v>
      </c>
      <c r="L98" s="100"/>
      <c r="M98" s="176" t="s">
        <v>3</v>
      </c>
      <c r="N98" s="177" t="s">
        <v>43</v>
      </c>
      <c r="O98" s="178"/>
      <c r="P98" s="179">
        <f t="shared" si="1"/>
        <v>0</v>
      </c>
      <c r="Q98" s="179">
        <v>0</v>
      </c>
      <c r="R98" s="179">
        <f t="shared" si="2"/>
        <v>0</v>
      </c>
      <c r="S98" s="179">
        <v>0</v>
      </c>
      <c r="T98" s="180">
        <f t="shared" si="3"/>
        <v>0</v>
      </c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R98" s="181" t="s">
        <v>119</v>
      </c>
      <c r="AT98" s="181" t="s">
        <v>106</v>
      </c>
      <c r="AU98" s="181" t="s">
        <v>81</v>
      </c>
      <c r="AY98" s="91" t="s">
        <v>105</v>
      </c>
      <c r="BE98" s="182">
        <f t="shared" si="4"/>
        <v>0</v>
      </c>
      <c r="BF98" s="182">
        <f t="shared" si="5"/>
        <v>0</v>
      </c>
      <c r="BG98" s="182">
        <f t="shared" si="6"/>
        <v>0</v>
      </c>
      <c r="BH98" s="182">
        <f t="shared" si="7"/>
        <v>0</v>
      </c>
      <c r="BI98" s="182">
        <f t="shared" si="8"/>
        <v>0</v>
      </c>
      <c r="BJ98" s="91" t="s">
        <v>77</v>
      </c>
      <c r="BK98" s="182">
        <f t="shared" si="9"/>
        <v>0</v>
      </c>
      <c r="BL98" s="91" t="s">
        <v>119</v>
      </c>
      <c r="BM98" s="181" t="s">
        <v>201</v>
      </c>
    </row>
    <row r="99" spans="1:65" s="102" customFormat="1" ht="21.75" customHeight="1">
      <c r="A99" s="103"/>
      <c r="B99" s="100"/>
      <c r="C99" s="170" t="s">
        <v>113</v>
      </c>
      <c r="D99" s="170" t="s">
        <v>106</v>
      </c>
      <c r="E99" s="171" t="s">
        <v>202</v>
      </c>
      <c r="F99" s="172" t="s">
        <v>203</v>
      </c>
      <c r="G99" s="173" t="s">
        <v>143</v>
      </c>
      <c r="H99" s="174">
        <v>1</v>
      </c>
      <c r="I99" s="5"/>
      <c r="J99" s="175">
        <f t="shared" si="0"/>
        <v>0</v>
      </c>
      <c r="K99" s="172" t="s">
        <v>3</v>
      </c>
      <c r="L99" s="100"/>
      <c r="M99" s="176" t="s">
        <v>3</v>
      </c>
      <c r="N99" s="177" t="s">
        <v>43</v>
      </c>
      <c r="O99" s="178"/>
      <c r="P99" s="179">
        <f t="shared" si="1"/>
        <v>0</v>
      </c>
      <c r="Q99" s="179">
        <v>0</v>
      </c>
      <c r="R99" s="179">
        <f t="shared" si="2"/>
        <v>0</v>
      </c>
      <c r="S99" s="179">
        <v>0</v>
      </c>
      <c r="T99" s="180">
        <f t="shared" si="3"/>
        <v>0</v>
      </c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R99" s="181" t="s">
        <v>119</v>
      </c>
      <c r="AT99" s="181" t="s">
        <v>106</v>
      </c>
      <c r="AU99" s="181" t="s">
        <v>81</v>
      </c>
      <c r="AY99" s="91" t="s">
        <v>105</v>
      </c>
      <c r="BE99" s="182">
        <f t="shared" si="4"/>
        <v>0</v>
      </c>
      <c r="BF99" s="182">
        <f t="shared" si="5"/>
        <v>0</v>
      </c>
      <c r="BG99" s="182">
        <f t="shared" si="6"/>
        <v>0</v>
      </c>
      <c r="BH99" s="182">
        <f t="shared" si="7"/>
        <v>0</v>
      </c>
      <c r="BI99" s="182">
        <f t="shared" si="8"/>
        <v>0</v>
      </c>
      <c r="BJ99" s="91" t="s">
        <v>77</v>
      </c>
      <c r="BK99" s="182">
        <f t="shared" si="9"/>
        <v>0</v>
      </c>
      <c r="BL99" s="91" t="s">
        <v>119</v>
      </c>
      <c r="BM99" s="181" t="s">
        <v>204</v>
      </c>
    </row>
    <row r="100" spans="1:65" s="102" customFormat="1" ht="21.75" customHeight="1">
      <c r="A100" s="103"/>
      <c r="B100" s="100"/>
      <c r="C100" s="170" t="s">
        <v>114</v>
      </c>
      <c r="D100" s="170" t="s">
        <v>106</v>
      </c>
      <c r="E100" s="171" t="s">
        <v>205</v>
      </c>
      <c r="F100" s="172" t="s">
        <v>206</v>
      </c>
      <c r="G100" s="173" t="s">
        <v>143</v>
      </c>
      <c r="H100" s="174">
        <v>1</v>
      </c>
      <c r="I100" s="5"/>
      <c r="J100" s="175">
        <f t="shared" si="0"/>
        <v>0</v>
      </c>
      <c r="K100" s="172" t="s">
        <v>3</v>
      </c>
      <c r="L100" s="100"/>
      <c r="M100" s="176" t="s">
        <v>3</v>
      </c>
      <c r="N100" s="177" t="s">
        <v>43</v>
      </c>
      <c r="O100" s="178"/>
      <c r="P100" s="179">
        <f t="shared" si="1"/>
        <v>0</v>
      </c>
      <c r="Q100" s="179">
        <v>0</v>
      </c>
      <c r="R100" s="179">
        <f t="shared" si="2"/>
        <v>0</v>
      </c>
      <c r="S100" s="179">
        <v>0</v>
      </c>
      <c r="T100" s="180">
        <f t="shared" si="3"/>
        <v>0</v>
      </c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R100" s="181" t="s">
        <v>119</v>
      </c>
      <c r="AT100" s="181" t="s">
        <v>106</v>
      </c>
      <c r="AU100" s="181" t="s">
        <v>81</v>
      </c>
      <c r="AY100" s="91" t="s">
        <v>105</v>
      </c>
      <c r="BE100" s="182">
        <f t="shared" si="4"/>
        <v>0</v>
      </c>
      <c r="BF100" s="182">
        <f t="shared" si="5"/>
        <v>0</v>
      </c>
      <c r="BG100" s="182">
        <f t="shared" si="6"/>
        <v>0</v>
      </c>
      <c r="BH100" s="182">
        <f t="shared" si="7"/>
        <v>0</v>
      </c>
      <c r="BI100" s="182">
        <f t="shared" si="8"/>
        <v>0</v>
      </c>
      <c r="BJ100" s="91" t="s">
        <v>77</v>
      </c>
      <c r="BK100" s="182">
        <f t="shared" si="9"/>
        <v>0</v>
      </c>
      <c r="BL100" s="91" t="s">
        <v>119</v>
      </c>
      <c r="BM100" s="181" t="s">
        <v>207</v>
      </c>
    </row>
    <row r="101" spans="1:65" s="102" customFormat="1" ht="24.2" customHeight="1">
      <c r="A101" s="103"/>
      <c r="B101" s="100"/>
      <c r="C101" s="170" t="s">
        <v>115</v>
      </c>
      <c r="D101" s="170" t="s">
        <v>106</v>
      </c>
      <c r="E101" s="171" t="s">
        <v>208</v>
      </c>
      <c r="F101" s="172" t="s">
        <v>209</v>
      </c>
      <c r="G101" s="173" t="s">
        <v>143</v>
      </c>
      <c r="H101" s="174">
        <v>7</v>
      </c>
      <c r="I101" s="5"/>
      <c r="J101" s="175">
        <f t="shared" si="0"/>
        <v>0</v>
      </c>
      <c r="K101" s="172" t="s">
        <v>3</v>
      </c>
      <c r="L101" s="100"/>
      <c r="M101" s="176" t="s">
        <v>3</v>
      </c>
      <c r="N101" s="177" t="s">
        <v>43</v>
      </c>
      <c r="O101" s="178"/>
      <c r="P101" s="179">
        <f t="shared" si="1"/>
        <v>0</v>
      </c>
      <c r="Q101" s="179">
        <v>0</v>
      </c>
      <c r="R101" s="179">
        <f t="shared" si="2"/>
        <v>0</v>
      </c>
      <c r="S101" s="179">
        <v>0</v>
      </c>
      <c r="T101" s="180">
        <f t="shared" si="3"/>
        <v>0</v>
      </c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R101" s="181" t="s">
        <v>119</v>
      </c>
      <c r="AT101" s="181" t="s">
        <v>106</v>
      </c>
      <c r="AU101" s="181" t="s">
        <v>81</v>
      </c>
      <c r="AY101" s="91" t="s">
        <v>105</v>
      </c>
      <c r="BE101" s="182">
        <f t="shared" si="4"/>
        <v>0</v>
      </c>
      <c r="BF101" s="182">
        <f t="shared" si="5"/>
        <v>0</v>
      </c>
      <c r="BG101" s="182">
        <f t="shared" si="6"/>
        <v>0</v>
      </c>
      <c r="BH101" s="182">
        <f t="shared" si="7"/>
        <v>0</v>
      </c>
      <c r="BI101" s="182">
        <f t="shared" si="8"/>
        <v>0</v>
      </c>
      <c r="BJ101" s="91" t="s">
        <v>77</v>
      </c>
      <c r="BK101" s="182">
        <f t="shared" si="9"/>
        <v>0</v>
      </c>
      <c r="BL101" s="91" t="s">
        <v>119</v>
      </c>
      <c r="BM101" s="181" t="s">
        <v>210</v>
      </c>
    </row>
    <row r="102" spans="1:65" s="102" customFormat="1" ht="21.75" customHeight="1">
      <c r="A102" s="103"/>
      <c r="B102" s="100"/>
      <c r="C102" s="170" t="s">
        <v>116</v>
      </c>
      <c r="D102" s="170" t="s">
        <v>106</v>
      </c>
      <c r="E102" s="171" t="s">
        <v>211</v>
      </c>
      <c r="F102" s="172" t="s">
        <v>212</v>
      </c>
      <c r="G102" s="173" t="s">
        <v>143</v>
      </c>
      <c r="H102" s="174">
        <v>1</v>
      </c>
      <c r="I102" s="5"/>
      <c r="J102" s="175">
        <f t="shared" si="0"/>
        <v>0</v>
      </c>
      <c r="K102" s="172" t="s">
        <v>3</v>
      </c>
      <c r="L102" s="100"/>
      <c r="M102" s="176" t="s">
        <v>3</v>
      </c>
      <c r="N102" s="177" t="s">
        <v>43</v>
      </c>
      <c r="O102" s="178"/>
      <c r="P102" s="179">
        <f t="shared" si="1"/>
        <v>0</v>
      </c>
      <c r="Q102" s="179">
        <v>0</v>
      </c>
      <c r="R102" s="179">
        <f t="shared" si="2"/>
        <v>0</v>
      </c>
      <c r="S102" s="179">
        <v>0</v>
      </c>
      <c r="T102" s="180">
        <f t="shared" si="3"/>
        <v>0</v>
      </c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R102" s="181" t="s">
        <v>119</v>
      </c>
      <c r="AT102" s="181" t="s">
        <v>106</v>
      </c>
      <c r="AU102" s="181" t="s">
        <v>81</v>
      </c>
      <c r="AY102" s="91" t="s">
        <v>105</v>
      </c>
      <c r="BE102" s="182">
        <f t="shared" si="4"/>
        <v>0</v>
      </c>
      <c r="BF102" s="182">
        <f t="shared" si="5"/>
        <v>0</v>
      </c>
      <c r="BG102" s="182">
        <f t="shared" si="6"/>
        <v>0</v>
      </c>
      <c r="BH102" s="182">
        <f t="shared" si="7"/>
        <v>0</v>
      </c>
      <c r="BI102" s="182">
        <f t="shared" si="8"/>
        <v>0</v>
      </c>
      <c r="BJ102" s="91" t="s">
        <v>77</v>
      </c>
      <c r="BK102" s="182">
        <f t="shared" si="9"/>
        <v>0</v>
      </c>
      <c r="BL102" s="91" t="s">
        <v>119</v>
      </c>
      <c r="BM102" s="181" t="s">
        <v>213</v>
      </c>
    </row>
    <row r="103" spans="1:65" s="102" customFormat="1" ht="24.2" customHeight="1">
      <c r="A103" s="103"/>
      <c r="B103" s="100"/>
      <c r="C103" s="170" t="s">
        <v>117</v>
      </c>
      <c r="D103" s="170" t="s">
        <v>106</v>
      </c>
      <c r="E103" s="171" t="s">
        <v>214</v>
      </c>
      <c r="F103" s="172" t="s">
        <v>215</v>
      </c>
      <c r="G103" s="173" t="s">
        <v>143</v>
      </c>
      <c r="H103" s="174">
        <v>1</v>
      </c>
      <c r="I103" s="5"/>
      <c r="J103" s="175">
        <f t="shared" si="0"/>
        <v>0</v>
      </c>
      <c r="K103" s="172" t="s">
        <v>3</v>
      </c>
      <c r="L103" s="100"/>
      <c r="M103" s="176" t="s">
        <v>3</v>
      </c>
      <c r="N103" s="177" t="s">
        <v>43</v>
      </c>
      <c r="O103" s="178"/>
      <c r="P103" s="179">
        <f t="shared" si="1"/>
        <v>0</v>
      </c>
      <c r="Q103" s="179">
        <v>0</v>
      </c>
      <c r="R103" s="179">
        <f t="shared" si="2"/>
        <v>0</v>
      </c>
      <c r="S103" s="179">
        <v>0</v>
      </c>
      <c r="T103" s="180">
        <f t="shared" si="3"/>
        <v>0</v>
      </c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R103" s="181" t="s">
        <v>119</v>
      </c>
      <c r="AT103" s="181" t="s">
        <v>106</v>
      </c>
      <c r="AU103" s="181" t="s">
        <v>81</v>
      </c>
      <c r="AY103" s="91" t="s">
        <v>105</v>
      </c>
      <c r="BE103" s="182">
        <f t="shared" si="4"/>
        <v>0</v>
      </c>
      <c r="BF103" s="182">
        <f t="shared" si="5"/>
        <v>0</v>
      </c>
      <c r="BG103" s="182">
        <f t="shared" si="6"/>
        <v>0</v>
      </c>
      <c r="BH103" s="182">
        <f t="shared" si="7"/>
        <v>0</v>
      </c>
      <c r="BI103" s="182">
        <f t="shared" si="8"/>
        <v>0</v>
      </c>
      <c r="BJ103" s="91" t="s">
        <v>77</v>
      </c>
      <c r="BK103" s="182">
        <f t="shared" si="9"/>
        <v>0</v>
      </c>
      <c r="BL103" s="91" t="s">
        <v>119</v>
      </c>
      <c r="BM103" s="181" t="s">
        <v>216</v>
      </c>
    </row>
    <row r="104" spans="1:65" s="102" customFormat="1" ht="24.2" customHeight="1">
      <c r="A104" s="103"/>
      <c r="B104" s="100"/>
      <c r="C104" s="170" t="s">
        <v>118</v>
      </c>
      <c r="D104" s="170" t="s">
        <v>106</v>
      </c>
      <c r="E104" s="171" t="s">
        <v>217</v>
      </c>
      <c r="F104" s="172" t="s">
        <v>218</v>
      </c>
      <c r="G104" s="173" t="s">
        <v>143</v>
      </c>
      <c r="H104" s="174">
        <v>1</v>
      </c>
      <c r="I104" s="5"/>
      <c r="J104" s="175">
        <f t="shared" si="0"/>
        <v>0</v>
      </c>
      <c r="K104" s="172" t="s">
        <v>3</v>
      </c>
      <c r="L104" s="100"/>
      <c r="M104" s="176" t="s">
        <v>3</v>
      </c>
      <c r="N104" s="177" t="s">
        <v>43</v>
      </c>
      <c r="O104" s="178"/>
      <c r="P104" s="179">
        <f t="shared" si="1"/>
        <v>0</v>
      </c>
      <c r="Q104" s="179">
        <v>0</v>
      </c>
      <c r="R104" s="179">
        <f t="shared" si="2"/>
        <v>0</v>
      </c>
      <c r="S104" s="179">
        <v>0</v>
      </c>
      <c r="T104" s="180">
        <f t="shared" si="3"/>
        <v>0</v>
      </c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R104" s="181" t="s">
        <v>119</v>
      </c>
      <c r="AT104" s="181" t="s">
        <v>106</v>
      </c>
      <c r="AU104" s="181" t="s">
        <v>81</v>
      </c>
      <c r="AY104" s="91" t="s">
        <v>105</v>
      </c>
      <c r="BE104" s="182">
        <f t="shared" si="4"/>
        <v>0</v>
      </c>
      <c r="BF104" s="182">
        <f t="shared" si="5"/>
        <v>0</v>
      </c>
      <c r="BG104" s="182">
        <f t="shared" si="6"/>
        <v>0</v>
      </c>
      <c r="BH104" s="182">
        <f t="shared" si="7"/>
        <v>0</v>
      </c>
      <c r="BI104" s="182">
        <f t="shared" si="8"/>
        <v>0</v>
      </c>
      <c r="BJ104" s="91" t="s">
        <v>77</v>
      </c>
      <c r="BK104" s="182">
        <f t="shared" si="9"/>
        <v>0</v>
      </c>
      <c r="BL104" s="91" t="s">
        <v>119</v>
      </c>
      <c r="BM104" s="181" t="s">
        <v>219</v>
      </c>
    </row>
    <row r="105" spans="1:65" s="102" customFormat="1" ht="24.2" customHeight="1">
      <c r="A105" s="103"/>
      <c r="B105" s="100"/>
      <c r="C105" s="170" t="s">
        <v>120</v>
      </c>
      <c r="D105" s="170" t="s">
        <v>106</v>
      </c>
      <c r="E105" s="171" t="s">
        <v>220</v>
      </c>
      <c r="F105" s="172" t="s">
        <v>221</v>
      </c>
      <c r="G105" s="173" t="s">
        <v>143</v>
      </c>
      <c r="H105" s="174">
        <v>7</v>
      </c>
      <c r="I105" s="5"/>
      <c r="J105" s="175">
        <f t="shared" si="0"/>
        <v>0</v>
      </c>
      <c r="K105" s="172" t="s">
        <v>3</v>
      </c>
      <c r="L105" s="100"/>
      <c r="M105" s="176" t="s">
        <v>3</v>
      </c>
      <c r="N105" s="177" t="s">
        <v>43</v>
      </c>
      <c r="O105" s="178"/>
      <c r="P105" s="179">
        <f t="shared" si="1"/>
        <v>0</v>
      </c>
      <c r="Q105" s="179">
        <v>0</v>
      </c>
      <c r="R105" s="179">
        <f t="shared" si="2"/>
        <v>0</v>
      </c>
      <c r="S105" s="179">
        <v>0</v>
      </c>
      <c r="T105" s="180">
        <f t="shared" si="3"/>
        <v>0</v>
      </c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R105" s="181" t="s">
        <v>119</v>
      </c>
      <c r="AT105" s="181" t="s">
        <v>106</v>
      </c>
      <c r="AU105" s="181" t="s">
        <v>81</v>
      </c>
      <c r="AY105" s="91" t="s">
        <v>105</v>
      </c>
      <c r="BE105" s="182">
        <f t="shared" si="4"/>
        <v>0</v>
      </c>
      <c r="BF105" s="182">
        <f t="shared" si="5"/>
        <v>0</v>
      </c>
      <c r="BG105" s="182">
        <f t="shared" si="6"/>
        <v>0</v>
      </c>
      <c r="BH105" s="182">
        <f t="shared" si="7"/>
        <v>0</v>
      </c>
      <c r="BI105" s="182">
        <f t="shared" si="8"/>
        <v>0</v>
      </c>
      <c r="BJ105" s="91" t="s">
        <v>77</v>
      </c>
      <c r="BK105" s="182">
        <f t="shared" si="9"/>
        <v>0</v>
      </c>
      <c r="BL105" s="91" t="s">
        <v>119</v>
      </c>
      <c r="BM105" s="181" t="s">
        <v>222</v>
      </c>
    </row>
    <row r="106" spans="1:65" s="102" customFormat="1" ht="24.2" customHeight="1">
      <c r="A106" s="103"/>
      <c r="B106" s="100"/>
      <c r="C106" s="170" t="s">
        <v>121</v>
      </c>
      <c r="D106" s="170" t="s">
        <v>106</v>
      </c>
      <c r="E106" s="171" t="s">
        <v>223</v>
      </c>
      <c r="F106" s="172" t="s">
        <v>224</v>
      </c>
      <c r="G106" s="173" t="s">
        <v>143</v>
      </c>
      <c r="H106" s="174">
        <v>8</v>
      </c>
      <c r="I106" s="5"/>
      <c r="J106" s="175">
        <f t="shared" si="0"/>
        <v>0</v>
      </c>
      <c r="K106" s="172" t="s">
        <v>3</v>
      </c>
      <c r="L106" s="100"/>
      <c r="M106" s="176" t="s">
        <v>3</v>
      </c>
      <c r="N106" s="177" t="s">
        <v>43</v>
      </c>
      <c r="O106" s="178"/>
      <c r="P106" s="179">
        <f t="shared" si="1"/>
        <v>0</v>
      </c>
      <c r="Q106" s="179">
        <v>0</v>
      </c>
      <c r="R106" s="179">
        <f t="shared" si="2"/>
        <v>0</v>
      </c>
      <c r="S106" s="179">
        <v>0</v>
      </c>
      <c r="T106" s="180">
        <f t="shared" si="3"/>
        <v>0</v>
      </c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R106" s="181" t="s">
        <v>119</v>
      </c>
      <c r="AT106" s="181" t="s">
        <v>106</v>
      </c>
      <c r="AU106" s="181" t="s">
        <v>81</v>
      </c>
      <c r="AY106" s="91" t="s">
        <v>105</v>
      </c>
      <c r="BE106" s="182">
        <f t="shared" si="4"/>
        <v>0</v>
      </c>
      <c r="BF106" s="182">
        <f t="shared" si="5"/>
        <v>0</v>
      </c>
      <c r="BG106" s="182">
        <f t="shared" si="6"/>
        <v>0</v>
      </c>
      <c r="BH106" s="182">
        <f t="shared" si="7"/>
        <v>0</v>
      </c>
      <c r="BI106" s="182">
        <f t="shared" si="8"/>
        <v>0</v>
      </c>
      <c r="BJ106" s="91" t="s">
        <v>77</v>
      </c>
      <c r="BK106" s="182">
        <f t="shared" si="9"/>
        <v>0</v>
      </c>
      <c r="BL106" s="91" t="s">
        <v>119</v>
      </c>
      <c r="BM106" s="181" t="s">
        <v>225</v>
      </c>
    </row>
    <row r="107" spans="2:63" s="157" customFormat="1" ht="20.85" customHeight="1">
      <c r="B107" s="158"/>
      <c r="D107" s="159" t="s">
        <v>71</v>
      </c>
      <c r="E107" s="168" t="s">
        <v>226</v>
      </c>
      <c r="F107" s="168" t="s">
        <v>227</v>
      </c>
      <c r="J107" s="169">
        <f>BK107</f>
        <v>0</v>
      </c>
      <c r="L107" s="158"/>
      <c r="M107" s="162"/>
      <c r="N107" s="163"/>
      <c r="O107" s="163"/>
      <c r="P107" s="164">
        <f>SUM(P108:P145)</f>
        <v>0</v>
      </c>
      <c r="Q107" s="163"/>
      <c r="R107" s="164">
        <f>SUM(R108:R145)</f>
        <v>0</v>
      </c>
      <c r="S107" s="163"/>
      <c r="T107" s="165">
        <f>SUM(T108:T145)</f>
        <v>0</v>
      </c>
      <c r="AR107" s="159" t="s">
        <v>78</v>
      </c>
      <c r="AT107" s="166" t="s">
        <v>71</v>
      </c>
      <c r="AU107" s="166" t="s">
        <v>78</v>
      </c>
      <c r="AY107" s="159" t="s">
        <v>105</v>
      </c>
      <c r="BK107" s="167">
        <f>SUM(BK108:BK145)</f>
        <v>0</v>
      </c>
    </row>
    <row r="108" spans="1:65" s="102" customFormat="1" ht="24.2" customHeight="1">
      <c r="A108" s="103"/>
      <c r="B108" s="100"/>
      <c r="C108" s="170" t="s">
        <v>122</v>
      </c>
      <c r="D108" s="170" t="s">
        <v>106</v>
      </c>
      <c r="E108" s="171" t="s">
        <v>228</v>
      </c>
      <c r="F108" s="172" t="s">
        <v>229</v>
      </c>
      <c r="G108" s="173" t="s">
        <v>143</v>
      </c>
      <c r="H108" s="174">
        <v>3</v>
      </c>
      <c r="I108" s="5"/>
      <c r="J108" s="175">
        <f aca="true" t="shared" si="10" ref="J108:J138">ROUND(I108*H108,2)</f>
        <v>0</v>
      </c>
      <c r="K108" s="172" t="s">
        <v>3</v>
      </c>
      <c r="L108" s="100"/>
      <c r="M108" s="176" t="s">
        <v>3</v>
      </c>
      <c r="N108" s="177" t="s">
        <v>43</v>
      </c>
      <c r="O108" s="178"/>
      <c r="P108" s="179">
        <f aca="true" t="shared" si="11" ref="P108:P138">O108*H108</f>
        <v>0</v>
      </c>
      <c r="Q108" s="179">
        <v>0</v>
      </c>
      <c r="R108" s="179">
        <f aca="true" t="shared" si="12" ref="R108:R138">Q108*H108</f>
        <v>0</v>
      </c>
      <c r="S108" s="179">
        <v>0</v>
      </c>
      <c r="T108" s="180">
        <f aca="true" t="shared" si="13" ref="T108:T138">S108*H108</f>
        <v>0</v>
      </c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R108" s="181" t="s">
        <v>119</v>
      </c>
      <c r="AT108" s="181" t="s">
        <v>106</v>
      </c>
      <c r="AU108" s="181" t="s">
        <v>81</v>
      </c>
      <c r="AY108" s="91" t="s">
        <v>105</v>
      </c>
      <c r="BE108" s="182">
        <f aca="true" t="shared" si="14" ref="BE108:BE138">IF(N108="základní",J108,0)</f>
        <v>0</v>
      </c>
      <c r="BF108" s="182">
        <f aca="true" t="shared" si="15" ref="BF108:BF138">IF(N108="snížená",J108,0)</f>
        <v>0</v>
      </c>
      <c r="BG108" s="182">
        <f aca="true" t="shared" si="16" ref="BG108:BG138">IF(N108="zákl. přenesená",J108,0)</f>
        <v>0</v>
      </c>
      <c r="BH108" s="182">
        <f aca="true" t="shared" si="17" ref="BH108:BH138">IF(N108="sníž. přenesená",J108,0)</f>
        <v>0</v>
      </c>
      <c r="BI108" s="182">
        <f aca="true" t="shared" si="18" ref="BI108:BI138">IF(N108="nulová",J108,0)</f>
        <v>0</v>
      </c>
      <c r="BJ108" s="91" t="s">
        <v>77</v>
      </c>
      <c r="BK108" s="182">
        <f aca="true" t="shared" si="19" ref="BK108:BK138">ROUND(I108*H108,2)</f>
        <v>0</v>
      </c>
      <c r="BL108" s="91" t="s">
        <v>119</v>
      </c>
      <c r="BM108" s="181" t="s">
        <v>230</v>
      </c>
    </row>
    <row r="109" spans="1:65" s="102" customFormat="1" ht="24.2" customHeight="1">
      <c r="A109" s="103"/>
      <c r="B109" s="100"/>
      <c r="C109" s="170" t="s">
        <v>123</v>
      </c>
      <c r="D109" s="170" t="s">
        <v>106</v>
      </c>
      <c r="E109" s="171" t="s">
        <v>231</v>
      </c>
      <c r="F109" s="172" t="s">
        <v>232</v>
      </c>
      <c r="G109" s="173" t="s">
        <v>143</v>
      </c>
      <c r="H109" s="174">
        <v>10</v>
      </c>
      <c r="I109" s="5"/>
      <c r="J109" s="175">
        <f t="shared" si="10"/>
        <v>0</v>
      </c>
      <c r="K109" s="172" t="s">
        <v>3</v>
      </c>
      <c r="L109" s="100"/>
      <c r="M109" s="176" t="s">
        <v>3</v>
      </c>
      <c r="N109" s="177" t="s">
        <v>43</v>
      </c>
      <c r="O109" s="178"/>
      <c r="P109" s="179">
        <f t="shared" si="11"/>
        <v>0</v>
      </c>
      <c r="Q109" s="179">
        <v>0</v>
      </c>
      <c r="R109" s="179">
        <f t="shared" si="12"/>
        <v>0</v>
      </c>
      <c r="S109" s="179">
        <v>0</v>
      </c>
      <c r="T109" s="180">
        <f t="shared" si="13"/>
        <v>0</v>
      </c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R109" s="181" t="s">
        <v>119</v>
      </c>
      <c r="AT109" s="181" t="s">
        <v>106</v>
      </c>
      <c r="AU109" s="181" t="s">
        <v>81</v>
      </c>
      <c r="AY109" s="91" t="s">
        <v>105</v>
      </c>
      <c r="BE109" s="182">
        <f t="shared" si="14"/>
        <v>0</v>
      </c>
      <c r="BF109" s="182">
        <f t="shared" si="15"/>
        <v>0</v>
      </c>
      <c r="BG109" s="182">
        <f t="shared" si="16"/>
        <v>0</v>
      </c>
      <c r="BH109" s="182">
        <f t="shared" si="17"/>
        <v>0</v>
      </c>
      <c r="BI109" s="182">
        <f t="shared" si="18"/>
        <v>0</v>
      </c>
      <c r="BJ109" s="91" t="s">
        <v>77</v>
      </c>
      <c r="BK109" s="182">
        <f t="shared" si="19"/>
        <v>0</v>
      </c>
      <c r="BL109" s="91" t="s">
        <v>119</v>
      </c>
      <c r="BM109" s="181" t="s">
        <v>233</v>
      </c>
    </row>
    <row r="110" spans="1:65" s="102" customFormat="1" ht="24.2" customHeight="1">
      <c r="A110" s="103"/>
      <c r="B110" s="100"/>
      <c r="C110" s="170" t="s">
        <v>124</v>
      </c>
      <c r="D110" s="170" t="s">
        <v>106</v>
      </c>
      <c r="E110" s="171" t="s">
        <v>234</v>
      </c>
      <c r="F110" s="172" t="s">
        <v>235</v>
      </c>
      <c r="G110" s="173" t="s">
        <v>143</v>
      </c>
      <c r="H110" s="174">
        <v>5</v>
      </c>
      <c r="I110" s="5"/>
      <c r="J110" s="175">
        <f t="shared" si="10"/>
        <v>0</v>
      </c>
      <c r="K110" s="172" t="s">
        <v>3</v>
      </c>
      <c r="L110" s="100"/>
      <c r="M110" s="176" t="s">
        <v>3</v>
      </c>
      <c r="N110" s="177" t="s">
        <v>43</v>
      </c>
      <c r="O110" s="178"/>
      <c r="P110" s="179">
        <f t="shared" si="11"/>
        <v>0</v>
      </c>
      <c r="Q110" s="179">
        <v>0</v>
      </c>
      <c r="R110" s="179">
        <f t="shared" si="12"/>
        <v>0</v>
      </c>
      <c r="S110" s="179">
        <v>0</v>
      </c>
      <c r="T110" s="180">
        <f t="shared" si="13"/>
        <v>0</v>
      </c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R110" s="181" t="s">
        <v>119</v>
      </c>
      <c r="AT110" s="181" t="s">
        <v>106</v>
      </c>
      <c r="AU110" s="181" t="s">
        <v>81</v>
      </c>
      <c r="AY110" s="91" t="s">
        <v>105</v>
      </c>
      <c r="BE110" s="182">
        <f t="shared" si="14"/>
        <v>0</v>
      </c>
      <c r="BF110" s="182">
        <f t="shared" si="15"/>
        <v>0</v>
      </c>
      <c r="BG110" s="182">
        <f t="shared" si="16"/>
        <v>0</v>
      </c>
      <c r="BH110" s="182">
        <f t="shared" si="17"/>
        <v>0</v>
      </c>
      <c r="BI110" s="182">
        <f t="shared" si="18"/>
        <v>0</v>
      </c>
      <c r="BJ110" s="91" t="s">
        <v>77</v>
      </c>
      <c r="BK110" s="182">
        <f t="shared" si="19"/>
        <v>0</v>
      </c>
      <c r="BL110" s="91" t="s">
        <v>119</v>
      </c>
      <c r="BM110" s="181" t="s">
        <v>236</v>
      </c>
    </row>
    <row r="111" spans="1:65" s="102" customFormat="1" ht="24.2" customHeight="1">
      <c r="A111" s="103"/>
      <c r="B111" s="100"/>
      <c r="C111" s="170" t="s">
        <v>125</v>
      </c>
      <c r="D111" s="170" t="s">
        <v>106</v>
      </c>
      <c r="E111" s="171" t="s">
        <v>237</v>
      </c>
      <c r="F111" s="172" t="s">
        <v>238</v>
      </c>
      <c r="G111" s="173" t="s">
        <v>143</v>
      </c>
      <c r="H111" s="174">
        <v>5</v>
      </c>
      <c r="I111" s="5"/>
      <c r="J111" s="175">
        <f t="shared" si="10"/>
        <v>0</v>
      </c>
      <c r="K111" s="172" t="s">
        <v>3</v>
      </c>
      <c r="L111" s="100"/>
      <c r="M111" s="176" t="s">
        <v>3</v>
      </c>
      <c r="N111" s="177" t="s">
        <v>43</v>
      </c>
      <c r="O111" s="178"/>
      <c r="P111" s="179">
        <f t="shared" si="11"/>
        <v>0</v>
      </c>
      <c r="Q111" s="179">
        <v>0</v>
      </c>
      <c r="R111" s="179">
        <f t="shared" si="12"/>
        <v>0</v>
      </c>
      <c r="S111" s="179">
        <v>0</v>
      </c>
      <c r="T111" s="180">
        <f t="shared" si="13"/>
        <v>0</v>
      </c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R111" s="181" t="s">
        <v>119</v>
      </c>
      <c r="AT111" s="181" t="s">
        <v>106</v>
      </c>
      <c r="AU111" s="181" t="s">
        <v>81</v>
      </c>
      <c r="AY111" s="91" t="s">
        <v>105</v>
      </c>
      <c r="BE111" s="182">
        <f t="shared" si="14"/>
        <v>0</v>
      </c>
      <c r="BF111" s="182">
        <f t="shared" si="15"/>
        <v>0</v>
      </c>
      <c r="BG111" s="182">
        <f t="shared" si="16"/>
        <v>0</v>
      </c>
      <c r="BH111" s="182">
        <f t="shared" si="17"/>
        <v>0</v>
      </c>
      <c r="BI111" s="182">
        <f t="shared" si="18"/>
        <v>0</v>
      </c>
      <c r="BJ111" s="91" t="s">
        <v>77</v>
      </c>
      <c r="BK111" s="182">
        <f t="shared" si="19"/>
        <v>0</v>
      </c>
      <c r="BL111" s="91" t="s">
        <v>119</v>
      </c>
      <c r="BM111" s="181" t="s">
        <v>239</v>
      </c>
    </row>
    <row r="112" spans="1:65" s="102" customFormat="1" ht="24.2" customHeight="1">
      <c r="A112" s="103"/>
      <c r="B112" s="100"/>
      <c r="C112" s="170" t="s">
        <v>126</v>
      </c>
      <c r="D112" s="170" t="s">
        <v>106</v>
      </c>
      <c r="E112" s="171" t="s">
        <v>240</v>
      </c>
      <c r="F112" s="172" t="s">
        <v>241</v>
      </c>
      <c r="G112" s="173" t="s">
        <v>143</v>
      </c>
      <c r="H112" s="174">
        <v>10</v>
      </c>
      <c r="I112" s="5"/>
      <c r="J112" s="175">
        <f t="shared" si="10"/>
        <v>0</v>
      </c>
      <c r="K112" s="172" t="s">
        <v>3</v>
      </c>
      <c r="L112" s="100"/>
      <c r="M112" s="176" t="s">
        <v>3</v>
      </c>
      <c r="N112" s="177" t="s">
        <v>43</v>
      </c>
      <c r="O112" s="178"/>
      <c r="P112" s="179">
        <f t="shared" si="11"/>
        <v>0</v>
      </c>
      <c r="Q112" s="179">
        <v>0</v>
      </c>
      <c r="R112" s="179">
        <f t="shared" si="12"/>
        <v>0</v>
      </c>
      <c r="S112" s="179">
        <v>0</v>
      </c>
      <c r="T112" s="180">
        <f t="shared" si="13"/>
        <v>0</v>
      </c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R112" s="181" t="s">
        <v>119</v>
      </c>
      <c r="AT112" s="181" t="s">
        <v>106</v>
      </c>
      <c r="AU112" s="181" t="s">
        <v>81</v>
      </c>
      <c r="AY112" s="91" t="s">
        <v>105</v>
      </c>
      <c r="BE112" s="182">
        <f t="shared" si="14"/>
        <v>0</v>
      </c>
      <c r="BF112" s="182">
        <f t="shared" si="15"/>
        <v>0</v>
      </c>
      <c r="BG112" s="182">
        <f t="shared" si="16"/>
        <v>0</v>
      </c>
      <c r="BH112" s="182">
        <f t="shared" si="17"/>
        <v>0</v>
      </c>
      <c r="BI112" s="182">
        <f t="shared" si="18"/>
        <v>0</v>
      </c>
      <c r="BJ112" s="91" t="s">
        <v>77</v>
      </c>
      <c r="BK112" s="182">
        <f t="shared" si="19"/>
        <v>0</v>
      </c>
      <c r="BL112" s="91" t="s">
        <v>119</v>
      </c>
      <c r="BM112" s="181" t="s">
        <v>242</v>
      </c>
    </row>
    <row r="113" spans="1:65" s="102" customFormat="1" ht="24.2" customHeight="1">
      <c r="A113" s="103"/>
      <c r="B113" s="100"/>
      <c r="C113" s="170" t="s">
        <v>127</v>
      </c>
      <c r="D113" s="170" t="s">
        <v>106</v>
      </c>
      <c r="E113" s="171" t="s">
        <v>243</v>
      </c>
      <c r="F113" s="172" t="s">
        <v>244</v>
      </c>
      <c r="G113" s="173" t="s">
        <v>143</v>
      </c>
      <c r="H113" s="174">
        <v>18</v>
      </c>
      <c r="I113" s="5"/>
      <c r="J113" s="175">
        <f t="shared" si="10"/>
        <v>0</v>
      </c>
      <c r="K113" s="172" t="s">
        <v>3</v>
      </c>
      <c r="L113" s="100"/>
      <c r="M113" s="176" t="s">
        <v>3</v>
      </c>
      <c r="N113" s="177" t="s">
        <v>43</v>
      </c>
      <c r="O113" s="178"/>
      <c r="P113" s="179">
        <f t="shared" si="11"/>
        <v>0</v>
      </c>
      <c r="Q113" s="179">
        <v>0</v>
      </c>
      <c r="R113" s="179">
        <f t="shared" si="12"/>
        <v>0</v>
      </c>
      <c r="S113" s="179">
        <v>0</v>
      </c>
      <c r="T113" s="180">
        <f t="shared" si="13"/>
        <v>0</v>
      </c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R113" s="181" t="s">
        <v>119</v>
      </c>
      <c r="AT113" s="181" t="s">
        <v>106</v>
      </c>
      <c r="AU113" s="181" t="s">
        <v>81</v>
      </c>
      <c r="AY113" s="91" t="s">
        <v>105</v>
      </c>
      <c r="BE113" s="182">
        <f t="shared" si="14"/>
        <v>0</v>
      </c>
      <c r="BF113" s="182">
        <f t="shared" si="15"/>
        <v>0</v>
      </c>
      <c r="BG113" s="182">
        <f t="shared" si="16"/>
        <v>0</v>
      </c>
      <c r="BH113" s="182">
        <f t="shared" si="17"/>
        <v>0</v>
      </c>
      <c r="BI113" s="182">
        <f t="shared" si="18"/>
        <v>0</v>
      </c>
      <c r="BJ113" s="91" t="s">
        <v>77</v>
      </c>
      <c r="BK113" s="182">
        <f t="shared" si="19"/>
        <v>0</v>
      </c>
      <c r="BL113" s="91" t="s">
        <v>119</v>
      </c>
      <c r="BM113" s="181" t="s">
        <v>245</v>
      </c>
    </row>
    <row r="114" spans="1:65" s="102" customFormat="1" ht="24.2" customHeight="1">
      <c r="A114" s="103"/>
      <c r="B114" s="100"/>
      <c r="C114" s="170" t="s">
        <v>128</v>
      </c>
      <c r="D114" s="170" t="s">
        <v>106</v>
      </c>
      <c r="E114" s="171" t="s">
        <v>246</v>
      </c>
      <c r="F114" s="172" t="s">
        <v>247</v>
      </c>
      <c r="G114" s="173" t="s">
        <v>143</v>
      </c>
      <c r="H114" s="174">
        <v>18</v>
      </c>
      <c r="I114" s="5"/>
      <c r="J114" s="175">
        <f t="shared" si="10"/>
        <v>0</v>
      </c>
      <c r="K114" s="172" t="s">
        <v>3</v>
      </c>
      <c r="L114" s="100"/>
      <c r="M114" s="176" t="s">
        <v>3</v>
      </c>
      <c r="N114" s="177" t="s">
        <v>43</v>
      </c>
      <c r="O114" s="178"/>
      <c r="P114" s="179">
        <f t="shared" si="11"/>
        <v>0</v>
      </c>
      <c r="Q114" s="179">
        <v>0</v>
      </c>
      <c r="R114" s="179">
        <f t="shared" si="12"/>
        <v>0</v>
      </c>
      <c r="S114" s="179">
        <v>0</v>
      </c>
      <c r="T114" s="180">
        <f t="shared" si="13"/>
        <v>0</v>
      </c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R114" s="181" t="s">
        <v>119</v>
      </c>
      <c r="AT114" s="181" t="s">
        <v>106</v>
      </c>
      <c r="AU114" s="181" t="s">
        <v>81</v>
      </c>
      <c r="AY114" s="91" t="s">
        <v>105</v>
      </c>
      <c r="BE114" s="182">
        <f t="shared" si="14"/>
        <v>0</v>
      </c>
      <c r="BF114" s="182">
        <f t="shared" si="15"/>
        <v>0</v>
      </c>
      <c r="BG114" s="182">
        <f t="shared" si="16"/>
        <v>0</v>
      </c>
      <c r="BH114" s="182">
        <f t="shared" si="17"/>
        <v>0</v>
      </c>
      <c r="BI114" s="182">
        <f t="shared" si="18"/>
        <v>0</v>
      </c>
      <c r="BJ114" s="91" t="s">
        <v>77</v>
      </c>
      <c r="BK114" s="182">
        <f t="shared" si="19"/>
        <v>0</v>
      </c>
      <c r="BL114" s="91" t="s">
        <v>119</v>
      </c>
      <c r="BM114" s="181" t="s">
        <v>248</v>
      </c>
    </row>
    <row r="115" spans="1:65" s="102" customFormat="1" ht="24.2" customHeight="1">
      <c r="A115" s="103"/>
      <c r="B115" s="100"/>
      <c r="C115" s="170" t="s">
        <v>129</v>
      </c>
      <c r="D115" s="170" t="s">
        <v>106</v>
      </c>
      <c r="E115" s="171" t="s">
        <v>249</v>
      </c>
      <c r="F115" s="172" t="s">
        <v>250</v>
      </c>
      <c r="G115" s="173" t="s">
        <v>143</v>
      </c>
      <c r="H115" s="174">
        <v>2</v>
      </c>
      <c r="I115" s="5"/>
      <c r="J115" s="175">
        <f t="shared" si="10"/>
        <v>0</v>
      </c>
      <c r="K115" s="172" t="s">
        <v>3</v>
      </c>
      <c r="L115" s="100"/>
      <c r="M115" s="176" t="s">
        <v>3</v>
      </c>
      <c r="N115" s="177" t="s">
        <v>43</v>
      </c>
      <c r="O115" s="178"/>
      <c r="P115" s="179">
        <f t="shared" si="11"/>
        <v>0</v>
      </c>
      <c r="Q115" s="179">
        <v>0</v>
      </c>
      <c r="R115" s="179">
        <f t="shared" si="12"/>
        <v>0</v>
      </c>
      <c r="S115" s="179">
        <v>0</v>
      </c>
      <c r="T115" s="180">
        <f t="shared" si="13"/>
        <v>0</v>
      </c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R115" s="181" t="s">
        <v>119</v>
      </c>
      <c r="AT115" s="181" t="s">
        <v>106</v>
      </c>
      <c r="AU115" s="181" t="s">
        <v>81</v>
      </c>
      <c r="AY115" s="91" t="s">
        <v>105</v>
      </c>
      <c r="BE115" s="182">
        <f t="shared" si="14"/>
        <v>0</v>
      </c>
      <c r="BF115" s="182">
        <f t="shared" si="15"/>
        <v>0</v>
      </c>
      <c r="BG115" s="182">
        <f t="shared" si="16"/>
        <v>0</v>
      </c>
      <c r="BH115" s="182">
        <f t="shared" si="17"/>
        <v>0</v>
      </c>
      <c r="BI115" s="182">
        <f t="shared" si="18"/>
        <v>0</v>
      </c>
      <c r="BJ115" s="91" t="s">
        <v>77</v>
      </c>
      <c r="BK115" s="182">
        <f t="shared" si="19"/>
        <v>0</v>
      </c>
      <c r="BL115" s="91" t="s">
        <v>119</v>
      </c>
      <c r="BM115" s="181" t="s">
        <v>251</v>
      </c>
    </row>
    <row r="116" spans="1:65" s="102" customFormat="1" ht="24.2" customHeight="1">
      <c r="A116" s="103"/>
      <c r="B116" s="100"/>
      <c r="C116" s="170" t="s">
        <v>130</v>
      </c>
      <c r="D116" s="170" t="s">
        <v>106</v>
      </c>
      <c r="E116" s="171" t="s">
        <v>252</v>
      </c>
      <c r="F116" s="172" t="s">
        <v>253</v>
      </c>
      <c r="G116" s="173" t="s">
        <v>143</v>
      </c>
      <c r="H116" s="174">
        <v>20</v>
      </c>
      <c r="I116" s="5"/>
      <c r="J116" s="175">
        <f t="shared" si="10"/>
        <v>0</v>
      </c>
      <c r="K116" s="172" t="s">
        <v>3</v>
      </c>
      <c r="L116" s="100"/>
      <c r="M116" s="176" t="s">
        <v>3</v>
      </c>
      <c r="N116" s="177" t="s">
        <v>43</v>
      </c>
      <c r="O116" s="178"/>
      <c r="P116" s="179">
        <f t="shared" si="11"/>
        <v>0</v>
      </c>
      <c r="Q116" s="179">
        <v>0</v>
      </c>
      <c r="R116" s="179">
        <f t="shared" si="12"/>
        <v>0</v>
      </c>
      <c r="S116" s="179">
        <v>0</v>
      </c>
      <c r="T116" s="180">
        <f t="shared" si="13"/>
        <v>0</v>
      </c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R116" s="181" t="s">
        <v>119</v>
      </c>
      <c r="AT116" s="181" t="s">
        <v>106</v>
      </c>
      <c r="AU116" s="181" t="s">
        <v>81</v>
      </c>
      <c r="AY116" s="91" t="s">
        <v>105</v>
      </c>
      <c r="BE116" s="182">
        <f t="shared" si="14"/>
        <v>0</v>
      </c>
      <c r="BF116" s="182">
        <f t="shared" si="15"/>
        <v>0</v>
      </c>
      <c r="BG116" s="182">
        <f t="shared" si="16"/>
        <v>0</v>
      </c>
      <c r="BH116" s="182">
        <f t="shared" si="17"/>
        <v>0</v>
      </c>
      <c r="BI116" s="182">
        <f t="shared" si="18"/>
        <v>0</v>
      </c>
      <c r="BJ116" s="91" t="s">
        <v>77</v>
      </c>
      <c r="BK116" s="182">
        <f t="shared" si="19"/>
        <v>0</v>
      </c>
      <c r="BL116" s="91" t="s">
        <v>119</v>
      </c>
      <c r="BM116" s="181" t="s">
        <v>254</v>
      </c>
    </row>
    <row r="117" spans="1:65" s="102" customFormat="1" ht="24.2" customHeight="1">
      <c r="A117" s="103"/>
      <c r="B117" s="100"/>
      <c r="C117" s="170" t="s">
        <v>131</v>
      </c>
      <c r="D117" s="170" t="s">
        <v>106</v>
      </c>
      <c r="E117" s="171" t="s">
        <v>255</v>
      </c>
      <c r="F117" s="172" t="s">
        <v>256</v>
      </c>
      <c r="G117" s="173" t="s">
        <v>143</v>
      </c>
      <c r="H117" s="174">
        <v>3</v>
      </c>
      <c r="I117" s="5"/>
      <c r="J117" s="175">
        <f t="shared" si="10"/>
        <v>0</v>
      </c>
      <c r="K117" s="172" t="s">
        <v>3</v>
      </c>
      <c r="L117" s="100"/>
      <c r="M117" s="176" t="s">
        <v>3</v>
      </c>
      <c r="N117" s="177" t="s">
        <v>43</v>
      </c>
      <c r="O117" s="178"/>
      <c r="P117" s="179">
        <f t="shared" si="11"/>
        <v>0</v>
      </c>
      <c r="Q117" s="179">
        <v>0</v>
      </c>
      <c r="R117" s="179">
        <f t="shared" si="12"/>
        <v>0</v>
      </c>
      <c r="S117" s="179">
        <v>0</v>
      </c>
      <c r="T117" s="180">
        <f t="shared" si="13"/>
        <v>0</v>
      </c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R117" s="181" t="s">
        <v>119</v>
      </c>
      <c r="AT117" s="181" t="s">
        <v>106</v>
      </c>
      <c r="AU117" s="181" t="s">
        <v>81</v>
      </c>
      <c r="AY117" s="91" t="s">
        <v>105</v>
      </c>
      <c r="BE117" s="182">
        <f t="shared" si="14"/>
        <v>0</v>
      </c>
      <c r="BF117" s="182">
        <f t="shared" si="15"/>
        <v>0</v>
      </c>
      <c r="BG117" s="182">
        <f t="shared" si="16"/>
        <v>0</v>
      </c>
      <c r="BH117" s="182">
        <f t="shared" si="17"/>
        <v>0</v>
      </c>
      <c r="BI117" s="182">
        <f t="shared" si="18"/>
        <v>0</v>
      </c>
      <c r="BJ117" s="91" t="s">
        <v>77</v>
      </c>
      <c r="BK117" s="182">
        <f t="shared" si="19"/>
        <v>0</v>
      </c>
      <c r="BL117" s="91" t="s">
        <v>119</v>
      </c>
      <c r="BM117" s="181" t="s">
        <v>257</v>
      </c>
    </row>
    <row r="118" spans="1:65" s="102" customFormat="1" ht="24.2" customHeight="1">
      <c r="A118" s="103"/>
      <c r="B118" s="100"/>
      <c r="C118" s="170" t="s">
        <v>132</v>
      </c>
      <c r="D118" s="170" t="s">
        <v>106</v>
      </c>
      <c r="E118" s="171" t="s">
        <v>258</v>
      </c>
      <c r="F118" s="172" t="s">
        <v>259</v>
      </c>
      <c r="G118" s="173" t="s">
        <v>143</v>
      </c>
      <c r="H118" s="174">
        <v>3</v>
      </c>
      <c r="I118" s="5"/>
      <c r="J118" s="175">
        <f t="shared" si="10"/>
        <v>0</v>
      </c>
      <c r="K118" s="172" t="s">
        <v>3</v>
      </c>
      <c r="L118" s="100"/>
      <c r="M118" s="176" t="s">
        <v>3</v>
      </c>
      <c r="N118" s="177" t="s">
        <v>43</v>
      </c>
      <c r="O118" s="178"/>
      <c r="P118" s="179">
        <f t="shared" si="11"/>
        <v>0</v>
      </c>
      <c r="Q118" s="179">
        <v>0</v>
      </c>
      <c r="R118" s="179">
        <f t="shared" si="12"/>
        <v>0</v>
      </c>
      <c r="S118" s="179">
        <v>0</v>
      </c>
      <c r="T118" s="180">
        <f t="shared" si="13"/>
        <v>0</v>
      </c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R118" s="181" t="s">
        <v>119</v>
      </c>
      <c r="AT118" s="181" t="s">
        <v>106</v>
      </c>
      <c r="AU118" s="181" t="s">
        <v>81</v>
      </c>
      <c r="AY118" s="91" t="s">
        <v>105</v>
      </c>
      <c r="BE118" s="182">
        <f t="shared" si="14"/>
        <v>0</v>
      </c>
      <c r="BF118" s="182">
        <f t="shared" si="15"/>
        <v>0</v>
      </c>
      <c r="BG118" s="182">
        <f t="shared" si="16"/>
        <v>0</v>
      </c>
      <c r="BH118" s="182">
        <f t="shared" si="17"/>
        <v>0</v>
      </c>
      <c r="BI118" s="182">
        <f t="shared" si="18"/>
        <v>0</v>
      </c>
      <c r="BJ118" s="91" t="s">
        <v>77</v>
      </c>
      <c r="BK118" s="182">
        <f t="shared" si="19"/>
        <v>0</v>
      </c>
      <c r="BL118" s="91" t="s">
        <v>119</v>
      </c>
      <c r="BM118" s="181" t="s">
        <v>260</v>
      </c>
    </row>
    <row r="119" spans="1:65" s="102" customFormat="1" ht="24.2" customHeight="1">
      <c r="A119" s="103"/>
      <c r="B119" s="100"/>
      <c r="C119" s="170" t="s">
        <v>133</v>
      </c>
      <c r="D119" s="170" t="s">
        <v>106</v>
      </c>
      <c r="E119" s="171" t="s">
        <v>261</v>
      </c>
      <c r="F119" s="172" t="s">
        <v>262</v>
      </c>
      <c r="G119" s="173" t="s">
        <v>143</v>
      </c>
      <c r="H119" s="174">
        <v>3</v>
      </c>
      <c r="I119" s="5"/>
      <c r="J119" s="175">
        <f t="shared" si="10"/>
        <v>0</v>
      </c>
      <c r="K119" s="172" t="s">
        <v>3</v>
      </c>
      <c r="L119" s="100"/>
      <c r="M119" s="176" t="s">
        <v>3</v>
      </c>
      <c r="N119" s="177" t="s">
        <v>43</v>
      </c>
      <c r="O119" s="178"/>
      <c r="P119" s="179">
        <f t="shared" si="11"/>
        <v>0</v>
      </c>
      <c r="Q119" s="179">
        <v>0</v>
      </c>
      <c r="R119" s="179">
        <f t="shared" si="12"/>
        <v>0</v>
      </c>
      <c r="S119" s="179">
        <v>0</v>
      </c>
      <c r="T119" s="180">
        <f t="shared" si="13"/>
        <v>0</v>
      </c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R119" s="181" t="s">
        <v>119</v>
      </c>
      <c r="AT119" s="181" t="s">
        <v>106</v>
      </c>
      <c r="AU119" s="181" t="s">
        <v>81</v>
      </c>
      <c r="AY119" s="91" t="s">
        <v>105</v>
      </c>
      <c r="BE119" s="182">
        <f t="shared" si="14"/>
        <v>0</v>
      </c>
      <c r="BF119" s="182">
        <f t="shared" si="15"/>
        <v>0</v>
      </c>
      <c r="BG119" s="182">
        <f t="shared" si="16"/>
        <v>0</v>
      </c>
      <c r="BH119" s="182">
        <f t="shared" si="17"/>
        <v>0</v>
      </c>
      <c r="BI119" s="182">
        <f t="shared" si="18"/>
        <v>0</v>
      </c>
      <c r="BJ119" s="91" t="s">
        <v>77</v>
      </c>
      <c r="BK119" s="182">
        <f t="shared" si="19"/>
        <v>0</v>
      </c>
      <c r="BL119" s="91" t="s">
        <v>119</v>
      </c>
      <c r="BM119" s="181" t="s">
        <v>263</v>
      </c>
    </row>
    <row r="120" spans="1:65" s="102" customFormat="1" ht="24.2" customHeight="1">
      <c r="A120" s="103"/>
      <c r="B120" s="100"/>
      <c r="C120" s="170" t="s">
        <v>134</v>
      </c>
      <c r="D120" s="170" t="s">
        <v>106</v>
      </c>
      <c r="E120" s="171" t="s">
        <v>264</v>
      </c>
      <c r="F120" s="172" t="s">
        <v>265</v>
      </c>
      <c r="G120" s="173" t="s">
        <v>143</v>
      </c>
      <c r="H120" s="174">
        <v>2</v>
      </c>
      <c r="I120" s="5"/>
      <c r="J120" s="175">
        <f t="shared" si="10"/>
        <v>0</v>
      </c>
      <c r="K120" s="172" t="s">
        <v>3</v>
      </c>
      <c r="L120" s="100"/>
      <c r="M120" s="176" t="s">
        <v>3</v>
      </c>
      <c r="N120" s="177" t="s">
        <v>43</v>
      </c>
      <c r="O120" s="178"/>
      <c r="P120" s="179">
        <f t="shared" si="11"/>
        <v>0</v>
      </c>
      <c r="Q120" s="179">
        <v>0</v>
      </c>
      <c r="R120" s="179">
        <f t="shared" si="12"/>
        <v>0</v>
      </c>
      <c r="S120" s="179">
        <v>0</v>
      </c>
      <c r="T120" s="180">
        <f t="shared" si="13"/>
        <v>0</v>
      </c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R120" s="181" t="s">
        <v>119</v>
      </c>
      <c r="AT120" s="181" t="s">
        <v>106</v>
      </c>
      <c r="AU120" s="181" t="s">
        <v>81</v>
      </c>
      <c r="AY120" s="91" t="s">
        <v>105</v>
      </c>
      <c r="BE120" s="182">
        <f t="shared" si="14"/>
        <v>0</v>
      </c>
      <c r="BF120" s="182">
        <f t="shared" si="15"/>
        <v>0</v>
      </c>
      <c r="BG120" s="182">
        <f t="shared" si="16"/>
        <v>0</v>
      </c>
      <c r="BH120" s="182">
        <f t="shared" si="17"/>
        <v>0</v>
      </c>
      <c r="BI120" s="182">
        <f t="shared" si="18"/>
        <v>0</v>
      </c>
      <c r="BJ120" s="91" t="s">
        <v>77</v>
      </c>
      <c r="BK120" s="182">
        <f t="shared" si="19"/>
        <v>0</v>
      </c>
      <c r="BL120" s="91" t="s">
        <v>119</v>
      </c>
      <c r="BM120" s="181" t="s">
        <v>266</v>
      </c>
    </row>
    <row r="121" spans="1:65" s="102" customFormat="1" ht="24.2" customHeight="1">
      <c r="A121" s="103"/>
      <c r="B121" s="100"/>
      <c r="C121" s="170" t="s">
        <v>135</v>
      </c>
      <c r="D121" s="170" t="s">
        <v>106</v>
      </c>
      <c r="E121" s="171" t="s">
        <v>267</v>
      </c>
      <c r="F121" s="172" t="s">
        <v>268</v>
      </c>
      <c r="G121" s="173" t="s">
        <v>143</v>
      </c>
      <c r="H121" s="174">
        <v>6</v>
      </c>
      <c r="I121" s="5"/>
      <c r="J121" s="175">
        <f t="shared" si="10"/>
        <v>0</v>
      </c>
      <c r="K121" s="172" t="s">
        <v>3</v>
      </c>
      <c r="L121" s="100"/>
      <c r="M121" s="176" t="s">
        <v>3</v>
      </c>
      <c r="N121" s="177" t="s">
        <v>43</v>
      </c>
      <c r="O121" s="178"/>
      <c r="P121" s="179">
        <f t="shared" si="11"/>
        <v>0</v>
      </c>
      <c r="Q121" s="179">
        <v>0</v>
      </c>
      <c r="R121" s="179">
        <f t="shared" si="12"/>
        <v>0</v>
      </c>
      <c r="S121" s="179">
        <v>0</v>
      </c>
      <c r="T121" s="180">
        <f t="shared" si="13"/>
        <v>0</v>
      </c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R121" s="181" t="s">
        <v>119</v>
      </c>
      <c r="AT121" s="181" t="s">
        <v>106</v>
      </c>
      <c r="AU121" s="181" t="s">
        <v>81</v>
      </c>
      <c r="AY121" s="91" t="s">
        <v>105</v>
      </c>
      <c r="BE121" s="182">
        <f t="shared" si="14"/>
        <v>0</v>
      </c>
      <c r="BF121" s="182">
        <f t="shared" si="15"/>
        <v>0</v>
      </c>
      <c r="BG121" s="182">
        <f t="shared" si="16"/>
        <v>0</v>
      </c>
      <c r="BH121" s="182">
        <f t="shared" si="17"/>
        <v>0</v>
      </c>
      <c r="BI121" s="182">
        <f t="shared" si="18"/>
        <v>0</v>
      </c>
      <c r="BJ121" s="91" t="s">
        <v>77</v>
      </c>
      <c r="BK121" s="182">
        <f t="shared" si="19"/>
        <v>0</v>
      </c>
      <c r="BL121" s="91" t="s">
        <v>119</v>
      </c>
      <c r="BM121" s="181" t="s">
        <v>269</v>
      </c>
    </row>
    <row r="122" spans="1:65" s="102" customFormat="1" ht="24.2" customHeight="1">
      <c r="A122" s="103"/>
      <c r="B122" s="100"/>
      <c r="C122" s="170" t="s">
        <v>136</v>
      </c>
      <c r="D122" s="170" t="s">
        <v>106</v>
      </c>
      <c r="E122" s="171" t="s">
        <v>270</v>
      </c>
      <c r="F122" s="172" t="s">
        <v>271</v>
      </c>
      <c r="G122" s="173" t="s">
        <v>143</v>
      </c>
      <c r="H122" s="174">
        <v>6</v>
      </c>
      <c r="I122" s="5"/>
      <c r="J122" s="175">
        <f t="shared" si="10"/>
        <v>0</v>
      </c>
      <c r="K122" s="172" t="s">
        <v>3</v>
      </c>
      <c r="L122" s="100"/>
      <c r="M122" s="176" t="s">
        <v>3</v>
      </c>
      <c r="N122" s="177" t="s">
        <v>43</v>
      </c>
      <c r="O122" s="178"/>
      <c r="P122" s="179">
        <f t="shared" si="11"/>
        <v>0</v>
      </c>
      <c r="Q122" s="179">
        <v>0</v>
      </c>
      <c r="R122" s="179">
        <f t="shared" si="12"/>
        <v>0</v>
      </c>
      <c r="S122" s="179">
        <v>0</v>
      </c>
      <c r="T122" s="180">
        <f t="shared" si="13"/>
        <v>0</v>
      </c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R122" s="181" t="s">
        <v>119</v>
      </c>
      <c r="AT122" s="181" t="s">
        <v>106</v>
      </c>
      <c r="AU122" s="181" t="s">
        <v>81</v>
      </c>
      <c r="AY122" s="91" t="s">
        <v>105</v>
      </c>
      <c r="BE122" s="182">
        <f t="shared" si="14"/>
        <v>0</v>
      </c>
      <c r="BF122" s="182">
        <f t="shared" si="15"/>
        <v>0</v>
      </c>
      <c r="BG122" s="182">
        <f t="shared" si="16"/>
        <v>0</v>
      </c>
      <c r="BH122" s="182">
        <f t="shared" si="17"/>
        <v>0</v>
      </c>
      <c r="BI122" s="182">
        <f t="shared" si="18"/>
        <v>0</v>
      </c>
      <c r="BJ122" s="91" t="s">
        <v>77</v>
      </c>
      <c r="BK122" s="182">
        <f t="shared" si="19"/>
        <v>0</v>
      </c>
      <c r="BL122" s="91" t="s">
        <v>119</v>
      </c>
      <c r="BM122" s="181" t="s">
        <v>272</v>
      </c>
    </row>
    <row r="123" spans="1:65" s="102" customFormat="1" ht="24.2" customHeight="1">
      <c r="A123" s="103"/>
      <c r="B123" s="100"/>
      <c r="C123" s="170" t="s">
        <v>137</v>
      </c>
      <c r="D123" s="170" t="s">
        <v>106</v>
      </c>
      <c r="E123" s="171" t="s">
        <v>273</v>
      </c>
      <c r="F123" s="172" t="s">
        <v>274</v>
      </c>
      <c r="G123" s="173" t="s">
        <v>143</v>
      </c>
      <c r="H123" s="174">
        <v>4</v>
      </c>
      <c r="I123" s="5"/>
      <c r="J123" s="175">
        <f t="shared" si="10"/>
        <v>0</v>
      </c>
      <c r="K123" s="172" t="s">
        <v>3</v>
      </c>
      <c r="L123" s="100"/>
      <c r="M123" s="176" t="s">
        <v>3</v>
      </c>
      <c r="N123" s="177" t="s">
        <v>43</v>
      </c>
      <c r="O123" s="178"/>
      <c r="P123" s="179">
        <f t="shared" si="11"/>
        <v>0</v>
      </c>
      <c r="Q123" s="179">
        <v>0</v>
      </c>
      <c r="R123" s="179">
        <f t="shared" si="12"/>
        <v>0</v>
      </c>
      <c r="S123" s="179">
        <v>0</v>
      </c>
      <c r="T123" s="180">
        <f t="shared" si="13"/>
        <v>0</v>
      </c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R123" s="181" t="s">
        <v>119</v>
      </c>
      <c r="AT123" s="181" t="s">
        <v>106</v>
      </c>
      <c r="AU123" s="181" t="s">
        <v>81</v>
      </c>
      <c r="AY123" s="91" t="s">
        <v>105</v>
      </c>
      <c r="BE123" s="182">
        <f t="shared" si="14"/>
        <v>0</v>
      </c>
      <c r="BF123" s="182">
        <f t="shared" si="15"/>
        <v>0</v>
      </c>
      <c r="BG123" s="182">
        <f t="shared" si="16"/>
        <v>0</v>
      </c>
      <c r="BH123" s="182">
        <f t="shared" si="17"/>
        <v>0</v>
      </c>
      <c r="BI123" s="182">
        <f t="shared" si="18"/>
        <v>0</v>
      </c>
      <c r="BJ123" s="91" t="s">
        <v>77</v>
      </c>
      <c r="BK123" s="182">
        <f t="shared" si="19"/>
        <v>0</v>
      </c>
      <c r="BL123" s="91" t="s">
        <v>119</v>
      </c>
      <c r="BM123" s="181" t="s">
        <v>275</v>
      </c>
    </row>
    <row r="124" spans="1:65" s="102" customFormat="1" ht="24.2" customHeight="1">
      <c r="A124" s="103"/>
      <c r="B124" s="100"/>
      <c r="C124" s="170" t="s">
        <v>138</v>
      </c>
      <c r="D124" s="170" t="s">
        <v>106</v>
      </c>
      <c r="E124" s="171" t="s">
        <v>276</v>
      </c>
      <c r="F124" s="172" t="s">
        <v>277</v>
      </c>
      <c r="G124" s="173" t="s">
        <v>143</v>
      </c>
      <c r="H124" s="174">
        <v>1</v>
      </c>
      <c r="I124" s="5"/>
      <c r="J124" s="175">
        <f t="shared" si="10"/>
        <v>0</v>
      </c>
      <c r="K124" s="172" t="s">
        <v>3</v>
      </c>
      <c r="L124" s="100"/>
      <c r="M124" s="176" t="s">
        <v>3</v>
      </c>
      <c r="N124" s="177" t="s">
        <v>43</v>
      </c>
      <c r="O124" s="178"/>
      <c r="P124" s="179">
        <f t="shared" si="11"/>
        <v>0</v>
      </c>
      <c r="Q124" s="179">
        <v>0</v>
      </c>
      <c r="R124" s="179">
        <f t="shared" si="12"/>
        <v>0</v>
      </c>
      <c r="S124" s="179">
        <v>0</v>
      </c>
      <c r="T124" s="180">
        <f t="shared" si="13"/>
        <v>0</v>
      </c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R124" s="181" t="s">
        <v>119</v>
      </c>
      <c r="AT124" s="181" t="s">
        <v>106</v>
      </c>
      <c r="AU124" s="181" t="s">
        <v>81</v>
      </c>
      <c r="AY124" s="91" t="s">
        <v>105</v>
      </c>
      <c r="BE124" s="182">
        <f t="shared" si="14"/>
        <v>0</v>
      </c>
      <c r="BF124" s="182">
        <f t="shared" si="15"/>
        <v>0</v>
      </c>
      <c r="BG124" s="182">
        <f t="shared" si="16"/>
        <v>0</v>
      </c>
      <c r="BH124" s="182">
        <f t="shared" si="17"/>
        <v>0</v>
      </c>
      <c r="BI124" s="182">
        <f t="shared" si="18"/>
        <v>0</v>
      </c>
      <c r="BJ124" s="91" t="s">
        <v>77</v>
      </c>
      <c r="BK124" s="182">
        <f t="shared" si="19"/>
        <v>0</v>
      </c>
      <c r="BL124" s="91" t="s">
        <v>119</v>
      </c>
      <c r="BM124" s="181" t="s">
        <v>278</v>
      </c>
    </row>
    <row r="125" spans="1:65" s="102" customFormat="1" ht="24.2" customHeight="1">
      <c r="A125" s="103"/>
      <c r="B125" s="100"/>
      <c r="C125" s="170" t="s">
        <v>139</v>
      </c>
      <c r="D125" s="170" t="s">
        <v>106</v>
      </c>
      <c r="E125" s="171" t="s">
        <v>279</v>
      </c>
      <c r="F125" s="172" t="s">
        <v>280</v>
      </c>
      <c r="G125" s="173" t="s">
        <v>143</v>
      </c>
      <c r="H125" s="174">
        <v>1</v>
      </c>
      <c r="I125" s="5"/>
      <c r="J125" s="175">
        <f t="shared" si="10"/>
        <v>0</v>
      </c>
      <c r="K125" s="172" t="s">
        <v>3</v>
      </c>
      <c r="L125" s="100"/>
      <c r="M125" s="176" t="s">
        <v>3</v>
      </c>
      <c r="N125" s="177" t="s">
        <v>43</v>
      </c>
      <c r="O125" s="178"/>
      <c r="P125" s="179">
        <f t="shared" si="11"/>
        <v>0</v>
      </c>
      <c r="Q125" s="179">
        <v>0</v>
      </c>
      <c r="R125" s="179">
        <f t="shared" si="12"/>
        <v>0</v>
      </c>
      <c r="S125" s="179">
        <v>0</v>
      </c>
      <c r="T125" s="180">
        <f t="shared" si="13"/>
        <v>0</v>
      </c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R125" s="181" t="s">
        <v>119</v>
      </c>
      <c r="AT125" s="181" t="s">
        <v>106</v>
      </c>
      <c r="AU125" s="181" t="s">
        <v>81</v>
      </c>
      <c r="AY125" s="91" t="s">
        <v>105</v>
      </c>
      <c r="BE125" s="182">
        <f t="shared" si="14"/>
        <v>0</v>
      </c>
      <c r="BF125" s="182">
        <f t="shared" si="15"/>
        <v>0</v>
      </c>
      <c r="BG125" s="182">
        <f t="shared" si="16"/>
        <v>0</v>
      </c>
      <c r="BH125" s="182">
        <f t="shared" si="17"/>
        <v>0</v>
      </c>
      <c r="BI125" s="182">
        <f t="shared" si="18"/>
        <v>0</v>
      </c>
      <c r="BJ125" s="91" t="s">
        <v>77</v>
      </c>
      <c r="BK125" s="182">
        <f t="shared" si="19"/>
        <v>0</v>
      </c>
      <c r="BL125" s="91" t="s">
        <v>119</v>
      </c>
      <c r="BM125" s="181" t="s">
        <v>281</v>
      </c>
    </row>
    <row r="126" spans="1:65" s="102" customFormat="1" ht="24.2" customHeight="1">
      <c r="A126" s="103"/>
      <c r="B126" s="100"/>
      <c r="C126" s="170" t="s">
        <v>140</v>
      </c>
      <c r="D126" s="170" t="s">
        <v>106</v>
      </c>
      <c r="E126" s="171" t="s">
        <v>282</v>
      </c>
      <c r="F126" s="172" t="s">
        <v>283</v>
      </c>
      <c r="G126" s="173" t="s">
        <v>143</v>
      </c>
      <c r="H126" s="174">
        <v>1</v>
      </c>
      <c r="I126" s="5"/>
      <c r="J126" s="175">
        <f t="shared" si="10"/>
        <v>0</v>
      </c>
      <c r="K126" s="172" t="s">
        <v>3</v>
      </c>
      <c r="L126" s="100"/>
      <c r="M126" s="176" t="s">
        <v>3</v>
      </c>
      <c r="N126" s="177" t="s">
        <v>43</v>
      </c>
      <c r="O126" s="178"/>
      <c r="P126" s="179">
        <f t="shared" si="11"/>
        <v>0</v>
      </c>
      <c r="Q126" s="179">
        <v>0</v>
      </c>
      <c r="R126" s="179">
        <f t="shared" si="12"/>
        <v>0</v>
      </c>
      <c r="S126" s="179">
        <v>0</v>
      </c>
      <c r="T126" s="180">
        <f t="shared" si="13"/>
        <v>0</v>
      </c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R126" s="181" t="s">
        <v>119</v>
      </c>
      <c r="AT126" s="181" t="s">
        <v>106</v>
      </c>
      <c r="AU126" s="181" t="s">
        <v>81</v>
      </c>
      <c r="AY126" s="91" t="s">
        <v>105</v>
      </c>
      <c r="BE126" s="182">
        <f t="shared" si="14"/>
        <v>0</v>
      </c>
      <c r="BF126" s="182">
        <f t="shared" si="15"/>
        <v>0</v>
      </c>
      <c r="BG126" s="182">
        <f t="shared" si="16"/>
        <v>0</v>
      </c>
      <c r="BH126" s="182">
        <f t="shared" si="17"/>
        <v>0</v>
      </c>
      <c r="BI126" s="182">
        <f t="shared" si="18"/>
        <v>0</v>
      </c>
      <c r="BJ126" s="91" t="s">
        <v>77</v>
      </c>
      <c r="BK126" s="182">
        <f t="shared" si="19"/>
        <v>0</v>
      </c>
      <c r="BL126" s="91" t="s">
        <v>119</v>
      </c>
      <c r="BM126" s="181" t="s">
        <v>284</v>
      </c>
    </row>
    <row r="127" spans="1:65" s="102" customFormat="1" ht="24.2" customHeight="1">
      <c r="A127" s="103"/>
      <c r="B127" s="100"/>
      <c r="C127" s="170" t="s">
        <v>141</v>
      </c>
      <c r="D127" s="170" t="s">
        <v>106</v>
      </c>
      <c r="E127" s="171" t="s">
        <v>285</v>
      </c>
      <c r="F127" s="172" t="s">
        <v>286</v>
      </c>
      <c r="G127" s="173" t="s">
        <v>143</v>
      </c>
      <c r="H127" s="174">
        <v>2</v>
      </c>
      <c r="I127" s="5"/>
      <c r="J127" s="175">
        <f t="shared" si="10"/>
        <v>0</v>
      </c>
      <c r="K127" s="172" t="s">
        <v>3</v>
      </c>
      <c r="L127" s="100"/>
      <c r="M127" s="176" t="s">
        <v>3</v>
      </c>
      <c r="N127" s="177" t="s">
        <v>43</v>
      </c>
      <c r="O127" s="178"/>
      <c r="P127" s="179">
        <f t="shared" si="11"/>
        <v>0</v>
      </c>
      <c r="Q127" s="179">
        <v>0</v>
      </c>
      <c r="R127" s="179">
        <f t="shared" si="12"/>
        <v>0</v>
      </c>
      <c r="S127" s="179">
        <v>0</v>
      </c>
      <c r="T127" s="180">
        <f t="shared" si="13"/>
        <v>0</v>
      </c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R127" s="181" t="s">
        <v>119</v>
      </c>
      <c r="AT127" s="181" t="s">
        <v>106</v>
      </c>
      <c r="AU127" s="181" t="s">
        <v>81</v>
      </c>
      <c r="AY127" s="91" t="s">
        <v>105</v>
      </c>
      <c r="BE127" s="182">
        <f t="shared" si="14"/>
        <v>0</v>
      </c>
      <c r="BF127" s="182">
        <f t="shared" si="15"/>
        <v>0</v>
      </c>
      <c r="BG127" s="182">
        <f t="shared" si="16"/>
        <v>0</v>
      </c>
      <c r="BH127" s="182">
        <f t="shared" si="17"/>
        <v>0</v>
      </c>
      <c r="BI127" s="182">
        <f t="shared" si="18"/>
        <v>0</v>
      </c>
      <c r="BJ127" s="91" t="s">
        <v>77</v>
      </c>
      <c r="BK127" s="182">
        <f t="shared" si="19"/>
        <v>0</v>
      </c>
      <c r="BL127" s="91" t="s">
        <v>119</v>
      </c>
      <c r="BM127" s="181" t="s">
        <v>287</v>
      </c>
    </row>
    <row r="128" spans="1:65" s="102" customFormat="1" ht="24.2" customHeight="1">
      <c r="A128" s="103"/>
      <c r="B128" s="100"/>
      <c r="C128" s="170" t="s">
        <v>142</v>
      </c>
      <c r="D128" s="170" t="s">
        <v>106</v>
      </c>
      <c r="E128" s="171" t="s">
        <v>288</v>
      </c>
      <c r="F128" s="172" t="s">
        <v>289</v>
      </c>
      <c r="G128" s="173" t="s">
        <v>143</v>
      </c>
      <c r="H128" s="174">
        <v>32</v>
      </c>
      <c r="I128" s="5"/>
      <c r="J128" s="175">
        <f t="shared" si="10"/>
        <v>0</v>
      </c>
      <c r="K128" s="172" t="s">
        <v>3</v>
      </c>
      <c r="L128" s="100"/>
      <c r="M128" s="176" t="s">
        <v>3</v>
      </c>
      <c r="N128" s="177" t="s">
        <v>43</v>
      </c>
      <c r="O128" s="178"/>
      <c r="P128" s="179">
        <f t="shared" si="11"/>
        <v>0</v>
      </c>
      <c r="Q128" s="179">
        <v>0</v>
      </c>
      <c r="R128" s="179">
        <f t="shared" si="12"/>
        <v>0</v>
      </c>
      <c r="S128" s="179">
        <v>0</v>
      </c>
      <c r="T128" s="180">
        <f t="shared" si="13"/>
        <v>0</v>
      </c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R128" s="181" t="s">
        <v>119</v>
      </c>
      <c r="AT128" s="181" t="s">
        <v>106</v>
      </c>
      <c r="AU128" s="181" t="s">
        <v>81</v>
      </c>
      <c r="AY128" s="91" t="s">
        <v>105</v>
      </c>
      <c r="BE128" s="182">
        <f t="shared" si="14"/>
        <v>0</v>
      </c>
      <c r="BF128" s="182">
        <f t="shared" si="15"/>
        <v>0</v>
      </c>
      <c r="BG128" s="182">
        <f t="shared" si="16"/>
        <v>0</v>
      </c>
      <c r="BH128" s="182">
        <f t="shared" si="17"/>
        <v>0</v>
      </c>
      <c r="BI128" s="182">
        <f t="shared" si="18"/>
        <v>0</v>
      </c>
      <c r="BJ128" s="91" t="s">
        <v>77</v>
      </c>
      <c r="BK128" s="182">
        <f t="shared" si="19"/>
        <v>0</v>
      </c>
      <c r="BL128" s="91" t="s">
        <v>119</v>
      </c>
      <c r="BM128" s="181" t="s">
        <v>290</v>
      </c>
    </row>
    <row r="129" spans="1:65" s="102" customFormat="1" ht="24.2" customHeight="1">
      <c r="A129" s="103"/>
      <c r="B129" s="100"/>
      <c r="C129" s="170" t="s">
        <v>144</v>
      </c>
      <c r="D129" s="170" t="s">
        <v>106</v>
      </c>
      <c r="E129" s="171" t="s">
        <v>291</v>
      </c>
      <c r="F129" s="172" t="s">
        <v>292</v>
      </c>
      <c r="G129" s="173" t="s">
        <v>143</v>
      </c>
      <c r="H129" s="174">
        <v>22</v>
      </c>
      <c r="I129" s="5"/>
      <c r="J129" s="175">
        <f t="shared" si="10"/>
        <v>0</v>
      </c>
      <c r="K129" s="172" t="s">
        <v>3</v>
      </c>
      <c r="L129" s="100"/>
      <c r="M129" s="176" t="s">
        <v>3</v>
      </c>
      <c r="N129" s="177" t="s">
        <v>43</v>
      </c>
      <c r="O129" s="178"/>
      <c r="P129" s="179">
        <f t="shared" si="11"/>
        <v>0</v>
      </c>
      <c r="Q129" s="179">
        <v>0</v>
      </c>
      <c r="R129" s="179">
        <f t="shared" si="12"/>
        <v>0</v>
      </c>
      <c r="S129" s="179">
        <v>0</v>
      </c>
      <c r="T129" s="180">
        <f t="shared" si="13"/>
        <v>0</v>
      </c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R129" s="181" t="s">
        <v>119</v>
      </c>
      <c r="AT129" s="181" t="s">
        <v>106</v>
      </c>
      <c r="AU129" s="181" t="s">
        <v>81</v>
      </c>
      <c r="AY129" s="91" t="s">
        <v>105</v>
      </c>
      <c r="BE129" s="182">
        <f t="shared" si="14"/>
        <v>0</v>
      </c>
      <c r="BF129" s="182">
        <f t="shared" si="15"/>
        <v>0</v>
      </c>
      <c r="BG129" s="182">
        <f t="shared" si="16"/>
        <v>0</v>
      </c>
      <c r="BH129" s="182">
        <f t="shared" si="17"/>
        <v>0</v>
      </c>
      <c r="BI129" s="182">
        <f t="shared" si="18"/>
        <v>0</v>
      </c>
      <c r="BJ129" s="91" t="s">
        <v>77</v>
      </c>
      <c r="BK129" s="182">
        <f t="shared" si="19"/>
        <v>0</v>
      </c>
      <c r="BL129" s="91" t="s">
        <v>119</v>
      </c>
      <c r="BM129" s="181" t="s">
        <v>293</v>
      </c>
    </row>
    <row r="130" spans="1:65" s="102" customFormat="1" ht="24.2" customHeight="1">
      <c r="A130" s="103"/>
      <c r="B130" s="100"/>
      <c r="C130" s="170" t="s">
        <v>145</v>
      </c>
      <c r="D130" s="170" t="s">
        <v>106</v>
      </c>
      <c r="E130" s="171" t="s">
        <v>294</v>
      </c>
      <c r="F130" s="172" t="s">
        <v>295</v>
      </c>
      <c r="G130" s="173" t="s">
        <v>143</v>
      </c>
      <c r="H130" s="174">
        <v>20</v>
      </c>
      <c r="I130" s="5"/>
      <c r="J130" s="175">
        <f t="shared" si="10"/>
        <v>0</v>
      </c>
      <c r="K130" s="172" t="s">
        <v>3</v>
      </c>
      <c r="L130" s="100"/>
      <c r="M130" s="176" t="s">
        <v>3</v>
      </c>
      <c r="N130" s="177" t="s">
        <v>43</v>
      </c>
      <c r="O130" s="178"/>
      <c r="P130" s="179">
        <f t="shared" si="11"/>
        <v>0</v>
      </c>
      <c r="Q130" s="179">
        <v>0</v>
      </c>
      <c r="R130" s="179">
        <f t="shared" si="12"/>
        <v>0</v>
      </c>
      <c r="S130" s="179">
        <v>0</v>
      </c>
      <c r="T130" s="180">
        <f t="shared" si="13"/>
        <v>0</v>
      </c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R130" s="181" t="s">
        <v>119</v>
      </c>
      <c r="AT130" s="181" t="s">
        <v>106</v>
      </c>
      <c r="AU130" s="181" t="s">
        <v>81</v>
      </c>
      <c r="AY130" s="91" t="s">
        <v>105</v>
      </c>
      <c r="BE130" s="182">
        <f t="shared" si="14"/>
        <v>0</v>
      </c>
      <c r="BF130" s="182">
        <f t="shared" si="15"/>
        <v>0</v>
      </c>
      <c r="BG130" s="182">
        <f t="shared" si="16"/>
        <v>0</v>
      </c>
      <c r="BH130" s="182">
        <f t="shared" si="17"/>
        <v>0</v>
      </c>
      <c r="BI130" s="182">
        <f t="shared" si="18"/>
        <v>0</v>
      </c>
      <c r="BJ130" s="91" t="s">
        <v>77</v>
      </c>
      <c r="BK130" s="182">
        <f t="shared" si="19"/>
        <v>0</v>
      </c>
      <c r="BL130" s="91" t="s">
        <v>119</v>
      </c>
      <c r="BM130" s="181" t="s">
        <v>296</v>
      </c>
    </row>
    <row r="131" spans="1:65" s="102" customFormat="1" ht="24.2" customHeight="1">
      <c r="A131" s="103"/>
      <c r="B131" s="100"/>
      <c r="C131" s="170" t="s">
        <v>146</v>
      </c>
      <c r="D131" s="170" t="s">
        <v>106</v>
      </c>
      <c r="E131" s="171" t="s">
        <v>297</v>
      </c>
      <c r="F131" s="172" t="s">
        <v>298</v>
      </c>
      <c r="G131" s="173" t="s">
        <v>143</v>
      </c>
      <c r="H131" s="174">
        <v>20</v>
      </c>
      <c r="I131" s="5"/>
      <c r="J131" s="175">
        <f t="shared" si="10"/>
        <v>0</v>
      </c>
      <c r="K131" s="172" t="s">
        <v>3</v>
      </c>
      <c r="L131" s="100"/>
      <c r="M131" s="176" t="s">
        <v>3</v>
      </c>
      <c r="N131" s="177" t="s">
        <v>43</v>
      </c>
      <c r="O131" s="178"/>
      <c r="P131" s="179">
        <f t="shared" si="11"/>
        <v>0</v>
      </c>
      <c r="Q131" s="179">
        <v>0</v>
      </c>
      <c r="R131" s="179">
        <f t="shared" si="12"/>
        <v>0</v>
      </c>
      <c r="S131" s="179">
        <v>0</v>
      </c>
      <c r="T131" s="180">
        <f t="shared" si="13"/>
        <v>0</v>
      </c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R131" s="181" t="s">
        <v>119</v>
      </c>
      <c r="AT131" s="181" t="s">
        <v>106</v>
      </c>
      <c r="AU131" s="181" t="s">
        <v>81</v>
      </c>
      <c r="AY131" s="91" t="s">
        <v>105</v>
      </c>
      <c r="BE131" s="182">
        <f t="shared" si="14"/>
        <v>0</v>
      </c>
      <c r="BF131" s="182">
        <f t="shared" si="15"/>
        <v>0</v>
      </c>
      <c r="BG131" s="182">
        <f t="shared" si="16"/>
        <v>0</v>
      </c>
      <c r="BH131" s="182">
        <f t="shared" si="17"/>
        <v>0</v>
      </c>
      <c r="BI131" s="182">
        <f t="shared" si="18"/>
        <v>0</v>
      </c>
      <c r="BJ131" s="91" t="s">
        <v>77</v>
      </c>
      <c r="BK131" s="182">
        <f t="shared" si="19"/>
        <v>0</v>
      </c>
      <c r="BL131" s="91" t="s">
        <v>119</v>
      </c>
      <c r="BM131" s="181" t="s">
        <v>299</v>
      </c>
    </row>
    <row r="132" spans="1:65" s="102" customFormat="1" ht="24.2" customHeight="1">
      <c r="A132" s="103"/>
      <c r="B132" s="100"/>
      <c r="C132" s="170" t="s">
        <v>147</v>
      </c>
      <c r="D132" s="170" t="s">
        <v>106</v>
      </c>
      <c r="E132" s="171" t="s">
        <v>300</v>
      </c>
      <c r="F132" s="172" t="s">
        <v>301</v>
      </c>
      <c r="G132" s="173" t="s">
        <v>143</v>
      </c>
      <c r="H132" s="174">
        <v>3</v>
      </c>
      <c r="I132" s="5"/>
      <c r="J132" s="175">
        <f t="shared" si="10"/>
        <v>0</v>
      </c>
      <c r="K132" s="172" t="s">
        <v>3</v>
      </c>
      <c r="L132" s="100"/>
      <c r="M132" s="176" t="s">
        <v>3</v>
      </c>
      <c r="N132" s="177" t="s">
        <v>43</v>
      </c>
      <c r="O132" s="178"/>
      <c r="P132" s="179">
        <f t="shared" si="11"/>
        <v>0</v>
      </c>
      <c r="Q132" s="179">
        <v>0</v>
      </c>
      <c r="R132" s="179">
        <f t="shared" si="12"/>
        <v>0</v>
      </c>
      <c r="S132" s="179">
        <v>0</v>
      </c>
      <c r="T132" s="180">
        <f t="shared" si="13"/>
        <v>0</v>
      </c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R132" s="181" t="s">
        <v>119</v>
      </c>
      <c r="AT132" s="181" t="s">
        <v>106</v>
      </c>
      <c r="AU132" s="181" t="s">
        <v>81</v>
      </c>
      <c r="AY132" s="91" t="s">
        <v>105</v>
      </c>
      <c r="BE132" s="182">
        <f t="shared" si="14"/>
        <v>0</v>
      </c>
      <c r="BF132" s="182">
        <f t="shared" si="15"/>
        <v>0</v>
      </c>
      <c r="BG132" s="182">
        <f t="shared" si="16"/>
        <v>0</v>
      </c>
      <c r="BH132" s="182">
        <f t="shared" si="17"/>
        <v>0</v>
      </c>
      <c r="BI132" s="182">
        <f t="shared" si="18"/>
        <v>0</v>
      </c>
      <c r="BJ132" s="91" t="s">
        <v>77</v>
      </c>
      <c r="BK132" s="182">
        <f t="shared" si="19"/>
        <v>0</v>
      </c>
      <c r="BL132" s="91" t="s">
        <v>119</v>
      </c>
      <c r="BM132" s="181" t="s">
        <v>302</v>
      </c>
    </row>
    <row r="133" spans="1:65" s="102" customFormat="1" ht="24.2" customHeight="1">
      <c r="A133" s="103"/>
      <c r="B133" s="100"/>
      <c r="C133" s="170" t="s">
        <v>148</v>
      </c>
      <c r="D133" s="170" t="s">
        <v>106</v>
      </c>
      <c r="E133" s="171" t="s">
        <v>303</v>
      </c>
      <c r="F133" s="172" t="s">
        <v>304</v>
      </c>
      <c r="G133" s="173" t="s">
        <v>143</v>
      </c>
      <c r="H133" s="174">
        <v>19</v>
      </c>
      <c r="I133" s="5"/>
      <c r="J133" s="175">
        <f t="shared" si="10"/>
        <v>0</v>
      </c>
      <c r="K133" s="172" t="s">
        <v>3</v>
      </c>
      <c r="L133" s="100"/>
      <c r="M133" s="176" t="s">
        <v>3</v>
      </c>
      <c r="N133" s="177" t="s">
        <v>43</v>
      </c>
      <c r="O133" s="178"/>
      <c r="P133" s="179">
        <f t="shared" si="11"/>
        <v>0</v>
      </c>
      <c r="Q133" s="179">
        <v>0</v>
      </c>
      <c r="R133" s="179">
        <f t="shared" si="12"/>
        <v>0</v>
      </c>
      <c r="S133" s="179">
        <v>0</v>
      </c>
      <c r="T133" s="180">
        <f t="shared" si="13"/>
        <v>0</v>
      </c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R133" s="181" t="s">
        <v>119</v>
      </c>
      <c r="AT133" s="181" t="s">
        <v>106</v>
      </c>
      <c r="AU133" s="181" t="s">
        <v>81</v>
      </c>
      <c r="AY133" s="91" t="s">
        <v>105</v>
      </c>
      <c r="BE133" s="182">
        <f t="shared" si="14"/>
        <v>0</v>
      </c>
      <c r="BF133" s="182">
        <f t="shared" si="15"/>
        <v>0</v>
      </c>
      <c r="BG133" s="182">
        <f t="shared" si="16"/>
        <v>0</v>
      </c>
      <c r="BH133" s="182">
        <f t="shared" si="17"/>
        <v>0</v>
      </c>
      <c r="BI133" s="182">
        <f t="shared" si="18"/>
        <v>0</v>
      </c>
      <c r="BJ133" s="91" t="s">
        <v>77</v>
      </c>
      <c r="BK133" s="182">
        <f t="shared" si="19"/>
        <v>0</v>
      </c>
      <c r="BL133" s="91" t="s">
        <v>119</v>
      </c>
      <c r="BM133" s="181" t="s">
        <v>305</v>
      </c>
    </row>
    <row r="134" spans="1:65" s="102" customFormat="1" ht="24.2" customHeight="1">
      <c r="A134" s="103"/>
      <c r="B134" s="100"/>
      <c r="C134" s="170" t="s">
        <v>149</v>
      </c>
      <c r="D134" s="170" t="s">
        <v>106</v>
      </c>
      <c r="E134" s="171" t="s">
        <v>306</v>
      </c>
      <c r="F134" s="172" t="s">
        <v>307</v>
      </c>
      <c r="G134" s="173" t="s">
        <v>143</v>
      </c>
      <c r="H134" s="174">
        <v>19</v>
      </c>
      <c r="I134" s="5"/>
      <c r="J134" s="175">
        <f t="shared" si="10"/>
        <v>0</v>
      </c>
      <c r="K134" s="172" t="s">
        <v>3</v>
      </c>
      <c r="L134" s="100"/>
      <c r="M134" s="176" t="s">
        <v>3</v>
      </c>
      <c r="N134" s="177" t="s">
        <v>43</v>
      </c>
      <c r="O134" s="178"/>
      <c r="P134" s="179">
        <f t="shared" si="11"/>
        <v>0</v>
      </c>
      <c r="Q134" s="179">
        <v>0</v>
      </c>
      <c r="R134" s="179">
        <f t="shared" si="12"/>
        <v>0</v>
      </c>
      <c r="S134" s="179">
        <v>0</v>
      </c>
      <c r="T134" s="180">
        <f t="shared" si="13"/>
        <v>0</v>
      </c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R134" s="181" t="s">
        <v>119</v>
      </c>
      <c r="AT134" s="181" t="s">
        <v>106</v>
      </c>
      <c r="AU134" s="181" t="s">
        <v>81</v>
      </c>
      <c r="AY134" s="91" t="s">
        <v>105</v>
      </c>
      <c r="BE134" s="182">
        <f t="shared" si="14"/>
        <v>0</v>
      </c>
      <c r="BF134" s="182">
        <f t="shared" si="15"/>
        <v>0</v>
      </c>
      <c r="BG134" s="182">
        <f t="shared" si="16"/>
        <v>0</v>
      </c>
      <c r="BH134" s="182">
        <f t="shared" si="17"/>
        <v>0</v>
      </c>
      <c r="BI134" s="182">
        <f t="shared" si="18"/>
        <v>0</v>
      </c>
      <c r="BJ134" s="91" t="s">
        <v>77</v>
      </c>
      <c r="BK134" s="182">
        <f t="shared" si="19"/>
        <v>0</v>
      </c>
      <c r="BL134" s="91" t="s">
        <v>119</v>
      </c>
      <c r="BM134" s="181" t="s">
        <v>308</v>
      </c>
    </row>
    <row r="135" spans="1:65" s="102" customFormat="1" ht="24.2" customHeight="1">
      <c r="A135" s="103"/>
      <c r="B135" s="100"/>
      <c r="C135" s="170" t="s">
        <v>150</v>
      </c>
      <c r="D135" s="170" t="s">
        <v>106</v>
      </c>
      <c r="E135" s="171" t="s">
        <v>309</v>
      </c>
      <c r="F135" s="172" t="s">
        <v>310</v>
      </c>
      <c r="G135" s="173" t="s">
        <v>143</v>
      </c>
      <c r="H135" s="174">
        <v>1</v>
      </c>
      <c r="I135" s="5"/>
      <c r="J135" s="175">
        <f t="shared" si="10"/>
        <v>0</v>
      </c>
      <c r="K135" s="172" t="s">
        <v>3</v>
      </c>
      <c r="L135" s="100"/>
      <c r="M135" s="176" t="s">
        <v>3</v>
      </c>
      <c r="N135" s="177" t="s">
        <v>43</v>
      </c>
      <c r="O135" s="178"/>
      <c r="P135" s="179">
        <f t="shared" si="11"/>
        <v>0</v>
      </c>
      <c r="Q135" s="179">
        <v>0</v>
      </c>
      <c r="R135" s="179">
        <f t="shared" si="12"/>
        <v>0</v>
      </c>
      <c r="S135" s="179">
        <v>0</v>
      </c>
      <c r="T135" s="180">
        <f t="shared" si="13"/>
        <v>0</v>
      </c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R135" s="181" t="s">
        <v>119</v>
      </c>
      <c r="AT135" s="181" t="s">
        <v>106</v>
      </c>
      <c r="AU135" s="181" t="s">
        <v>81</v>
      </c>
      <c r="AY135" s="91" t="s">
        <v>105</v>
      </c>
      <c r="BE135" s="182">
        <f t="shared" si="14"/>
        <v>0</v>
      </c>
      <c r="BF135" s="182">
        <f t="shared" si="15"/>
        <v>0</v>
      </c>
      <c r="BG135" s="182">
        <f t="shared" si="16"/>
        <v>0</v>
      </c>
      <c r="BH135" s="182">
        <f t="shared" si="17"/>
        <v>0</v>
      </c>
      <c r="BI135" s="182">
        <f t="shared" si="18"/>
        <v>0</v>
      </c>
      <c r="BJ135" s="91" t="s">
        <v>77</v>
      </c>
      <c r="BK135" s="182">
        <f t="shared" si="19"/>
        <v>0</v>
      </c>
      <c r="BL135" s="91" t="s">
        <v>119</v>
      </c>
      <c r="BM135" s="181" t="s">
        <v>311</v>
      </c>
    </row>
    <row r="136" spans="1:65" s="102" customFormat="1" ht="24.2" customHeight="1">
      <c r="A136" s="103"/>
      <c r="B136" s="100"/>
      <c r="C136" s="170" t="s">
        <v>151</v>
      </c>
      <c r="D136" s="170" t="s">
        <v>106</v>
      </c>
      <c r="E136" s="171" t="s">
        <v>312</v>
      </c>
      <c r="F136" s="172" t="s">
        <v>313</v>
      </c>
      <c r="G136" s="173" t="s">
        <v>143</v>
      </c>
      <c r="H136" s="174">
        <v>1</v>
      </c>
      <c r="I136" s="5"/>
      <c r="J136" s="175">
        <f t="shared" si="10"/>
        <v>0</v>
      </c>
      <c r="K136" s="172" t="s">
        <v>3</v>
      </c>
      <c r="L136" s="100"/>
      <c r="M136" s="176" t="s">
        <v>3</v>
      </c>
      <c r="N136" s="177" t="s">
        <v>43</v>
      </c>
      <c r="O136" s="178"/>
      <c r="P136" s="179">
        <f t="shared" si="11"/>
        <v>0</v>
      </c>
      <c r="Q136" s="179">
        <v>0</v>
      </c>
      <c r="R136" s="179">
        <f t="shared" si="12"/>
        <v>0</v>
      </c>
      <c r="S136" s="179">
        <v>0</v>
      </c>
      <c r="T136" s="180">
        <f t="shared" si="13"/>
        <v>0</v>
      </c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R136" s="181" t="s">
        <v>119</v>
      </c>
      <c r="AT136" s="181" t="s">
        <v>106</v>
      </c>
      <c r="AU136" s="181" t="s">
        <v>81</v>
      </c>
      <c r="AY136" s="91" t="s">
        <v>105</v>
      </c>
      <c r="BE136" s="182">
        <f t="shared" si="14"/>
        <v>0</v>
      </c>
      <c r="BF136" s="182">
        <f t="shared" si="15"/>
        <v>0</v>
      </c>
      <c r="BG136" s="182">
        <f t="shared" si="16"/>
        <v>0</v>
      </c>
      <c r="BH136" s="182">
        <f t="shared" si="17"/>
        <v>0</v>
      </c>
      <c r="BI136" s="182">
        <f t="shared" si="18"/>
        <v>0</v>
      </c>
      <c r="BJ136" s="91" t="s">
        <v>77</v>
      </c>
      <c r="BK136" s="182">
        <f t="shared" si="19"/>
        <v>0</v>
      </c>
      <c r="BL136" s="91" t="s">
        <v>119</v>
      </c>
      <c r="BM136" s="181" t="s">
        <v>314</v>
      </c>
    </row>
    <row r="137" spans="1:65" s="102" customFormat="1" ht="24.2" customHeight="1">
      <c r="A137" s="103"/>
      <c r="B137" s="100"/>
      <c r="C137" s="170" t="s">
        <v>152</v>
      </c>
      <c r="D137" s="170" t="s">
        <v>106</v>
      </c>
      <c r="E137" s="171" t="s">
        <v>315</v>
      </c>
      <c r="F137" s="172" t="s">
        <v>316</v>
      </c>
      <c r="G137" s="173" t="s">
        <v>143</v>
      </c>
      <c r="H137" s="174">
        <v>4</v>
      </c>
      <c r="I137" s="5"/>
      <c r="J137" s="175">
        <f t="shared" si="10"/>
        <v>0</v>
      </c>
      <c r="K137" s="172" t="s">
        <v>3</v>
      </c>
      <c r="L137" s="100"/>
      <c r="M137" s="176" t="s">
        <v>3</v>
      </c>
      <c r="N137" s="177" t="s">
        <v>43</v>
      </c>
      <c r="O137" s="178"/>
      <c r="P137" s="179">
        <f t="shared" si="11"/>
        <v>0</v>
      </c>
      <c r="Q137" s="179">
        <v>0</v>
      </c>
      <c r="R137" s="179">
        <f t="shared" si="12"/>
        <v>0</v>
      </c>
      <c r="S137" s="179">
        <v>0</v>
      </c>
      <c r="T137" s="180">
        <f t="shared" si="13"/>
        <v>0</v>
      </c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R137" s="181" t="s">
        <v>119</v>
      </c>
      <c r="AT137" s="181" t="s">
        <v>106</v>
      </c>
      <c r="AU137" s="181" t="s">
        <v>81</v>
      </c>
      <c r="AY137" s="91" t="s">
        <v>105</v>
      </c>
      <c r="BE137" s="182">
        <f t="shared" si="14"/>
        <v>0</v>
      </c>
      <c r="BF137" s="182">
        <f t="shared" si="15"/>
        <v>0</v>
      </c>
      <c r="BG137" s="182">
        <f t="shared" si="16"/>
        <v>0</v>
      </c>
      <c r="BH137" s="182">
        <f t="shared" si="17"/>
        <v>0</v>
      </c>
      <c r="BI137" s="182">
        <f t="shared" si="18"/>
        <v>0</v>
      </c>
      <c r="BJ137" s="91" t="s">
        <v>77</v>
      </c>
      <c r="BK137" s="182">
        <f t="shared" si="19"/>
        <v>0</v>
      </c>
      <c r="BL137" s="91" t="s">
        <v>119</v>
      </c>
      <c r="BM137" s="181" t="s">
        <v>317</v>
      </c>
    </row>
    <row r="138" spans="1:65" s="102" customFormat="1" ht="24.2" customHeight="1">
      <c r="A138" s="103"/>
      <c r="B138" s="100"/>
      <c r="C138" s="170" t="s">
        <v>153</v>
      </c>
      <c r="D138" s="170" t="s">
        <v>106</v>
      </c>
      <c r="E138" s="171" t="s">
        <v>318</v>
      </c>
      <c r="F138" s="172" t="s">
        <v>319</v>
      </c>
      <c r="G138" s="173" t="s">
        <v>143</v>
      </c>
      <c r="H138" s="174">
        <v>17</v>
      </c>
      <c r="I138" s="5"/>
      <c r="J138" s="175">
        <f t="shared" si="10"/>
        <v>0</v>
      </c>
      <c r="K138" s="172" t="s">
        <v>3</v>
      </c>
      <c r="L138" s="100"/>
      <c r="M138" s="176" t="s">
        <v>3</v>
      </c>
      <c r="N138" s="177" t="s">
        <v>43</v>
      </c>
      <c r="O138" s="178"/>
      <c r="P138" s="179">
        <f t="shared" si="11"/>
        <v>0</v>
      </c>
      <c r="Q138" s="179">
        <v>0</v>
      </c>
      <c r="R138" s="179">
        <f t="shared" si="12"/>
        <v>0</v>
      </c>
      <c r="S138" s="179">
        <v>0</v>
      </c>
      <c r="T138" s="180">
        <f t="shared" si="13"/>
        <v>0</v>
      </c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R138" s="181" t="s">
        <v>119</v>
      </c>
      <c r="AT138" s="181" t="s">
        <v>106</v>
      </c>
      <c r="AU138" s="181" t="s">
        <v>81</v>
      </c>
      <c r="AY138" s="91" t="s">
        <v>105</v>
      </c>
      <c r="BE138" s="182">
        <f t="shared" si="14"/>
        <v>0</v>
      </c>
      <c r="BF138" s="182">
        <f t="shared" si="15"/>
        <v>0</v>
      </c>
      <c r="BG138" s="182">
        <f t="shared" si="16"/>
        <v>0</v>
      </c>
      <c r="BH138" s="182">
        <f t="shared" si="17"/>
        <v>0</v>
      </c>
      <c r="BI138" s="182">
        <f t="shared" si="18"/>
        <v>0</v>
      </c>
      <c r="BJ138" s="91" t="s">
        <v>77</v>
      </c>
      <c r="BK138" s="182">
        <f t="shared" si="19"/>
        <v>0</v>
      </c>
      <c r="BL138" s="91" t="s">
        <v>119</v>
      </c>
      <c r="BM138" s="181" t="s">
        <v>320</v>
      </c>
    </row>
    <row r="139" spans="1:65" s="102" customFormat="1" ht="24.2" customHeight="1">
      <c r="A139" s="103"/>
      <c r="B139" s="100"/>
      <c r="C139" s="170" t="s">
        <v>154</v>
      </c>
      <c r="D139" s="170" t="s">
        <v>106</v>
      </c>
      <c r="E139" s="171" t="s">
        <v>321</v>
      </c>
      <c r="F139" s="172" t="s">
        <v>322</v>
      </c>
      <c r="G139" s="173" t="s">
        <v>143</v>
      </c>
      <c r="H139" s="174">
        <v>19</v>
      </c>
      <c r="I139" s="5"/>
      <c r="J139" s="175">
        <f aca="true" t="shared" si="20" ref="J139:J145">ROUND(I139*H139,2)</f>
        <v>0</v>
      </c>
      <c r="K139" s="172" t="s">
        <v>3</v>
      </c>
      <c r="L139" s="100"/>
      <c r="M139" s="176" t="s">
        <v>3</v>
      </c>
      <c r="N139" s="177" t="s">
        <v>43</v>
      </c>
      <c r="O139" s="178"/>
      <c r="P139" s="179">
        <f aca="true" t="shared" si="21" ref="P139:P145">O139*H139</f>
        <v>0</v>
      </c>
      <c r="Q139" s="179">
        <v>0</v>
      </c>
      <c r="R139" s="179">
        <f aca="true" t="shared" si="22" ref="R139:R145">Q139*H139</f>
        <v>0</v>
      </c>
      <c r="S139" s="179">
        <v>0</v>
      </c>
      <c r="T139" s="180">
        <f aca="true" t="shared" si="23" ref="T139:T145">S139*H139</f>
        <v>0</v>
      </c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R139" s="181" t="s">
        <v>119</v>
      </c>
      <c r="AT139" s="181" t="s">
        <v>106</v>
      </c>
      <c r="AU139" s="181" t="s">
        <v>81</v>
      </c>
      <c r="AY139" s="91" t="s">
        <v>105</v>
      </c>
      <c r="BE139" s="182">
        <f aca="true" t="shared" si="24" ref="BE139:BE145">IF(N139="základní",J139,0)</f>
        <v>0</v>
      </c>
      <c r="BF139" s="182">
        <f aca="true" t="shared" si="25" ref="BF139:BF145">IF(N139="snížená",J139,0)</f>
        <v>0</v>
      </c>
      <c r="BG139" s="182">
        <f aca="true" t="shared" si="26" ref="BG139:BG145">IF(N139="zákl. přenesená",J139,0)</f>
        <v>0</v>
      </c>
      <c r="BH139" s="182">
        <f aca="true" t="shared" si="27" ref="BH139:BH145">IF(N139="sníž. přenesená",J139,0)</f>
        <v>0</v>
      </c>
      <c r="BI139" s="182">
        <f aca="true" t="shared" si="28" ref="BI139:BI145">IF(N139="nulová",J139,0)</f>
        <v>0</v>
      </c>
      <c r="BJ139" s="91" t="s">
        <v>77</v>
      </c>
      <c r="BK139" s="182">
        <f aca="true" t="shared" si="29" ref="BK139:BK145">ROUND(I139*H139,2)</f>
        <v>0</v>
      </c>
      <c r="BL139" s="91" t="s">
        <v>119</v>
      </c>
      <c r="BM139" s="181" t="s">
        <v>323</v>
      </c>
    </row>
    <row r="140" spans="1:65" s="102" customFormat="1" ht="24.2" customHeight="1">
      <c r="A140" s="103"/>
      <c r="B140" s="100"/>
      <c r="C140" s="170" t="s">
        <v>155</v>
      </c>
      <c r="D140" s="170" t="s">
        <v>106</v>
      </c>
      <c r="E140" s="171" t="s">
        <v>324</v>
      </c>
      <c r="F140" s="172" t="s">
        <v>325</v>
      </c>
      <c r="G140" s="173" t="s">
        <v>143</v>
      </c>
      <c r="H140" s="174">
        <v>19</v>
      </c>
      <c r="I140" s="5"/>
      <c r="J140" s="175">
        <f t="shared" si="20"/>
        <v>0</v>
      </c>
      <c r="K140" s="172" t="s">
        <v>3</v>
      </c>
      <c r="L140" s="100"/>
      <c r="M140" s="176" t="s">
        <v>3</v>
      </c>
      <c r="N140" s="177" t="s">
        <v>43</v>
      </c>
      <c r="O140" s="178"/>
      <c r="P140" s="179">
        <f t="shared" si="21"/>
        <v>0</v>
      </c>
      <c r="Q140" s="179">
        <v>0</v>
      </c>
      <c r="R140" s="179">
        <f t="shared" si="22"/>
        <v>0</v>
      </c>
      <c r="S140" s="179">
        <v>0</v>
      </c>
      <c r="T140" s="180">
        <f t="shared" si="23"/>
        <v>0</v>
      </c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R140" s="181" t="s">
        <v>119</v>
      </c>
      <c r="AT140" s="181" t="s">
        <v>106</v>
      </c>
      <c r="AU140" s="181" t="s">
        <v>81</v>
      </c>
      <c r="AY140" s="91" t="s">
        <v>105</v>
      </c>
      <c r="BE140" s="182">
        <f t="shared" si="24"/>
        <v>0</v>
      </c>
      <c r="BF140" s="182">
        <f t="shared" si="25"/>
        <v>0</v>
      </c>
      <c r="BG140" s="182">
        <f t="shared" si="26"/>
        <v>0</v>
      </c>
      <c r="BH140" s="182">
        <f t="shared" si="27"/>
        <v>0</v>
      </c>
      <c r="BI140" s="182">
        <f t="shared" si="28"/>
        <v>0</v>
      </c>
      <c r="BJ140" s="91" t="s">
        <v>77</v>
      </c>
      <c r="BK140" s="182">
        <f t="shared" si="29"/>
        <v>0</v>
      </c>
      <c r="BL140" s="91" t="s">
        <v>119</v>
      </c>
      <c r="BM140" s="181" t="s">
        <v>326</v>
      </c>
    </row>
    <row r="141" spans="1:65" s="102" customFormat="1" ht="24.2" customHeight="1">
      <c r="A141" s="103"/>
      <c r="B141" s="100"/>
      <c r="C141" s="170" t="s">
        <v>156</v>
      </c>
      <c r="D141" s="170" t="s">
        <v>106</v>
      </c>
      <c r="E141" s="171" t="s">
        <v>327</v>
      </c>
      <c r="F141" s="172" t="s">
        <v>328</v>
      </c>
      <c r="G141" s="173" t="s">
        <v>143</v>
      </c>
      <c r="H141" s="174">
        <v>1</v>
      </c>
      <c r="I141" s="5"/>
      <c r="J141" s="175">
        <f t="shared" si="20"/>
        <v>0</v>
      </c>
      <c r="K141" s="172" t="s">
        <v>3</v>
      </c>
      <c r="L141" s="100"/>
      <c r="M141" s="176" t="s">
        <v>3</v>
      </c>
      <c r="N141" s="177" t="s">
        <v>43</v>
      </c>
      <c r="O141" s="178"/>
      <c r="P141" s="179">
        <f t="shared" si="21"/>
        <v>0</v>
      </c>
      <c r="Q141" s="179">
        <v>0</v>
      </c>
      <c r="R141" s="179">
        <f t="shared" si="22"/>
        <v>0</v>
      </c>
      <c r="S141" s="179">
        <v>0</v>
      </c>
      <c r="T141" s="180">
        <f t="shared" si="23"/>
        <v>0</v>
      </c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R141" s="181" t="s">
        <v>119</v>
      </c>
      <c r="AT141" s="181" t="s">
        <v>106</v>
      </c>
      <c r="AU141" s="181" t="s">
        <v>81</v>
      </c>
      <c r="AY141" s="91" t="s">
        <v>105</v>
      </c>
      <c r="BE141" s="182">
        <f t="shared" si="24"/>
        <v>0</v>
      </c>
      <c r="BF141" s="182">
        <f t="shared" si="25"/>
        <v>0</v>
      </c>
      <c r="BG141" s="182">
        <f t="shared" si="26"/>
        <v>0</v>
      </c>
      <c r="BH141" s="182">
        <f t="shared" si="27"/>
        <v>0</v>
      </c>
      <c r="BI141" s="182">
        <f t="shared" si="28"/>
        <v>0</v>
      </c>
      <c r="BJ141" s="91" t="s">
        <v>77</v>
      </c>
      <c r="BK141" s="182">
        <f t="shared" si="29"/>
        <v>0</v>
      </c>
      <c r="BL141" s="91" t="s">
        <v>119</v>
      </c>
      <c r="BM141" s="181" t="s">
        <v>329</v>
      </c>
    </row>
    <row r="142" spans="1:65" s="102" customFormat="1" ht="21.75" customHeight="1">
      <c r="A142" s="103"/>
      <c r="B142" s="100"/>
      <c r="C142" s="170" t="s">
        <v>157</v>
      </c>
      <c r="D142" s="170" t="s">
        <v>106</v>
      </c>
      <c r="E142" s="171" t="s">
        <v>330</v>
      </c>
      <c r="F142" s="172" t="s">
        <v>331</v>
      </c>
      <c r="G142" s="173" t="s">
        <v>143</v>
      </c>
      <c r="H142" s="174">
        <v>1</v>
      </c>
      <c r="I142" s="5"/>
      <c r="J142" s="175">
        <f t="shared" si="20"/>
        <v>0</v>
      </c>
      <c r="K142" s="172" t="s">
        <v>3</v>
      </c>
      <c r="L142" s="100"/>
      <c r="M142" s="176" t="s">
        <v>3</v>
      </c>
      <c r="N142" s="177" t="s">
        <v>43</v>
      </c>
      <c r="O142" s="178"/>
      <c r="P142" s="179">
        <f t="shared" si="21"/>
        <v>0</v>
      </c>
      <c r="Q142" s="179">
        <v>0</v>
      </c>
      <c r="R142" s="179">
        <f t="shared" si="22"/>
        <v>0</v>
      </c>
      <c r="S142" s="179">
        <v>0</v>
      </c>
      <c r="T142" s="180">
        <f t="shared" si="23"/>
        <v>0</v>
      </c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R142" s="181" t="s">
        <v>119</v>
      </c>
      <c r="AT142" s="181" t="s">
        <v>106</v>
      </c>
      <c r="AU142" s="181" t="s">
        <v>81</v>
      </c>
      <c r="AY142" s="91" t="s">
        <v>105</v>
      </c>
      <c r="BE142" s="182">
        <f t="shared" si="24"/>
        <v>0</v>
      </c>
      <c r="BF142" s="182">
        <f t="shared" si="25"/>
        <v>0</v>
      </c>
      <c r="BG142" s="182">
        <f t="shared" si="26"/>
        <v>0</v>
      </c>
      <c r="BH142" s="182">
        <f t="shared" si="27"/>
        <v>0</v>
      </c>
      <c r="BI142" s="182">
        <f t="shared" si="28"/>
        <v>0</v>
      </c>
      <c r="BJ142" s="91" t="s">
        <v>77</v>
      </c>
      <c r="BK142" s="182">
        <f t="shared" si="29"/>
        <v>0</v>
      </c>
      <c r="BL142" s="91" t="s">
        <v>119</v>
      </c>
      <c r="BM142" s="181" t="s">
        <v>332</v>
      </c>
    </row>
    <row r="143" spans="1:65" s="102" customFormat="1" ht="24.2" customHeight="1">
      <c r="A143" s="103"/>
      <c r="B143" s="100"/>
      <c r="C143" s="170" t="s">
        <v>158</v>
      </c>
      <c r="D143" s="170" t="s">
        <v>106</v>
      </c>
      <c r="E143" s="171" t="s">
        <v>333</v>
      </c>
      <c r="F143" s="172" t="s">
        <v>334</v>
      </c>
      <c r="G143" s="173" t="s">
        <v>143</v>
      </c>
      <c r="H143" s="174">
        <v>1</v>
      </c>
      <c r="I143" s="5"/>
      <c r="J143" s="175">
        <f t="shared" si="20"/>
        <v>0</v>
      </c>
      <c r="K143" s="172" t="s">
        <v>3</v>
      </c>
      <c r="L143" s="100"/>
      <c r="M143" s="176" t="s">
        <v>3</v>
      </c>
      <c r="N143" s="177" t="s">
        <v>43</v>
      </c>
      <c r="O143" s="178"/>
      <c r="P143" s="179">
        <f t="shared" si="21"/>
        <v>0</v>
      </c>
      <c r="Q143" s="179">
        <v>0</v>
      </c>
      <c r="R143" s="179">
        <f t="shared" si="22"/>
        <v>0</v>
      </c>
      <c r="S143" s="179">
        <v>0</v>
      </c>
      <c r="T143" s="180">
        <f t="shared" si="23"/>
        <v>0</v>
      </c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R143" s="181" t="s">
        <v>119</v>
      </c>
      <c r="AT143" s="181" t="s">
        <v>106</v>
      </c>
      <c r="AU143" s="181" t="s">
        <v>81</v>
      </c>
      <c r="AY143" s="91" t="s">
        <v>105</v>
      </c>
      <c r="BE143" s="182">
        <f t="shared" si="24"/>
        <v>0</v>
      </c>
      <c r="BF143" s="182">
        <f t="shared" si="25"/>
        <v>0</v>
      </c>
      <c r="BG143" s="182">
        <f t="shared" si="26"/>
        <v>0</v>
      </c>
      <c r="BH143" s="182">
        <f t="shared" si="27"/>
        <v>0</v>
      </c>
      <c r="BI143" s="182">
        <f t="shared" si="28"/>
        <v>0</v>
      </c>
      <c r="BJ143" s="91" t="s">
        <v>77</v>
      </c>
      <c r="BK143" s="182">
        <f t="shared" si="29"/>
        <v>0</v>
      </c>
      <c r="BL143" s="91" t="s">
        <v>119</v>
      </c>
      <c r="BM143" s="181" t="s">
        <v>335</v>
      </c>
    </row>
    <row r="144" spans="1:65" s="102" customFormat="1" ht="24.2" customHeight="1">
      <c r="A144" s="103"/>
      <c r="B144" s="100"/>
      <c r="C144" s="170" t="s">
        <v>159</v>
      </c>
      <c r="D144" s="170" t="s">
        <v>106</v>
      </c>
      <c r="E144" s="171" t="s">
        <v>336</v>
      </c>
      <c r="F144" s="172" t="s">
        <v>337</v>
      </c>
      <c r="G144" s="173" t="s">
        <v>143</v>
      </c>
      <c r="H144" s="174">
        <v>19</v>
      </c>
      <c r="I144" s="5"/>
      <c r="J144" s="175">
        <f t="shared" si="20"/>
        <v>0</v>
      </c>
      <c r="K144" s="172" t="s">
        <v>3</v>
      </c>
      <c r="L144" s="100"/>
      <c r="M144" s="176" t="s">
        <v>3</v>
      </c>
      <c r="N144" s="177" t="s">
        <v>43</v>
      </c>
      <c r="O144" s="178"/>
      <c r="P144" s="179">
        <f t="shared" si="21"/>
        <v>0</v>
      </c>
      <c r="Q144" s="179">
        <v>0</v>
      </c>
      <c r="R144" s="179">
        <f t="shared" si="22"/>
        <v>0</v>
      </c>
      <c r="S144" s="179">
        <v>0</v>
      </c>
      <c r="T144" s="180">
        <f t="shared" si="23"/>
        <v>0</v>
      </c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R144" s="181" t="s">
        <v>119</v>
      </c>
      <c r="AT144" s="181" t="s">
        <v>106</v>
      </c>
      <c r="AU144" s="181" t="s">
        <v>81</v>
      </c>
      <c r="AY144" s="91" t="s">
        <v>105</v>
      </c>
      <c r="BE144" s="182">
        <f t="shared" si="24"/>
        <v>0</v>
      </c>
      <c r="BF144" s="182">
        <f t="shared" si="25"/>
        <v>0</v>
      </c>
      <c r="BG144" s="182">
        <f t="shared" si="26"/>
        <v>0</v>
      </c>
      <c r="BH144" s="182">
        <f t="shared" si="27"/>
        <v>0</v>
      </c>
      <c r="BI144" s="182">
        <f t="shared" si="28"/>
        <v>0</v>
      </c>
      <c r="BJ144" s="91" t="s">
        <v>77</v>
      </c>
      <c r="BK144" s="182">
        <f t="shared" si="29"/>
        <v>0</v>
      </c>
      <c r="BL144" s="91" t="s">
        <v>119</v>
      </c>
      <c r="BM144" s="181" t="s">
        <v>338</v>
      </c>
    </row>
    <row r="145" spans="1:65" s="102" customFormat="1" ht="24.2" customHeight="1">
      <c r="A145" s="103"/>
      <c r="B145" s="100"/>
      <c r="C145" s="170" t="s">
        <v>160</v>
      </c>
      <c r="D145" s="170" t="s">
        <v>106</v>
      </c>
      <c r="E145" s="171" t="s">
        <v>339</v>
      </c>
      <c r="F145" s="172" t="s">
        <v>340</v>
      </c>
      <c r="G145" s="173" t="s">
        <v>143</v>
      </c>
      <c r="H145" s="174">
        <v>1</v>
      </c>
      <c r="I145" s="5"/>
      <c r="J145" s="175">
        <f t="shared" si="20"/>
        <v>0</v>
      </c>
      <c r="K145" s="172" t="s">
        <v>3</v>
      </c>
      <c r="L145" s="100"/>
      <c r="M145" s="176" t="s">
        <v>3</v>
      </c>
      <c r="N145" s="177" t="s">
        <v>43</v>
      </c>
      <c r="O145" s="178"/>
      <c r="P145" s="179">
        <f t="shared" si="21"/>
        <v>0</v>
      </c>
      <c r="Q145" s="179">
        <v>0</v>
      </c>
      <c r="R145" s="179">
        <f t="shared" si="22"/>
        <v>0</v>
      </c>
      <c r="S145" s="179">
        <v>0</v>
      </c>
      <c r="T145" s="180">
        <f t="shared" si="23"/>
        <v>0</v>
      </c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R145" s="181" t="s">
        <v>119</v>
      </c>
      <c r="AT145" s="181" t="s">
        <v>106</v>
      </c>
      <c r="AU145" s="181" t="s">
        <v>81</v>
      </c>
      <c r="AY145" s="91" t="s">
        <v>105</v>
      </c>
      <c r="BE145" s="182">
        <f t="shared" si="24"/>
        <v>0</v>
      </c>
      <c r="BF145" s="182">
        <f t="shared" si="25"/>
        <v>0</v>
      </c>
      <c r="BG145" s="182">
        <f t="shared" si="26"/>
        <v>0</v>
      </c>
      <c r="BH145" s="182">
        <f t="shared" si="27"/>
        <v>0</v>
      </c>
      <c r="BI145" s="182">
        <f t="shared" si="28"/>
        <v>0</v>
      </c>
      <c r="BJ145" s="91" t="s">
        <v>77</v>
      </c>
      <c r="BK145" s="182">
        <f t="shared" si="29"/>
        <v>0</v>
      </c>
      <c r="BL145" s="91" t="s">
        <v>119</v>
      </c>
      <c r="BM145" s="181" t="s">
        <v>341</v>
      </c>
    </row>
    <row r="146" spans="2:63" s="157" customFormat="1" ht="20.85" customHeight="1">
      <c r="B146" s="158"/>
      <c r="D146" s="159" t="s">
        <v>71</v>
      </c>
      <c r="E146" s="168" t="s">
        <v>342</v>
      </c>
      <c r="F146" s="168" t="s">
        <v>343</v>
      </c>
      <c r="J146" s="169">
        <f>BK146</f>
        <v>0</v>
      </c>
      <c r="L146" s="158"/>
      <c r="M146" s="162"/>
      <c r="N146" s="163"/>
      <c r="O146" s="163"/>
      <c r="P146" s="164">
        <f>SUM(P147:P158)</f>
        <v>0</v>
      </c>
      <c r="Q146" s="163"/>
      <c r="R146" s="164">
        <f>SUM(R147:R158)</f>
        <v>0</v>
      </c>
      <c r="S146" s="163"/>
      <c r="T146" s="165">
        <f>SUM(T147:T158)</f>
        <v>0</v>
      </c>
      <c r="AR146" s="159" t="s">
        <v>78</v>
      </c>
      <c r="AT146" s="166" t="s">
        <v>71</v>
      </c>
      <c r="AU146" s="166" t="s">
        <v>78</v>
      </c>
      <c r="AY146" s="159" t="s">
        <v>105</v>
      </c>
      <c r="BK146" s="167">
        <f>SUM(BK147:BK158)</f>
        <v>0</v>
      </c>
    </row>
    <row r="147" spans="1:65" s="102" customFormat="1" ht="24.2" customHeight="1">
      <c r="A147" s="103"/>
      <c r="B147" s="100"/>
      <c r="C147" s="170" t="s">
        <v>161</v>
      </c>
      <c r="D147" s="170" t="s">
        <v>106</v>
      </c>
      <c r="E147" s="171" t="s">
        <v>344</v>
      </c>
      <c r="F147" s="172" t="s">
        <v>345</v>
      </c>
      <c r="G147" s="173" t="s">
        <v>143</v>
      </c>
      <c r="H147" s="174">
        <v>1</v>
      </c>
      <c r="I147" s="5"/>
      <c r="J147" s="175">
        <f aca="true" t="shared" si="30" ref="J147:J158">ROUND(I147*H147,2)</f>
        <v>0</v>
      </c>
      <c r="K147" s="172" t="s">
        <v>3</v>
      </c>
      <c r="L147" s="100"/>
      <c r="M147" s="176" t="s">
        <v>3</v>
      </c>
      <c r="N147" s="177" t="s">
        <v>43</v>
      </c>
      <c r="O147" s="178"/>
      <c r="P147" s="179">
        <f aca="true" t="shared" si="31" ref="P147:P158">O147*H147</f>
        <v>0</v>
      </c>
      <c r="Q147" s="179">
        <v>0</v>
      </c>
      <c r="R147" s="179">
        <f aca="true" t="shared" si="32" ref="R147:R158">Q147*H147</f>
        <v>0</v>
      </c>
      <c r="S147" s="179">
        <v>0</v>
      </c>
      <c r="T147" s="180">
        <f aca="true" t="shared" si="33" ref="T147:T158">S147*H147</f>
        <v>0</v>
      </c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R147" s="181" t="s">
        <v>119</v>
      </c>
      <c r="AT147" s="181" t="s">
        <v>106</v>
      </c>
      <c r="AU147" s="181" t="s">
        <v>81</v>
      </c>
      <c r="AY147" s="91" t="s">
        <v>105</v>
      </c>
      <c r="BE147" s="182">
        <f aca="true" t="shared" si="34" ref="BE147:BE158">IF(N147="základní",J147,0)</f>
        <v>0</v>
      </c>
      <c r="BF147" s="182">
        <f aca="true" t="shared" si="35" ref="BF147:BF158">IF(N147="snížená",J147,0)</f>
        <v>0</v>
      </c>
      <c r="BG147" s="182">
        <f aca="true" t="shared" si="36" ref="BG147:BG158">IF(N147="zákl. přenesená",J147,0)</f>
        <v>0</v>
      </c>
      <c r="BH147" s="182">
        <f aca="true" t="shared" si="37" ref="BH147:BH158">IF(N147="sníž. přenesená",J147,0)</f>
        <v>0</v>
      </c>
      <c r="BI147" s="182">
        <f aca="true" t="shared" si="38" ref="BI147:BI158">IF(N147="nulová",J147,0)</f>
        <v>0</v>
      </c>
      <c r="BJ147" s="91" t="s">
        <v>77</v>
      </c>
      <c r="BK147" s="182">
        <f aca="true" t="shared" si="39" ref="BK147:BK158">ROUND(I147*H147,2)</f>
        <v>0</v>
      </c>
      <c r="BL147" s="91" t="s">
        <v>119</v>
      </c>
      <c r="BM147" s="181" t="s">
        <v>346</v>
      </c>
    </row>
    <row r="148" spans="1:65" s="102" customFormat="1" ht="24.2" customHeight="1">
      <c r="A148" s="103"/>
      <c r="B148" s="100"/>
      <c r="C148" s="170" t="s">
        <v>164</v>
      </c>
      <c r="D148" s="170" t="s">
        <v>106</v>
      </c>
      <c r="E148" s="171" t="s">
        <v>347</v>
      </c>
      <c r="F148" s="172" t="s">
        <v>348</v>
      </c>
      <c r="G148" s="173" t="s">
        <v>143</v>
      </c>
      <c r="H148" s="174">
        <v>1</v>
      </c>
      <c r="I148" s="5"/>
      <c r="J148" s="175">
        <f t="shared" si="30"/>
        <v>0</v>
      </c>
      <c r="K148" s="172" t="s">
        <v>3</v>
      </c>
      <c r="L148" s="100"/>
      <c r="M148" s="176" t="s">
        <v>3</v>
      </c>
      <c r="N148" s="177" t="s">
        <v>43</v>
      </c>
      <c r="O148" s="178"/>
      <c r="P148" s="179">
        <f t="shared" si="31"/>
        <v>0</v>
      </c>
      <c r="Q148" s="179">
        <v>0</v>
      </c>
      <c r="R148" s="179">
        <f t="shared" si="32"/>
        <v>0</v>
      </c>
      <c r="S148" s="179">
        <v>0</v>
      </c>
      <c r="T148" s="180">
        <f t="shared" si="33"/>
        <v>0</v>
      </c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R148" s="181" t="s">
        <v>119</v>
      </c>
      <c r="AT148" s="181" t="s">
        <v>106</v>
      </c>
      <c r="AU148" s="181" t="s">
        <v>81</v>
      </c>
      <c r="AY148" s="91" t="s">
        <v>105</v>
      </c>
      <c r="BE148" s="182">
        <f t="shared" si="34"/>
        <v>0</v>
      </c>
      <c r="BF148" s="182">
        <f t="shared" si="35"/>
        <v>0</v>
      </c>
      <c r="BG148" s="182">
        <f t="shared" si="36"/>
        <v>0</v>
      </c>
      <c r="BH148" s="182">
        <f t="shared" si="37"/>
        <v>0</v>
      </c>
      <c r="BI148" s="182">
        <f t="shared" si="38"/>
        <v>0</v>
      </c>
      <c r="BJ148" s="91" t="s">
        <v>77</v>
      </c>
      <c r="BK148" s="182">
        <f t="shared" si="39"/>
        <v>0</v>
      </c>
      <c r="BL148" s="91" t="s">
        <v>119</v>
      </c>
      <c r="BM148" s="181" t="s">
        <v>349</v>
      </c>
    </row>
    <row r="149" spans="1:65" s="102" customFormat="1" ht="21.75" customHeight="1">
      <c r="A149" s="103"/>
      <c r="B149" s="100"/>
      <c r="C149" s="170" t="s">
        <v>165</v>
      </c>
      <c r="D149" s="170" t="s">
        <v>106</v>
      </c>
      <c r="E149" s="171" t="s">
        <v>350</v>
      </c>
      <c r="F149" s="172" t="s">
        <v>351</v>
      </c>
      <c r="G149" s="173" t="s">
        <v>143</v>
      </c>
      <c r="H149" s="174">
        <v>5</v>
      </c>
      <c r="I149" s="5"/>
      <c r="J149" s="175">
        <f t="shared" si="30"/>
        <v>0</v>
      </c>
      <c r="K149" s="172" t="s">
        <v>3</v>
      </c>
      <c r="L149" s="100"/>
      <c r="M149" s="176" t="s">
        <v>3</v>
      </c>
      <c r="N149" s="177" t="s">
        <v>43</v>
      </c>
      <c r="O149" s="178"/>
      <c r="P149" s="179">
        <f t="shared" si="31"/>
        <v>0</v>
      </c>
      <c r="Q149" s="179">
        <v>0</v>
      </c>
      <c r="R149" s="179">
        <f t="shared" si="32"/>
        <v>0</v>
      </c>
      <c r="S149" s="179">
        <v>0</v>
      </c>
      <c r="T149" s="180">
        <f t="shared" si="33"/>
        <v>0</v>
      </c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R149" s="181" t="s">
        <v>119</v>
      </c>
      <c r="AT149" s="181" t="s">
        <v>106</v>
      </c>
      <c r="AU149" s="181" t="s">
        <v>81</v>
      </c>
      <c r="AY149" s="91" t="s">
        <v>105</v>
      </c>
      <c r="BE149" s="182">
        <f t="shared" si="34"/>
        <v>0</v>
      </c>
      <c r="BF149" s="182">
        <f t="shared" si="35"/>
        <v>0</v>
      </c>
      <c r="BG149" s="182">
        <f t="shared" si="36"/>
        <v>0</v>
      </c>
      <c r="BH149" s="182">
        <f t="shared" si="37"/>
        <v>0</v>
      </c>
      <c r="BI149" s="182">
        <f t="shared" si="38"/>
        <v>0</v>
      </c>
      <c r="BJ149" s="91" t="s">
        <v>77</v>
      </c>
      <c r="BK149" s="182">
        <f t="shared" si="39"/>
        <v>0</v>
      </c>
      <c r="BL149" s="91" t="s">
        <v>119</v>
      </c>
      <c r="BM149" s="181" t="s">
        <v>352</v>
      </c>
    </row>
    <row r="150" spans="1:65" s="102" customFormat="1" ht="24.2" customHeight="1">
      <c r="A150" s="103"/>
      <c r="B150" s="100"/>
      <c r="C150" s="170" t="s">
        <v>353</v>
      </c>
      <c r="D150" s="170" t="s">
        <v>106</v>
      </c>
      <c r="E150" s="171" t="s">
        <v>354</v>
      </c>
      <c r="F150" s="172" t="s">
        <v>355</v>
      </c>
      <c r="G150" s="173" t="s">
        <v>143</v>
      </c>
      <c r="H150" s="174">
        <v>2</v>
      </c>
      <c r="I150" s="5"/>
      <c r="J150" s="175">
        <f t="shared" si="30"/>
        <v>0</v>
      </c>
      <c r="K150" s="172" t="s">
        <v>3</v>
      </c>
      <c r="L150" s="100"/>
      <c r="M150" s="176" t="s">
        <v>3</v>
      </c>
      <c r="N150" s="177" t="s">
        <v>43</v>
      </c>
      <c r="O150" s="178"/>
      <c r="P150" s="179">
        <f t="shared" si="31"/>
        <v>0</v>
      </c>
      <c r="Q150" s="179">
        <v>0</v>
      </c>
      <c r="R150" s="179">
        <f t="shared" si="32"/>
        <v>0</v>
      </c>
      <c r="S150" s="179">
        <v>0</v>
      </c>
      <c r="T150" s="180">
        <f t="shared" si="33"/>
        <v>0</v>
      </c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R150" s="181" t="s">
        <v>119</v>
      </c>
      <c r="AT150" s="181" t="s">
        <v>106</v>
      </c>
      <c r="AU150" s="181" t="s">
        <v>81</v>
      </c>
      <c r="AY150" s="91" t="s">
        <v>105</v>
      </c>
      <c r="BE150" s="182">
        <f t="shared" si="34"/>
        <v>0</v>
      </c>
      <c r="BF150" s="182">
        <f t="shared" si="35"/>
        <v>0</v>
      </c>
      <c r="BG150" s="182">
        <f t="shared" si="36"/>
        <v>0</v>
      </c>
      <c r="BH150" s="182">
        <f t="shared" si="37"/>
        <v>0</v>
      </c>
      <c r="BI150" s="182">
        <f t="shared" si="38"/>
        <v>0</v>
      </c>
      <c r="BJ150" s="91" t="s">
        <v>77</v>
      </c>
      <c r="BK150" s="182">
        <f t="shared" si="39"/>
        <v>0</v>
      </c>
      <c r="BL150" s="91" t="s">
        <v>119</v>
      </c>
      <c r="BM150" s="181" t="s">
        <v>356</v>
      </c>
    </row>
    <row r="151" spans="1:65" s="102" customFormat="1" ht="21.75" customHeight="1">
      <c r="A151" s="103"/>
      <c r="B151" s="100"/>
      <c r="C151" s="170" t="s">
        <v>357</v>
      </c>
      <c r="D151" s="170" t="s">
        <v>106</v>
      </c>
      <c r="E151" s="171" t="s">
        <v>358</v>
      </c>
      <c r="F151" s="172" t="s">
        <v>359</v>
      </c>
      <c r="G151" s="173" t="s">
        <v>143</v>
      </c>
      <c r="H151" s="174">
        <v>2</v>
      </c>
      <c r="I151" s="5"/>
      <c r="J151" s="175">
        <f t="shared" si="30"/>
        <v>0</v>
      </c>
      <c r="K151" s="172" t="s">
        <v>3</v>
      </c>
      <c r="L151" s="100"/>
      <c r="M151" s="176" t="s">
        <v>3</v>
      </c>
      <c r="N151" s="177" t="s">
        <v>43</v>
      </c>
      <c r="O151" s="178"/>
      <c r="P151" s="179">
        <f t="shared" si="31"/>
        <v>0</v>
      </c>
      <c r="Q151" s="179">
        <v>0</v>
      </c>
      <c r="R151" s="179">
        <f t="shared" si="32"/>
        <v>0</v>
      </c>
      <c r="S151" s="179">
        <v>0</v>
      </c>
      <c r="T151" s="180">
        <f t="shared" si="33"/>
        <v>0</v>
      </c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R151" s="181" t="s">
        <v>119</v>
      </c>
      <c r="AT151" s="181" t="s">
        <v>106</v>
      </c>
      <c r="AU151" s="181" t="s">
        <v>81</v>
      </c>
      <c r="AY151" s="91" t="s">
        <v>105</v>
      </c>
      <c r="BE151" s="182">
        <f t="shared" si="34"/>
        <v>0</v>
      </c>
      <c r="BF151" s="182">
        <f t="shared" si="35"/>
        <v>0</v>
      </c>
      <c r="BG151" s="182">
        <f t="shared" si="36"/>
        <v>0</v>
      </c>
      <c r="BH151" s="182">
        <f t="shared" si="37"/>
        <v>0</v>
      </c>
      <c r="BI151" s="182">
        <f t="shared" si="38"/>
        <v>0</v>
      </c>
      <c r="BJ151" s="91" t="s">
        <v>77</v>
      </c>
      <c r="BK151" s="182">
        <f t="shared" si="39"/>
        <v>0</v>
      </c>
      <c r="BL151" s="91" t="s">
        <v>119</v>
      </c>
      <c r="BM151" s="181" t="s">
        <v>360</v>
      </c>
    </row>
    <row r="152" spans="1:65" s="102" customFormat="1" ht="24.2" customHeight="1">
      <c r="A152" s="103"/>
      <c r="B152" s="100"/>
      <c r="C152" s="170" t="s">
        <v>361</v>
      </c>
      <c r="D152" s="170" t="s">
        <v>106</v>
      </c>
      <c r="E152" s="171" t="s">
        <v>362</v>
      </c>
      <c r="F152" s="172" t="s">
        <v>363</v>
      </c>
      <c r="G152" s="173" t="s">
        <v>143</v>
      </c>
      <c r="H152" s="174">
        <v>1</v>
      </c>
      <c r="I152" s="5"/>
      <c r="J152" s="175">
        <f t="shared" si="30"/>
        <v>0</v>
      </c>
      <c r="K152" s="172" t="s">
        <v>3</v>
      </c>
      <c r="L152" s="100"/>
      <c r="M152" s="176" t="s">
        <v>3</v>
      </c>
      <c r="N152" s="177" t="s">
        <v>43</v>
      </c>
      <c r="O152" s="178"/>
      <c r="P152" s="179">
        <f t="shared" si="31"/>
        <v>0</v>
      </c>
      <c r="Q152" s="179">
        <v>0</v>
      </c>
      <c r="R152" s="179">
        <f t="shared" si="32"/>
        <v>0</v>
      </c>
      <c r="S152" s="179">
        <v>0</v>
      </c>
      <c r="T152" s="180">
        <f t="shared" si="33"/>
        <v>0</v>
      </c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R152" s="181" t="s">
        <v>119</v>
      </c>
      <c r="AT152" s="181" t="s">
        <v>106</v>
      </c>
      <c r="AU152" s="181" t="s">
        <v>81</v>
      </c>
      <c r="AY152" s="91" t="s">
        <v>105</v>
      </c>
      <c r="BE152" s="182">
        <f t="shared" si="34"/>
        <v>0</v>
      </c>
      <c r="BF152" s="182">
        <f t="shared" si="35"/>
        <v>0</v>
      </c>
      <c r="BG152" s="182">
        <f t="shared" si="36"/>
        <v>0</v>
      </c>
      <c r="BH152" s="182">
        <f t="shared" si="37"/>
        <v>0</v>
      </c>
      <c r="BI152" s="182">
        <f t="shared" si="38"/>
        <v>0</v>
      </c>
      <c r="BJ152" s="91" t="s">
        <v>77</v>
      </c>
      <c r="BK152" s="182">
        <f t="shared" si="39"/>
        <v>0</v>
      </c>
      <c r="BL152" s="91" t="s">
        <v>119</v>
      </c>
      <c r="BM152" s="181" t="s">
        <v>364</v>
      </c>
    </row>
    <row r="153" spans="1:65" s="102" customFormat="1" ht="24.2" customHeight="1">
      <c r="A153" s="103"/>
      <c r="B153" s="100"/>
      <c r="C153" s="170" t="s">
        <v>365</v>
      </c>
      <c r="D153" s="170" t="s">
        <v>106</v>
      </c>
      <c r="E153" s="171" t="s">
        <v>366</v>
      </c>
      <c r="F153" s="172" t="s">
        <v>367</v>
      </c>
      <c r="G153" s="173" t="s">
        <v>143</v>
      </c>
      <c r="H153" s="174">
        <v>1</v>
      </c>
      <c r="I153" s="5"/>
      <c r="J153" s="175">
        <f t="shared" si="30"/>
        <v>0</v>
      </c>
      <c r="K153" s="172" t="s">
        <v>3</v>
      </c>
      <c r="L153" s="100"/>
      <c r="M153" s="176" t="s">
        <v>3</v>
      </c>
      <c r="N153" s="177" t="s">
        <v>43</v>
      </c>
      <c r="O153" s="178"/>
      <c r="P153" s="179">
        <f t="shared" si="31"/>
        <v>0</v>
      </c>
      <c r="Q153" s="179">
        <v>0</v>
      </c>
      <c r="R153" s="179">
        <f t="shared" si="32"/>
        <v>0</v>
      </c>
      <c r="S153" s="179">
        <v>0</v>
      </c>
      <c r="T153" s="180">
        <f t="shared" si="33"/>
        <v>0</v>
      </c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R153" s="181" t="s">
        <v>119</v>
      </c>
      <c r="AT153" s="181" t="s">
        <v>106</v>
      </c>
      <c r="AU153" s="181" t="s">
        <v>81</v>
      </c>
      <c r="AY153" s="91" t="s">
        <v>105</v>
      </c>
      <c r="BE153" s="182">
        <f t="shared" si="34"/>
        <v>0</v>
      </c>
      <c r="BF153" s="182">
        <f t="shared" si="35"/>
        <v>0</v>
      </c>
      <c r="BG153" s="182">
        <f t="shared" si="36"/>
        <v>0</v>
      </c>
      <c r="BH153" s="182">
        <f t="shared" si="37"/>
        <v>0</v>
      </c>
      <c r="BI153" s="182">
        <f t="shared" si="38"/>
        <v>0</v>
      </c>
      <c r="BJ153" s="91" t="s">
        <v>77</v>
      </c>
      <c r="BK153" s="182">
        <f t="shared" si="39"/>
        <v>0</v>
      </c>
      <c r="BL153" s="91" t="s">
        <v>119</v>
      </c>
      <c r="BM153" s="181" t="s">
        <v>368</v>
      </c>
    </row>
    <row r="154" spans="1:65" s="102" customFormat="1" ht="24.2" customHeight="1">
      <c r="A154" s="103"/>
      <c r="B154" s="100"/>
      <c r="C154" s="170" t="s">
        <v>369</v>
      </c>
      <c r="D154" s="170" t="s">
        <v>106</v>
      </c>
      <c r="E154" s="171" t="s">
        <v>370</v>
      </c>
      <c r="F154" s="172" t="s">
        <v>371</v>
      </c>
      <c r="G154" s="173" t="s">
        <v>143</v>
      </c>
      <c r="H154" s="174">
        <v>1</v>
      </c>
      <c r="I154" s="5"/>
      <c r="J154" s="175">
        <f t="shared" si="30"/>
        <v>0</v>
      </c>
      <c r="K154" s="172" t="s">
        <v>3</v>
      </c>
      <c r="L154" s="100"/>
      <c r="M154" s="176" t="s">
        <v>3</v>
      </c>
      <c r="N154" s="177" t="s">
        <v>43</v>
      </c>
      <c r="O154" s="178"/>
      <c r="P154" s="179">
        <f t="shared" si="31"/>
        <v>0</v>
      </c>
      <c r="Q154" s="179">
        <v>0</v>
      </c>
      <c r="R154" s="179">
        <f t="shared" si="32"/>
        <v>0</v>
      </c>
      <c r="S154" s="179">
        <v>0</v>
      </c>
      <c r="T154" s="180">
        <f t="shared" si="33"/>
        <v>0</v>
      </c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R154" s="181" t="s">
        <v>119</v>
      </c>
      <c r="AT154" s="181" t="s">
        <v>106</v>
      </c>
      <c r="AU154" s="181" t="s">
        <v>81</v>
      </c>
      <c r="AY154" s="91" t="s">
        <v>105</v>
      </c>
      <c r="BE154" s="182">
        <f t="shared" si="34"/>
        <v>0</v>
      </c>
      <c r="BF154" s="182">
        <f t="shared" si="35"/>
        <v>0</v>
      </c>
      <c r="BG154" s="182">
        <f t="shared" si="36"/>
        <v>0</v>
      </c>
      <c r="BH154" s="182">
        <f t="shared" si="37"/>
        <v>0</v>
      </c>
      <c r="BI154" s="182">
        <f t="shared" si="38"/>
        <v>0</v>
      </c>
      <c r="BJ154" s="91" t="s">
        <v>77</v>
      </c>
      <c r="BK154" s="182">
        <f t="shared" si="39"/>
        <v>0</v>
      </c>
      <c r="BL154" s="91" t="s">
        <v>119</v>
      </c>
      <c r="BM154" s="181" t="s">
        <v>372</v>
      </c>
    </row>
    <row r="155" spans="1:65" s="102" customFormat="1" ht="21.75" customHeight="1">
      <c r="A155" s="103"/>
      <c r="B155" s="100"/>
      <c r="C155" s="170" t="s">
        <v>373</v>
      </c>
      <c r="D155" s="170" t="s">
        <v>106</v>
      </c>
      <c r="E155" s="171" t="s">
        <v>374</v>
      </c>
      <c r="F155" s="172" t="s">
        <v>375</v>
      </c>
      <c r="G155" s="173" t="s">
        <v>143</v>
      </c>
      <c r="H155" s="174">
        <v>5</v>
      </c>
      <c r="I155" s="5"/>
      <c r="J155" s="175">
        <f t="shared" si="30"/>
        <v>0</v>
      </c>
      <c r="K155" s="172" t="s">
        <v>3</v>
      </c>
      <c r="L155" s="100"/>
      <c r="M155" s="176" t="s">
        <v>3</v>
      </c>
      <c r="N155" s="177" t="s">
        <v>43</v>
      </c>
      <c r="O155" s="178"/>
      <c r="P155" s="179">
        <f t="shared" si="31"/>
        <v>0</v>
      </c>
      <c r="Q155" s="179">
        <v>0</v>
      </c>
      <c r="R155" s="179">
        <f t="shared" si="32"/>
        <v>0</v>
      </c>
      <c r="S155" s="179">
        <v>0</v>
      </c>
      <c r="T155" s="180">
        <f t="shared" si="33"/>
        <v>0</v>
      </c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R155" s="181" t="s">
        <v>119</v>
      </c>
      <c r="AT155" s="181" t="s">
        <v>106</v>
      </c>
      <c r="AU155" s="181" t="s">
        <v>81</v>
      </c>
      <c r="AY155" s="91" t="s">
        <v>105</v>
      </c>
      <c r="BE155" s="182">
        <f t="shared" si="34"/>
        <v>0</v>
      </c>
      <c r="BF155" s="182">
        <f t="shared" si="35"/>
        <v>0</v>
      </c>
      <c r="BG155" s="182">
        <f t="shared" si="36"/>
        <v>0</v>
      </c>
      <c r="BH155" s="182">
        <f t="shared" si="37"/>
        <v>0</v>
      </c>
      <c r="BI155" s="182">
        <f t="shared" si="38"/>
        <v>0</v>
      </c>
      <c r="BJ155" s="91" t="s">
        <v>77</v>
      </c>
      <c r="BK155" s="182">
        <f t="shared" si="39"/>
        <v>0</v>
      </c>
      <c r="BL155" s="91" t="s">
        <v>119</v>
      </c>
      <c r="BM155" s="181" t="s">
        <v>376</v>
      </c>
    </row>
    <row r="156" spans="1:65" s="102" customFormat="1" ht="24.2" customHeight="1">
      <c r="A156" s="103"/>
      <c r="B156" s="100"/>
      <c r="C156" s="170" t="s">
        <v>377</v>
      </c>
      <c r="D156" s="170" t="s">
        <v>106</v>
      </c>
      <c r="E156" s="171" t="s">
        <v>378</v>
      </c>
      <c r="F156" s="172" t="s">
        <v>379</v>
      </c>
      <c r="G156" s="173" t="s">
        <v>143</v>
      </c>
      <c r="H156" s="174">
        <v>1</v>
      </c>
      <c r="I156" s="5"/>
      <c r="J156" s="175">
        <f t="shared" si="30"/>
        <v>0</v>
      </c>
      <c r="K156" s="172" t="s">
        <v>3</v>
      </c>
      <c r="L156" s="100"/>
      <c r="M156" s="176" t="s">
        <v>3</v>
      </c>
      <c r="N156" s="177" t="s">
        <v>43</v>
      </c>
      <c r="O156" s="178"/>
      <c r="P156" s="179">
        <f t="shared" si="31"/>
        <v>0</v>
      </c>
      <c r="Q156" s="179">
        <v>0</v>
      </c>
      <c r="R156" s="179">
        <f t="shared" si="32"/>
        <v>0</v>
      </c>
      <c r="S156" s="179">
        <v>0</v>
      </c>
      <c r="T156" s="180">
        <f t="shared" si="33"/>
        <v>0</v>
      </c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R156" s="181" t="s">
        <v>119</v>
      </c>
      <c r="AT156" s="181" t="s">
        <v>106</v>
      </c>
      <c r="AU156" s="181" t="s">
        <v>81</v>
      </c>
      <c r="AY156" s="91" t="s">
        <v>105</v>
      </c>
      <c r="BE156" s="182">
        <f t="shared" si="34"/>
        <v>0</v>
      </c>
      <c r="BF156" s="182">
        <f t="shared" si="35"/>
        <v>0</v>
      </c>
      <c r="BG156" s="182">
        <f t="shared" si="36"/>
        <v>0</v>
      </c>
      <c r="BH156" s="182">
        <f t="shared" si="37"/>
        <v>0</v>
      </c>
      <c r="BI156" s="182">
        <f t="shared" si="38"/>
        <v>0</v>
      </c>
      <c r="BJ156" s="91" t="s">
        <v>77</v>
      </c>
      <c r="BK156" s="182">
        <f t="shared" si="39"/>
        <v>0</v>
      </c>
      <c r="BL156" s="91" t="s">
        <v>119</v>
      </c>
      <c r="BM156" s="181" t="s">
        <v>380</v>
      </c>
    </row>
    <row r="157" spans="1:65" s="102" customFormat="1" ht="24.2" customHeight="1">
      <c r="A157" s="103"/>
      <c r="B157" s="100"/>
      <c r="C157" s="170" t="s">
        <v>381</v>
      </c>
      <c r="D157" s="170" t="s">
        <v>106</v>
      </c>
      <c r="E157" s="171" t="s">
        <v>382</v>
      </c>
      <c r="F157" s="172" t="s">
        <v>383</v>
      </c>
      <c r="G157" s="173" t="s">
        <v>143</v>
      </c>
      <c r="H157" s="174">
        <v>1</v>
      </c>
      <c r="I157" s="5"/>
      <c r="J157" s="175">
        <f t="shared" si="30"/>
        <v>0</v>
      </c>
      <c r="K157" s="172" t="s">
        <v>3</v>
      </c>
      <c r="L157" s="100"/>
      <c r="M157" s="176" t="s">
        <v>3</v>
      </c>
      <c r="N157" s="177" t="s">
        <v>43</v>
      </c>
      <c r="O157" s="178"/>
      <c r="P157" s="179">
        <f t="shared" si="31"/>
        <v>0</v>
      </c>
      <c r="Q157" s="179">
        <v>0</v>
      </c>
      <c r="R157" s="179">
        <f t="shared" si="32"/>
        <v>0</v>
      </c>
      <c r="S157" s="179">
        <v>0</v>
      </c>
      <c r="T157" s="180">
        <f t="shared" si="33"/>
        <v>0</v>
      </c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R157" s="181" t="s">
        <v>119</v>
      </c>
      <c r="AT157" s="181" t="s">
        <v>106</v>
      </c>
      <c r="AU157" s="181" t="s">
        <v>81</v>
      </c>
      <c r="AY157" s="91" t="s">
        <v>105</v>
      </c>
      <c r="BE157" s="182">
        <f t="shared" si="34"/>
        <v>0</v>
      </c>
      <c r="BF157" s="182">
        <f t="shared" si="35"/>
        <v>0</v>
      </c>
      <c r="BG157" s="182">
        <f t="shared" si="36"/>
        <v>0</v>
      </c>
      <c r="BH157" s="182">
        <f t="shared" si="37"/>
        <v>0</v>
      </c>
      <c r="BI157" s="182">
        <f t="shared" si="38"/>
        <v>0</v>
      </c>
      <c r="BJ157" s="91" t="s">
        <v>77</v>
      </c>
      <c r="BK157" s="182">
        <f t="shared" si="39"/>
        <v>0</v>
      </c>
      <c r="BL157" s="91" t="s">
        <v>119</v>
      </c>
      <c r="BM157" s="181" t="s">
        <v>384</v>
      </c>
    </row>
    <row r="158" spans="1:65" s="102" customFormat="1" ht="24.2" customHeight="1">
      <c r="A158" s="103"/>
      <c r="B158" s="100"/>
      <c r="C158" s="170" t="s">
        <v>385</v>
      </c>
      <c r="D158" s="170" t="s">
        <v>106</v>
      </c>
      <c r="E158" s="171" t="s">
        <v>386</v>
      </c>
      <c r="F158" s="172" t="s">
        <v>387</v>
      </c>
      <c r="G158" s="173" t="s">
        <v>143</v>
      </c>
      <c r="H158" s="174">
        <v>1</v>
      </c>
      <c r="I158" s="5"/>
      <c r="J158" s="175">
        <f t="shared" si="30"/>
        <v>0</v>
      </c>
      <c r="K158" s="172" t="s">
        <v>3</v>
      </c>
      <c r="L158" s="100"/>
      <c r="M158" s="176" t="s">
        <v>3</v>
      </c>
      <c r="N158" s="177" t="s">
        <v>43</v>
      </c>
      <c r="O158" s="178"/>
      <c r="P158" s="179">
        <f t="shared" si="31"/>
        <v>0</v>
      </c>
      <c r="Q158" s="179">
        <v>0</v>
      </c>
      <c r="R158" s="179">
        <f t="shared" si="32"/>
        <v>0</v>
      </c>
      <c r="S158" s="179">
        <v>0</v>
      </c>
      <c r="T158" s="180">
        <f t="shared" si="33"/>
        <v>0</v>
      </c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R158" s="181" t="s">
        <v>119</v>
      </c>
      <c r="AT158" s="181" t="s">
        <v>106</v>
      </c>
      <c r="AU158" s="181" t="s">
        <v>81</v>
      </c>
      <c r="AY158" s="91" t="s">
        <v>105</v>
      </c>
      <c r="BE158" s="182">
        <f t="shared" si="34"/>
        <v>0</v>
      </c>
      <c r="BF158" s="182">
        <f t="shared" si="35"/>
        <v>0</v>
      </c>
      <c r="BG158" s="182">
        <f t="shared" si="36"/>
        <v>0</v>
      </c>
      <c r="BH158" s="182">
        <f t="shared" si="37"/>
        <v>0</v>
      </c>
      <c r="BI158" s="182">
        <f t="shared" si="38"/>
        <v>0</v>
      </c>
      <c r="BJ158" s="91" t="s">
        <v>77</v>
      </c>
      <c r="BK158" s="182">
        <f t="shared" si="39"/>
        <v>0</v>
      </c>
      <c r="BL158" s="91" t="s">
        <v>119</v>
      </c>
      <c r="BM158" s="181" t="s">
        <v>388</v>
      </c>
    </row>
    <row r="159" spans="2:63" s="157" customFormat="1" ht="20.85" customHeight="1">
      <c r="B159" s="158"/>
      <c r="D159" s="159" t="s">
        <v>71</v>
      </c>
      <c r="E159" s="168" t="s">
        <v>389</v>
      </c>
      <c r="F159" s="168" t="s">
        <v>390</v>
      </c>
      <c r="J159" s="169">
        <f>BK159</f>
        <v>0</v>
      </c>
      <c r="L159" s="158"/>
      <c r="M159" s="162"/>
      <c r="N159" s="163"/>
      <c r="O159" s="163"/>
      <c r="P159" s="164">
        <f>SUM(P160:P165)</f>
        <v>0</v>
      </c>
      <c r="Q159" s="163"/>
      <c r="R159" s="164">
        <f>SUM(R160:R165)</f>
        <v>0</v>
      </c>
      <c r="S159" s="163"/>
      <c r="T159" s="165">
        <f>SUM(T160:T165)</f>
        <v>0</v>
      </c>
      <c r="AR159" s="159" t="s">
        <v>78</v>
      </c>
      <c r="AT159" s="166" t="s">
        <v>71</v>
      </c>
      <c r="AU159" s="166" t="s">
        <v>78</v>
      </c>
      <c r="AY159" s="159" t="s">
        <v>105</v>
      </c>
      <c r="BK159" s="167">
        <f>SUM(BK160:BK165)</f>
        <v>0</v>
      </c>
    </row>
    <row r="160" spans="1:65" s="102" customFormat="1" ht="21.75" customHeight="1">
      <c r="A160" s="103"/>
      <c r="B160" s="100"/>
      <c r="C160" s="170" t="s">
        <v>391</v>
      </c>
      <c r="D160" s="170" t="s">
        <v>106</v>
      </c>
      <c r="E160" s="171" t="s">
        <v>392</v>
      </c>
      <c r="F160" s="172" t="s">
        <v>393</v>
      </c>
      <c r="G160" s="173" t="s">
        <v>143</v>
      </c>
      <c r="H160" s="174">
        <v>1</v>
      </c>
      <c r="I160" s="5"/>
      <c r="J160" s="175">
        <f aca="true" t="shared" si="40" ref="J160:J165">ROUND(I160*H160,2)</f>
        <v>0</v>
      </c>
      <c r="K160" s="172" t="s">
        <v>3</v>
      </c>
      <c r="L160" s="100"/>
      <c r="M160" s="176" t="s">
        <v>3</v>
      </c>
      <c r="N160" s="177" t="s">
        <v>43</v>
      </c>
      <c r="O160" s="178"/>
      <c r="P160" s="179">
        <f aca="true" t="shared" si="41" ref="P160:P165">O160*H160</f>
        <v>0</v>
      </c>
      <c r="Q160" s="179">
        <v>0</v>
      </c>
      <c r="R160" s="179">
        <f aca="true" t="shared" si="42" ref="R160:R165">Q160*H160</f>
        <v>0</v>
      </c>
      <c r="S160" s="179">
        <v>0</v>
      </c>
      <c r="T160" s="180">
        <f aca="true" t="shared" si="43" ref="T160:T165">S160*H160</f>
        <v>0</v>
      </c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R160" s="181" t="s">
        <v>119</v>
      </c>
      <c r="AT160" s="181" t="s">
        <v>106</v>
      </c>
      <c r="AU160" s="181" t="s">
        <v>81</v>
      </c>
      <c r="AY160" s="91" t="s">
        <v>105</v>
      </c>
      <c r="BE160" s="182">
        <f aca="true" t="shared" si="44" ref="BE160:BE165">IF(N160="základní",J160,0)</f>
        <v>0</v>
      </c>
      <c r="BF160" s="182">
        <f aca="true" t="shared" si="45" ref="BF160:BF165">IF(N160="snížená",J160,0)</f>
        <v>0</v>
      </c>
      <c r="BG160" s="182">
        <f aca="true" t="shared" si="46" ref="BG160:BG165">IF(N160="zákl. přenesená",J160,0)</f>
        <v>0</v>
      </c>
      <c r="BH160" s="182">
        <f aca="true" t="shared" si="47" ref="BH160:BH165">IF(N160="sníž. přenesená",J160,0)</f>
        <v>0</v>
      </c>
      <c r="BI160" s="182">
        <f aca="true" t="shared" si="48" ref="BI160:BI165">IF(N160="nulová",J160,0)</f>
        <v>0</v>
      </c>
      <c r="BJ160" s="91" t="s">
        <v>77</v>
      </c>
      <c r="BK160" s="182">
        <f aca="true" t="shared" si="49" ref="BK160:BK165">ROUND(I160*H160,2)</f>
        <v>0</v>
      </c>
      <c r="BL160" s="91" t="s">
        <v>119</v>
      </c>
      <c r="BM160" s="181" t="s">
        <v>394</v>
      </c>
    </row>
    <row r="161" spans="1:65" s="102" customFormat="1" ht="16.5" customHeight="1">
      <c r="A161" s="103"/>
      <c r="B161" s="100"/>
      <c r="C161" s="170" t="s">
        <v>395</v>
      </c>
      <c r="D161" s="170" t="s">
        <v>106</v>
      </c>
      <c r="E161" s="171" t="s">
        <v>396</v>
      </c>
      <c r="F161" s="172" t="s">
        <v>397</v>
      </c>
      <c r="G161" s="173" t="s">
        <v>143</v>
      </c>
      <c r="H161" s="174">
        <v>1</v>
      </c>
      <c r="I161" s="5"/>
      <c r="J161" s="175">
        <f t="shared" si="40"/>
        <v>0</v>
      </c>
      <c r="K161" s="172" t="s">
        <v>3</v>
      </c>
      <c r="L161" s="100"/>
      <c r="M161" s="176" t="s">
        <v>3</v>
      </c>
      <c r="N161" s="177" t="s">
        <v>43</v>
      </c>
      <c r="O161" s="178"/>
      <c r="P161" s="179">
        <f t="shared" si="41"/>
        <v>0</v>
      </c>
      <c r="Q161" s="179">
        <v>0</v>
      </c>
      <c r="R161" s="179">
        <f t="shared" si="42"/>
        <v>0</v>
      </c>
      <c r="S161" s="179">
        <v>0</v>
      </c>
      <c r="T161" s="180">
        <f t="shared" si="43"/>
        <v>0</v>
      </c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R161" s="181" t="s">
        <v>119</v>
      </c>
      <c r="AT161" s="181" t="s">
        <v>106</v>
      </c>
      <c r="AU161" s="181" t="s">
        <v>81</v>
      </c>
      <c r="AY161" s="91" t="s">
        <v>105</v>
      </c>
      <c r="BE161" s="182">
        <f t="shared" si="44"/>
        <v>0</v>
      </c>
      <c r="BF161" s="182">
        <f t="shared" si="45"/>
        <v>0</v>
      </c>
      <c r="BG161" s="182">
        <f t="shared" si="46"/>
        <v>0</v>
      </c>
      <c r="BH161" s="182">
        <f t="shared" si="47"/>
        <v>0</v>
      </c>
      <c r="BI161" s="182">
        <f t="shared" si="48"/>
        <v>0</v>
      </c>
      <c r="BJ161" s="91" t="s">
        <v>77</v>
      </c>
      <c r="BK161" s="182">
        <f t="shared" si="49"/>
        <v>0</v>
      </c>
      <c r="BL161" s="91" t="s">
        <v>119</v>
      </c>
      <c r="BM161" s="181" t="s">
        <v>398</v>
      </c>
    </row>
    <row r="162" spans="1:65" s="102" customFormat="1" ht="16.5" customHeight="1">
      <c r="A162" s="103"/>
      <c r="B162" s="100"/>
      <c r="C162" s="170" t="s">
        <v>399</v>
      </c>
      <c r="D162" s="170" t="s">
        <v>106</v>
      </c>
      <c r="E162" s="171" t="s">
        <v>400</v>
      </c>
      <c r="F162" s="172" t="s">
        <v>401</v>
      </c>
      <c r="G162" s="173" t="s">
        <v>143</v>
      </c>
      <c r="H162" s="174">
        <v>2</v>
      </c>
      <c r="I162" s="5"/>
      <c r="J162" s="175">
        <f t="shared" si="40"/>
        <v>0</v>
      </c>
      <c r="K162" s="172" t="s">
        <v>3</v>
      </c>
      <c r="L162" s="100"/>
      <c r="M162" s="176" t="s">
        <v>3</v>
      </c>
      <c r="N162" s="177" t="s">
        <v>43</v>
      </c>
      <c r="O162" s="178"/>
      <c r="P162" s="179">
        <f t="shared" si="41"/>
        <v>0</v>
      </c>
      <c r="Q162" s="179">
        <v>0</v>
      </c>
      <c r="R162" s="179">
        <f t="shared" si="42"/>
        <v>0</v>
      </c>
      <c r="S162" s="179">
        <v>0</v>
      </c>
      <c r="T162" s="180">
        <f t="shared" si="43"/>
        <v>0</v>
      </c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R162" s="181" t="s">
        <v>119</v>
      </c>
      <c r="AT162" s="181" t="s">
        <v>106</v>
      </c>
      <c r="AU162" s="181" t="s">
        <v>81</v>
      </c>
      <c r="AY162" s="91" t="s">
        <v>105</v>
      </c>
      <c r="BE162" s="182">
        <f t="shared" si="44"/>
        <v>0</v>
      </c>
      <c r="BF162" s="182">
        <f t="shared" si="45"/>
        <v>0</v>
      </c>
      <c r="BG162" s="182">
        <f t="shared" si="46"/>
        <v>0</v>
      </c>
      <c r="BH162" s="182">
        <f t="shared" si="47"/>
        <v>0</v>
      </c>
      <c r="BI162" s="182">
        <f t="shared" si="48"/>
        <v>0</v>
      </c>
      <c r="BJ162" s="91" t="s">
        <v>77</v>
      </c>
      <c r="BK162" s="182">
        <f t="shared" si="49"/>
        <v>0</v>
      </c>
      <c r="BL162" s="91" t="s">
        <v>119</v>
      </c>
      <c r="BM162" s="181" t="s">
        <v>402</v>
      </c>
    </row>
    <row r="163" spans="1:65" s="102" customFormat="1" ht="16.5" customHeight="1">
      <c r="A163" s="103"/>
      <c r="B163" s="100"/>
      <c r="C163" s="170" t="s">
        <v>403</v>
      </c>
      <c r="D163" s="170" t="s">
        <v>106</v>
      </c>
      <c r="E163" s="171" t="s">
        <v>404</v>
      </c>
      <c r="F163" s="172" t="s">
        <v>405</v>
      </c>
      <c r="G163" s="173" t="s">
        <v>143</v>
      </c>
      <c r="H163" s="174">
        <v>2</v>
      </c>
      <c r="I163" s="5"/>
      <c r="J163" s="175">
        <f t="shared" si="40"/>
        <v>0</v>
      </c>
      <c r="K163" s="172" t="s">
        <v>3</v>
      </c>
      <c r="L163" s="100"/>
      <c r="M163" s="176" t="s">
        <v>3</v>
      </c>
      <c r="N163" s="177" t="s">
        <v>43</v>
      </c>
      <c r="O163" s="178"/>
      <c r="P163" s="179">
        <f t="shared" si="41"/>
        <v>0</v>
      </c>
      <c r="Q163" s="179">
        <v>0</v>
      </c>
      <c r="R163" s="179">
        <f t="shared" si="42"/>
        <v>0</v>
      </c>
      <c r="S163" s="179">
        <v>0</v>
      </c>
      <c r="T163" s="180">
        <f t="shared" si="43"/>
        <v>0</v>
      </c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R163" s="181" t="s">
        <v>119</v>
      </c>
      <c r="AT163" s="181" t="s">
        <v>106</v>
      </c>
      <c r="AU163" s="181" t="s">
        <v>81</v>
      </c>
      <c r="AY163" s="91" t="s">
        <v>105</v>
      </c>
      <c r="BE163" s="182">
        <f t="shared" si="44"/>
        <v>0</v>
      </c>
      <c r="BF163" s="182">
        <f t="shared" si="45"/>
        <v>0</v>
      </c>
      <c r="BG163" s="182">
        <f t="shared" si="46"/>
        <v>0</v>
      </c>
      <c r="BH163" s="182">
        <f t="shared" si="47"/>
        <v>0</v>
      </c>
      <c r="BI163" s="182">
        <f t="shared" si="48"/>
        <v>0</v>
      </c>
      <c r="BJ163" s="91" t="s">
        <v>77</v>
      </c>
      <c r="BK163" s="182">
        <f t="shared" si="49"/>
        <v>0</v>
      </c>
      <c r="BL163" s="91" t="s">
        <v>119</v>
      </c>
      <c r="BM163" s="181" t="s">
        <v>406</v>
      </c>
    </row>
    <row r="164" spans="1:65" s="102" customFormat="1" ht="16.5" customHeight="1">
      <c r="A164" s="103"/>
      <c r="B164" s="100"/>
      <c r="C164" s="170" t="s">
        <v>407</v>
      </c>
      <c r="D164" s="170" t="s">
        <v>106</v>
      </c>
      <c r="E164" s="171" t="s">
        <v>408</v>
      </c>
      <c r="F164" s="172" t="s">
        <v>409</v>
      </c>
      <c r="G164" s="173" t="s">
        <v>143</v>
      </c>
      <c r="H164" s="174">
        <v>1</v>
      </c>
      <c r="I164" s="5"/>
      <c r="J164" s="175">
        <f t="shared" si="40"/>
        <v>0</v>
      </c>
      <c r="K164" s="172" t="s">
        <v>3</v>
      </c>
      <c r="L164" s="100"/>
      <c r="M164" s="176" t="s">
        <v>3</v>
      </c>
      <c r="N164" s="177" t="s">
        <v>43</v>
      </c>
      <c r="O164" s="178"/>
      <c r="P164" s="179">
        <f t="shared" si="41"/>
        <v>0</v>
      </c>
      <c r="Q164" s="179">
        <v>0</v>
      </c>
      <c r="R164" s="179">
        <f t="shared" si="42"/>
        <v>0</v>
      </c>
      <c r="S164" s="179">
        <v>0</v>
      </c>
      <c r="T164" s="180">
        <f t="shared" si="43"/>
        <v>0</v>
      </c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R164" s="181" t="s">
        <v>119</v>
      </c>
      <c r="AT164" s="181" t="s">
        <v>106</v>
      </c>
      <c r="AU164" s="181" t="s">
        <v>81</v>
      </c>
      <c r="AY164" s="91" t="s">
        <v>105</v>
      </c>
      <c r="BE164" s="182">
        <f t="shared" si="44"/>
        <v>0</v>
      </c>
      <c r="BF164" s="182">
        <f t="shared" si="45"/>
        <v>0</v>
      </c>
      <c r="BG164" s="182">
        <f t="shared" si="46"/>
        <v>0</v>
      </c>
      <c r="BH164" s="182">
        <f t="shared" si="47"/>
        <v>0</v>
      </c>
      <c r="BI164" s="182">
        <f t="shared" si="48"/>
        <v>0</v>
      </c>
      <c r="BJ164" s="91" t="s">
        <v>77</v>
      </c>
      <c r="BK164" s="182">
        <f t="shared" si="49"/>
        <v>0</v>
      </c>
      <c r="BL164" s="91" t="s">
        <v>119</v>
      </c>
      <c r="BM164" s="181" t="s">
        <v>410</v>
      </c>
    </row>
    <row r="165" spans="1:65" s="102" customFormat="1" ht="16.5" customHeight="1">
      <c r="A165" s="103"/>
      <c r="B165" s="100"/>
      <c r="C165" s="170" t="s">
        <v>411</v>
      </c>
      <c r="D165" s="170" t="s">
        <v>106</v>
      </c>
      <c r="E165" s="171" t="s">
        <v>412</v>
      </c>
      <c r="F165" s="172" t="s">
        <v>413</v>
      </c>
      <c r="G165" s="173" t="s">
        <v>143</v>
      </c>
      <c r="H165" s="174">
        <v>2</v>
      </c>
      <c r="I165" s="5"/>
      <c r="J165" s="175">
        <f t="shared" si="40"/>
        <v>0</v>
      </c>
      <c r="K165" s="172" t="s">
        <v>3</v>
      </c>
      <c r="L165" s="100"/>
      <c r="M165" s="176" t="s">
        <v>3</v>
      </c>
      <c r="N165" s="177" t="s">
        <v>43</v>
      </c>
      <c r="O165" s="178"/>
      <c r="P165" s="179">
        <f t="shared" si="41"/>
        <v>0</v>
      </c>
      <c r="Q165" s="179">
        <v>0</v>
      </c>
      <c r="R165" s="179">
        <f t="shared" si="42"/>
        <v>0</v>
      </c>
      <c r="S165" s="179">
        <v>0</v>
      </c>
      <c r="T165" s="180">
        <f t="shared" si="43"/>
        <v>0</v>
      </c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R165" s="181" t="s">
        <v>119</v>
      </c>
      <c r="AT165" s="181" t="s">
        <v>106</v>
      </c>
      <c r="AU165" s="181" t="s">
        <v>81</v>
      </c>
      <c r="AY165" s="91" t="s">
        <v>105</v>
      </c>
      <c r="BE165" s="182">
        <f t="shared" si="44"/>
        <v>0</v>
      </c>
      <c r="BF165" s="182">
        <f t="shared" si="45"/>
        <v>0</v>
      </c>
      <c r="BG165" s="182">
        <f t="shared" si="46"/>
        <v>0</v>
      </c>
      <c r="BH165" s="182">
        <f t="shared" si="47"/>
        <v>0</v>
      </c>
      <c r="BI165" s="182">
        <f t="shared" si="48"/>
        <v>0</v>
      </c>
      <c r="BJ165" s="91" t="s">
        <v>77</v>
      </c>
      <c r="BK165" s="182">
        <f t="shared" si="49"/>
        <v>0</v>
      </c>
      <c r="BL165" s="91" t="s">
        <v>119</v>
      </c>
      <c r="BM165" s="181" t="s">
        <v>414</v>
      </c>
    </row>
    <row r="166" spans="2:63" s="157" customFormat="1" ht="20.85" customHeight="1">
      <c r="B166" s="158"/>
      <c r="D166" s="159" t="s">
        <v>71</v>
      </c>
      <c r="E166" s="168" t="s">
        <v>415</v>
      </c>
      <c r="F166" s="168" t="s">
        <v>416</v>
      </c>
      <c r="J166" s="169">
        <f>BK166</f>
        <v>0</v>
      </c>
      <c r="L166" s="158"/>
      <c r="M166" s="162"/>
      <c r="N166" s="163"/>
      <c r="O166" s="163"/>
      <c r="P166" s="164">
        <f>SUM(P167:P189)</f>
        <v>0</v>
      </c>
      <c r="Q166" s="163"/>
      <c r="R166" s="164">
        <f>SUM(R167:R189)</f>
        <v>0</v>
      </c>
      <c r="S166" s="163"/>
      <c r="T166" s="165">
        <f>SUM(T167:T189)</f>
        <v>0</v>
      </c>
      <c r="AR166" s="159" t="s">
        <v>78</v>
      </c>
      <c r="AT166" s="166" t="s">
        <v>71</v>
      </c>
      <c r="AU166" s="166" t="s">
        <v>78</v>
      </c>
      <c r="AY166" s="159" t="s">
        <v>105</v>
      </c>
      <c r="BK166" s="167">
        <f>SUM(BK167:BK189)</f>
        <v>0</v>
      </c>
    </row>
    <row r="167" spans="1:65" s="102" customFormat="1" ht="24.2" customHeight="1">
      <c r="A167" s="103"/>
      <c r="B167" s="100"/>
      <c r="C167" s="170" t="s">
        <v>417</v>
      </c>
      <c r="D167" s="170" t="s">
        <v>106</v>
      </c>
      <c r="E167" s="171" t="s">
        <v>418</v>
      </c>
      <c r="F167" s="172" t="s">
        <v>419</v>
      </c>
      <c r="G167" s="173" t="s">
        <v>107</v>
      </c>
      <c r="H167" s="174">
        <v>31.5</v>
      </c>
      <c r="I167" s="5"/>
      <c r="J167" s="175">
        <f aca="true" t="shared" si="50" ref="J167:J186">ROUND(I167*H167,2)</f>
        <v>0</v>
      </c>
      <c r="K167" s="172" t="s">
        <v>3</v>
      </c>
      <c r="L167" s="100"/>
      <c r="M167" s="176" t="s">
        <v>3</v>
      </c>
      <c r="N167" s="177" t="s">
        <v>43</v>
      </c>
      <c r="O167" s="178"/>
      <c r="P167" s="179">
        <f aca="true" t="shared" si="51" ref="P167:P186">O167*H167</f>
        <v>0</v>
      </c>
      <c r="Q167" s="179">
        <v>0</v>
      </c>
      <c r="R167" s="179">
        <f aca="true" t="shared" si="52" ref="R167:R186">Q167*H167</f>
        <v>0</v>
      </c>
      <c r="S167" s="179">
        <v>0</v>
      </c>
      <c r="T167" s="180">
        <f aca="true" t="shared" si="53" ref="T167:T186">S167*H167</f>
        <v>0</v>
      </c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R167" s="181" t="s">
        <v>119</v>
      </c>
      <c r="AT167" s="181" t="s">
        <v>106</v>
      </c>
      <c r="AU167" s="181" t="s">
        <v>81</v>
      </c>
      <c r="AY167" s="91" t="s">
        <v>105</v>
      </c>
      <c r="BE167" s="182">
        <f aca="true" t="shared" si="54" ref="BE167:BE186">IF(N167="základní",J167,0)</f>
        <v>0</v>
      </c>
      <c r="BF167" s="182">
        <f aca="true" t="shared" si="55" ref="BF167:BF186">IF(N167="snížená",J167,0)</f>
        <v>0</v>
      </c>
      <c r="BG167" s="182">
        <f aca="true" t="shared" si="56" ref="BG167:BG186">IF(N167="zákl. přenesená",J167,0)</f>
        <v>0</v>
      </c>
      <c r="BH167" s="182">
        <f aca="true" t="shared" si="57" ref="BH167:BH186">IF(N167="sníž. přenesená",J167,0)</f>
        <v>0</v>
      </c>
      <c r="BI167" s="182">
        <f aca="true" t="shared" si="58" ref="BI167:BI186">IF(N167="nulová",J167,0)</f>
        <v>0</v>
      </c>
      <c r="BJ167" s="91" t="s">
        <v>77</v>
      </c>
      <c r="BK167" s="182">
        <f aca="true" t="shared" si="59" ref="BK167:BK186">ROUND(I167*H167,2)</f>
        <v>0</v>
      </c>
      <c r="BL167" s="91" t="s">
        <v>119</v>
      </c>
      <c r="BM167" s="181" t="s">
        <v>420</v>
      </c>
    </row>
    <row r="168" spans="1:65" s="102" customFormat="1" ht="24.2" customHeight="1">
      <c r="A168" s="103"/>
      <c r="B168" s="100"/>
      <c r="C168" s="170" t="s">
        <v>421</v>
      </c>
      <c r="D168" s="170" t="s">
        <v>106</v>
      </c>
      <c r="E168" s="171" t="s">
        <v>422</v>
      </c>
      <c r="F168" s="172" t="s">
        <v>423</v>
      </c>
      <c r="G168" s="173" t="s">
        <v>107</v>
      </c>
      <c r="H168" s="174">
        <v>88</v>
      </c>
      <c r="I168" s="5"/>
      <c r="J168" s="175">
        <f t="shared" si="50"/>
        <v>0</v>
      </c>
      <c r="K168" s="172" t="s">
        <v>3</v>
      </c>
      <c r="L168" s="100"/>
      <c r="M168" s="176" t="s">
        <v>3</v>
      </c>
      <c r="N168" s="177" t="s">
        <v>43</v>
      </c>
      <c r="O168" s="178"/>
      <c r="P168" s="179">
        <f t="shared" si="51"/>
        <v>0</v>
      </c>
      <c r="Q168" s="179">
        <v>0</v>
      </c>
      <c r="R168" s="179">
        <f t="shared" si="52"/>
        <v>0</v>
      </c>
      <c r="S168" s="179">
        <v>0</v>
      </c>
      <c r="T168" s="180">
        <f t="shared" si="53"/>
        <v>0</v>
      </c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R168" s="181" t="s">
        <v>119</v>
      </c>
      <c r="AT168" s="181" t="s">
        <v>106</v>
      </c>
      <c r="AU168" s="181" t="s">
        <v>81</v>
      </c>
      <c r="AY168" s="91" t="s">
        <v>105</v>
      </c>
      <c r="BE168" s="182">
        <f t="shared" si="54"/>
        <v>0</v>
      </c>
      <c r="BF168" s="182">
        <f t="shared" si="55"/>
        <v>0</v>
      </c>
      <c r="BG168" s="182">
        <f t="shared" si="56"/>
        <v>0</v>
      </c>
      <c r="BH168" s="182">
        <f t="shared" si="57"/>
        <v>0</v>
      </c>
      <c r="BI168" s="182">
        <f t="shared" si="58"/>
        <v>0</v>
      </c>
      <c r="BJ168" s="91" t="s">
        <v>77</v>
      </c>
      <c r="BK168" s="182">
        <f t="shared" si="59"/>
        <v>0</v>
      </c>
      <c r="BL168" s="91" t="s">
        <v>119</v>
      </c>
      <c r="BM168" s="181" t="s">
        <v>424</v>
      </c>
    </row>
    <row r="169" spans="1:65" s="102" customFormat="1" ht="24.2" customHeight="1">
      <c r="A169" s="103"/>
      <c r="B169" s="100"/>
      <c r="C169" s="170" t="s">
        <v>425</v>
      </c>
      <c r="D169" s="170" t="s">
        <v>106</v>
      </c>
      <c r="E169" s="171" t="s">
        <v>426</v>
      </c>
      <c r="F169" s="172" t="s">
        <v>427</v>
      </c>
      <c r="G169" s="173" t="s">
        <v>428</v>
      </c>
      <c r="H169" s="174">
        <v>12</v>
      </c>
      <c r="I169" s="5"/>
      <c r="J169" s="175">
        <f t="shared" si="50"/>
        <v>0</v>
      </c>
      <c r="K169" s="172" t="s">
        <v>3</v>
      </c>
      <c r="L169" s="100"/>
      <c r="M169" s="176" t="s">
        <v>3</v>
      </c>
      <c r="N169" s="177" t="s">
        <v>43</v>
      </c>
      <c r="O169" s="178"/>
      <c r="P169" s="179">
        <f t="shared" si="51"/>
        <v>0</v>
      </c>
      <c r="Q169" s="179">
        <v>0</v>
      </c>
      <c r="R169" s="179">
        <f t="shared" si="52"/>
        <v>0</v>
      </c>
      <c r="S169" s="179">
        <v>0</v>
      </c>
      <c r="T169" s="180">
        <f t="shared" si="53"/>
        <v>0</v>
      </c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R169" s="181" t="s">
        <v>119</v>
      </c>
      <c r="AT169" s="181" t="s">
        <v>106</v>
      </c>
      <c r="AU169" s="181" t="s">
        <v>81</v>
      </c>
      <c r="AY169" s="91" t="s">
        <v>105</v>
      </c>
      <c r="BE169" s="182">
        <f t="shared" si="54"/>
        <v>0</v>
      </c>
      <c r="BF169" s="182">
        <f t="shared" si="55"/>
        <v>0</v>
      </c>
      <c r="BG169" s="182">
        <f t="shared" si="56"/>
        <v>0</v>
      </c>
      <c r="BH169" s="182">
        <f t="shared" si="57"/>
        <v>0</v>
      </c>
      <c r="BI169" s="182">
        <f t="shared" si="58"/>
        <v>0</v>
      </c>
      <c r="BJ169" s="91" t="s">
        <v>77</v>
      </c>
      <c r="BK169" s="182">
        <f t="shared" si="59"/>
        <v>0</v>
      </c>
      <c r="BL169" s="91" t="s">
        <v>119</v>
      </c>
      <c r="BM169" s="181" t="s">
        <v>429</v>
      </c>
    </row>
    <row r="170" spans="1:65" s="102" customFormat="1" ht="24.2" customHeight="1">
      <c r="A170" s="103"/>
      <c r="B170" s="100"/>
      <c r="C170" s="170" t="s">
        <v>430</v>
      </c>
      <c r="D170" s="170" t="s">
        <v>106</v>
      </c>
      <c r="E170" s="171" t="s">
        <v>431</v>
      </c>
      <c r="F170" s="172" t="s">
        <v>432</v>
      </c>
      <c r="G170" s="173" t="s">
        <v>428</v>
      </c>
      <c r="H170" s="174">
        <v>8</v>
      </c>
      <c r="I170" s="5"/>
      <c r="J170" s="175">
        <f t="shared" si="50"/>
        <v>0</v>
      </c>
      <c r="K170" s="172" t="s">
        <v>3</v>
      </c>
      <c r="L170" s="100"/>
      <c r="M170" s="176" t="s">
        <v>3</v>
      </c>
      <c r="N170" s="177" t="s">
        <v>43</v>
      </c>
      <c r="O170" s="178"/>
      <c r="P170" s="179">
        <f t="shared" si="51"/>
        <v>0</v>
      </c>
      <c r="Q170" s="179">
        <v>0</v>
      </c>
      <c r="R170" s="179">
        <f t="shared" si="52"/>
        <v>0</v>
      </c>
      <c r="S170" s="179">
        <v>0</v>
      </c>
      <c r="T170" s="180">
        <f t="shared" si="53"/>
        <v>0</v>
      </c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R170" s="181" t="s">
        <v>119</v>
      </c>
      <c r="AT170" s="181" t="s">
        <v>106</v>
      </c>
      <c r="AU170" s="181" t="s">
        <v>81</v>
      </c>
      <c r="AY170" s="91" t="s">
        <v>105</v>
      </c>
      <c r="BE170" s="182">
        <f t="shared" si="54"/>
        <v>0</v>
      </c>
      <c r="BF170" s="182">
        <f t="shared" si="55"/>
        <v>0</v>
      </c>
      <c r="BG170" s="182">
        <f t="shared" si="56"/>
        <v>0</v>
      </c>
      <c r="BH170" s="182">
        <f t="shared" si="57"/>
        <v>0</v>
      </c>
      <c r="BI170" s="182">
        <f t="shared" si="58"/>
        <v>0</v>
      </c>
      <c r="BJ170" s="91" t="s">
        <v>77</v>
      </c>
      <c r="BK170" s="182">
        <f t="shared" si="59"/>
        <v>0</v>
      </c>
      <c r="BL170" s="91" t="s">
        <v>119</v>
      </c>
      <c r="BM170" s="181" t="s">
        <v>433</v>
      </c>
    </row>
    <row r="171" spans="1:65" s="102" customFormat="1" ht="33" customHeight="1">
      <c r="A171" s="103"/>
      <c r="B171" s="100"/>
      <c r="C171" s="170" t="s">
        <v>434</v>
      </c>
      <c r="D171" s="170" t="s">
        <v>106</v>
      </c>
      <c r="E171" s="171" t="s">
        <v>435</v>
      </c>
      <c r="F171" s="172" t="s">
        <v>436</v>
      </c>
      <c r="G171" s="173" t="s">
        <v>107</v>
      </c>
      <c r="H171" s="174">
        <v>36.5</v>
      </c>
      <c r="I171" s="5"/>
      <c r="J171" s="175">
        <f t="shared" si="50"/>
        <v>0</v>
      </c>
      <c r="K171" s="172" t="s">
        <v>3</v>
      </c>
      <c r="L171" s="100"/>
      <c r="M171" s="176" t="s">
        <v>3</v>
      </c>
      <c r="N171" s="177" t="s">
        <v>43</v>
      </c>
      <c r="O171" s="178"/>
      <c r="P171" s="179">
        <f t="shared" si="51"/>
        <v>0</v>
      </c>
      <c r="Q171" s="179">
        <v>0</v>
      </c>
      <c r="R171" s="179">
        <f t="shared" si="52"/>
        <v>0</v>
      </c>
      <c r="S171" s="179">
        <v>0</v>
      </c>
      <c r="T171" s="180">
        <f t="shared" si="53"/>
        <v>0</v>
      </c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R171" s="181" t="s">
        <v>119</v>
      </c>
      <c r="AT171" s="181" t="s">
        <v>106</v>
      </c>
      <c r="AU171" s="181" t="s">
        <v>81</v>
      </c>
      <c r="AY171" s="91" t="s">
        <v>105</v>
      </c>
      <c r="BE171" s="182">
        <f t="shared" si="54"/>
        <v>0</v>
      </c>
      <c r="BF171" s="182">
        <f t="shared" si="55"/>
        <v>0</v>
      </c>
      <c r="BG171" s="182">
        <f t="shared" si="56"/>
        <v>0</v>
      </c>
      <c r="BH171" s="182">
        <f t="shared" si="57"/>
        <v>0</v>
      </c>
      <c r="BI171" s="182">
        <f t="shared" si="58"/>
        <v>0</v>
      </c>
      <c r="BJ171" s="91" t="s">
        <v>77</v>
      </c>
      <c r="BK171" s="182">
        <f t="shared" si="59"/>
        <v>0</v>
      </c>
      <c r="BL171" s="91" t="s">
        <v>119</v>
      </c>
      <c r="BM171" s="181" t="s">
        <v>437</v>
      </c>
    </row>
    <row r="172" spans="1:65" s="102" customFormat="1" ht="24.2" customHeight="1">
      <c r="A172" s="103"/>
      <c r="B172" s="100"/>
      <c r="C172" s="170" t="s">
        <v>438</v>
      </c>
      <c r="D172" s="170" t="s">
        <v>106</v>
      </c>
      <c r="E172" s="171" t="s">
        <v>439</v>
      </c>
      <c r="F172" s="172" t="s">
        <v>440</v>
      </c>
      <c r="G172" s="173" t="s">
        <v>107</v>
      </c>
      <c r="H172" s="174">
        <v>88</v>
      </c>
      <c r="I172" s="5"/>
      <c r="J172" s="175">
        <f t="shared" si="50"/>
        <v>0</v>
      </c>
      <c r="K172" s="172" t="s">
        <v>3</v>
      </c>
      <c r="L172" s="100"/>
      <c r="M172" s="176" t="s">
        <v>3</v>
      </c>
      <c r="N172" s="177" t="s">
        <v>43</v>
      </c>
      <c r="O172" s="178"/>
      <c r="P172" s="179">
        <f t="shared" si="51"/>
        <v>0</v>
      </c>
      <c r="Q172" s="179">
        <v>0</v>
      </c>
      <c r="R172" s="179">
        <f t="shared" si="52"/>
        <v>0</v>
      </c>
      <c r="S172" s="179">
        <v>0</v>
      </c>
      <c r="T172" s="180">
        <f t="shared" si="53"/>
        <v>0</v>
      </c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R172" s="181" t="s">
        <v>119</v>
      </c>
      <c r="AT172" s="181" t="s">
        <v>106</v>
      </c>
      <c r="AU172" s="181" t="s">
        <v>81</v>
      </c>
      <c r="AY172" s="91" t="s">
        <v>105</v>
      </c>
      <c r="BE172" s="182">
        <f t="shared" si="54"/>
        <v>0</v>
      </c>
      <c r="BF172" s="182">
        <f t="shared" si="55"/>
        <v>0</v>
      </c>
      <c r="BG172" s="182">
        <f t="shared" si="56"/>
        <v>0</v>
      </c>
      <c r="BH172" s="182">
        <f t="shared" si="57"/>
        <v>0</v>
      </c>
      <c r="BI172" s="182">
        <f t="shared" si="58"/>
        <v>0</v>
      </c>
      <c r="BJ172" s="91" t="s">
        <v>77</v>
      </c>
      <c r="BK172" s="182">
        <f t="shared" si="59"/>
        <v>0</v>
      </c>
      <c r="BL172" s="91" t="s">
        <v>119</v>
      </c>
      <c r="BM172" s="181" t="s">
        <v>441</v>
      </c>
    </row>
    <row r="173" spans="1:65" s="102" customFormat="1" ht="24.2" customHeight="1">
      <c r="A173" s="103"/>
      <c r="B173" s="100"/>
      <c r="C173" s="170" t="s">
        <v>442</v>
      </c>
      <c r="D173" s="170" t="s">
        <v>106</v>
      </c>
      <c r="E173" s="171" t="s">
        <v>443</v>
      </c>
      <c r="F173" s="172" t="s">
        <v>444</v>
      </c>
      <c r="G173" s="173" t="s">
        <v>107</v>
      </c>
      <c r="H173" s="174">
        <v>92</v>
      </c>
      <c r="I173" s="5"/>
      <c r="J173" s="175">
        <f t="shared" si="50"/>
        <v>0</v>
      </c>
      <c r="K173" s="172" t="s">
        <v>3</v>
      </c>
      <c r="L173" s="100"/>
      <c r="M173" s="176" t="s">
        <v>3</v>
      </c>
      <c r="N173" s="177" t="s">
        <v>43</v>
      </c>
      <c r="O173" s="178"/>
      <c r="P173" s="179">
        <f t="shared" si="51"/>
        <v>0</v>
      </c>
      <c r="Q173" s="179">
        <v>0</v>
      </c>
      <c r="R173" s="179">
        <f t="shared" si="52"/>
        <v>0</v>
      </c>
      <c r="S173" s="179">
        <v>0</v>
      </c>
      <c r="T173" s="180">
        <f t="shared" si="53"/>
        <v>0</v>
      </c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R173" s="181" t="s">
        <v>119</v>
      </c>
      <c r="AT173" s="181" t="s">
        <v>106</v>
      </c>
      <c r="AU173" s="181" t="s">
        <v>81</v>
      </c>
      <c r="AY173" s="91" t="s">
        <v>105</v>
      </c>
      <c r="BE173" s="182">
        <f t="shared" si="54"/>
        <v>0</v>
      </c>
      <c r="BF173" s="182">
        <f t="shared" si="55"/>
        <v>0</v>
      </c>
      <c r="BG173" s="182">
        <f t="shared" si="56"/>
        <v>0</v>
      </c>
      <c r="BH173" s="182">
        <f t="shared" si="57"/>
        <v>0</v>
      </c>
      <c r="BI173" s="182">
        <f t="shared" si="58"/>
        <v>0</v>
      </c>
      <c r="BJ173" s="91" t="s">
        <v>77</v>
      </c>
      <c r="BK173" s="182">
        <f t="shared" si="59"/>
        <v>0</v>
      </c>
      <c r="BL173" s="91" t="s">
        <v>119</v>
      </c>
      <c r="BM173" s="181" t="s">
        <v>445</v>
      </c>
    </row>
    <row r="174" spans="1:65" s="102" customFormat="1" ht="21.75" customHeight="1">
      <c r="A174" s="103"/>
      <c r="B174" s="100"/>
      <c r="C174" s="170" t="s">
        <v>446</v>
      </c>
      <c r="D174" s="170" t="s">
        <v>106</v>
      </c>
      <c r="E174" s="171" t="s">
        <v>447</v>
      </c>
      <c r="F174" s="172" t="s">
        <v>448</v>
      </c>
      <c r="G174" s="173" t="s">
        <v>107</v>
      </c>
      <c r="H174" s="174">
        <v>31</v>
      </c>
      <c r="I174" s="5"/>
      <c r="J174" s="175">
        <f t="shared" si="50"/>
        <v>0</v>
      </c>
      <c r="K174" s="172" t="s">
        <v>3</v>
      </c>
      <c r="L174" s="100"/>
      <c r="M174" s="176" t="s">
        <v>3</v>
      </c>
      <c r="N174" s="177" t="s">
        <v>43</v>
      </c>
      <c r="O174" s="178"/>
      <c r="P174" s="179">
        <f t="shared" si="51"/>
        <v>0</v>
      </c>
      <c r="Q174" s="179">
        <v>0</v>
      </c>
      <c r="R174" s="179">
        <f t="shared" si="52"/>
        <v>0</v>
      </c>
      <c r="S174" s="179">
        <v>0</v>
      </c>
      <c r="T174" s="180">
        <f t="shared" si="53"/>
        <v>0</v>
      </c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R174" s="181" t="s">
        <v>119</v>
      </c>
      <c r="AT174" s="181" t="s">
        <v>106</v>
      </c>
      <c r="AU174" s="181" t="s">
        <v>81</v>
      </c>
      <c r="AY174" s="91" t="s">
        <v>105</v>
      </c>
      <c r="BE174" s="182">
        <f t="shared" si="54"/>
        <v>0</v>
      </c>
      <c r="BF174" s="182">
        <f t="shared" si="55"/>
        <v>0</v>
      </c>
      <c r="BG174" s="182">
        <f t="shared" si="56"/>
        <v>0</v>
      </c>
      <c r="BH174" s="182">
        <f t="shared" si="57"/>
        <v>0</v>
      </c>
      <c r="BI174" s="182">
        <f t="shared" si="58"/>
        <v>0</v>
      </c>
      <c r="BJ174" s="91" t="s">
        <v>77</v>
      </c>
      <c r="BK174" s="182">
        <f t="shared" si="59"/>
        <v>0</v>
      </c>
      <c r="BL174" s="91" t="s">
        <v>119</v>
      </c>
      <c r="BM174" s="181" t="s">
        <v>449</v>
      </c>
    </row>
    <row r="175" spans="1:65" s="102" customFormat="1" ht="21.75" customHeight="1">
      <c r="A175" s="103"/>
      <c r="B175" s="100"/>
      <c r="C175" s="170" t="s">
        <v>450</v>
      </c>
      <c r="D175" s="170" t="s">
        <v>106</v>
      </c>
      <c r="E175" s="171" t="s">
        <v>451</v>
      </c>
      <c r="F175" s="172" t="s">
        <v>452</v>
      </c>
      <c r="G175" s="173" t="s">
        <v>107</v>
      </c>
      <c r="H175" s="174">
        <v>17</v>
      </c>
      <c r="I175" s="5"/>
      <c r="J175" s="175">
        <f t="shared" si="50"/>
        <v>0</v>
      </c>
      <c r="K175" s="172" t="s">
        <v>3</v>
      </c>
      <c r="L175" s="100"/>
      <c r="M175" s="176" t="s">
        <v>3</v>
      </c>
      <c r="N175" s="177" t="s">
        <v>43</v>
      </c>
      <c r="O175" s="178"/>
      <c r="P175" s="179">
        <f t="shared" si="51"/>
        <v>0</v>
      </c>
      <c r="Q175" s="179">
        <v>0</v>
      </c>
      <c r="R175" s="179">
        <f t="shared" si="52"/>
        <v>0</v>
      </c>
      <c r="S175" s="179">
        <v>0</v>
      </c>
      <c r="T175" s="180">
        <f t="shared" si="53"/>
        <v>0</v>
      </c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R175" s="181" t="s">
        <v>119</v>
      </c>
      <c r="AT175" s="181" t="s">
        <v>106</v>
      </c>
      <c r="AU175" s="181" t="s">
        <v>81</v>
      </c>
      <c r="AY175" s="91" t="s">
        <v>105</v>
      </c>
      <c r="BE175" s="182">
        <f t="shared" si="54"/>
        <v>0</v>
      </c>
      <c r="BF175" s="182">
        <f t="shared" si="55"/>
        <v>0</v>
      </c>
      <c r="BG175" s="182">
        <f t="shared" si="56"/>
        <v>0</v>
      </c>
      <c r="BH175" s="182">
        <f t="shared" si="57"/>
        <v>0</v>
      </c>
      <c r="BI175" s="182">
        <f t="shared" si="58"/>
        <v>0</v>
      </c>
      <c r="BJ175" s="91" t="s">
        <v>77</v>
      </c>
      <c r="BK175" s="182">
        <f t="shared" si="59"/>
        <v>0</v>
      </c>
      <c r="BL175" s="91" t="s">
        <v>119</v>
      </c>
      <c r="BM175" s="181" t="s">
        <v>453</v>
      </c>
    </row>
    <row r="176" spans="1:65" s="102" customFormat="1" ht="24.2" customHeight="1">
      <c r="A176" s="103"/>
      <c r="B176" s="100"/>
      <c r="C176" s="170" t="s">
        <v>456</v>
      </c>
      <c r="D176" s="170" t="s">
        <v>106</v>
      </c>
      <c r="E176" s="171" t="s">
        <v>457</v>
      </c>
      <c r="F176" s="172" t="s">
        <v>458</v>
      </c>
      <c r="G176" s="173" t="s">
        <v>107</v>
      </c>
      <c r="H176" s="174">
        <v>227.5</v>
      </c>
      <c r="I176" s="5"/>
      <c r="J176" s="175">
        <f t="shared" si="50"/>
        <v>0</v>
      </c>
      <c r="K176" s="172" t="s">
        <v>3</v>
      </c>
      <c r="L176" s="100"/>
      <c r="M176" s="176" t="s">
        <v>3</v>
      </c>
      <c r="N176" s="177" t="s">
        <v>43</v>
      </c>
      <c r="O176" s="178"/>
      <c r="P176" s="179">
        <f t="shared" si="51"/>
        <v>0</v>
      </c>
      <c r="Q176" s="179">
        <v>0</v>
      </c>
      <c r="R176" s="179">
        <f t="shared" si="52"/>
        <v>0</v>
      </c>
      <c r="S176" s="179">
        <v>0</v>
      </c>
      <c r="T176" s="180">
        <f t="shared" si="53"/>
        <v>0</v>
      </c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R176" s="181" t="s">
        <v>119</v>
      </c>
      <c r="AT176" s="181" t="s">
        <v>106</v>
      </c>
      <c r="AU176" s="181" t="s">
        <v>81</v>
      </c>
      <c r="AY176" s="91" t="s">
        <v>105</v>
      </c>
      <c r="BE176" s="182">
        <f t="shared" si="54"/>
        <v>0</v>
      </c>
      <c r="BF176" s="182">
        <f t="shared" si="55"/>
        <v>0</v>
      </c>
      <c r="BG176" s="182">
        <f t="shared" si="56"/>
        <v>0</v>
      </c>
      <c r="BH176" s="182">
        <f t="shared" si="57"/>
        <v>0</v>
      </c>
      <c r="BI176" s="182">
        <f t="shared" si="58"/>
        <v>0</v>
      </c>
      <c r="BJ176" s="91" t="s">
        <v>77</v>
      </c>
      <c r="BK176" s="182">
        <f t="shared" si="59"/>
        <v>0</v>
      </c>
      <c r="BL176" s="91" t="s">
        <v>119</v>
      </c>
      <c r="BM176" s="181" t="s">
        <v>459</v>
      </c>
    </row>
    <row r="177" spans="1:65" s="102" customFormat="1" ht="33" customHeight="1">
      <c r="A177" s="103"/>
      <c r="B177" s="100"/>
      <c r="C177" s="170" t="s">
        <v>460</v>
      </c>
      <c r="D177" s="170" t="s">
        <v>106</v>
      </c>
      <c r="E177" s="171" t="s">
        <v>461</v>
      </c>
      <c r="F177" s="172" t="s">
        <v>462</v>
      </c>
      <c r="G177" s="173" t="s">
        <v>428</v>
      </c>
      <c r="H177" s="174">
        <v>1</v>
      </c>
      <c r="I177" s="5"/>
      <c r="J177" s="175">
        <f t="shared" si="50"/>
        <v>0</v>
      </c>
      <c r="K177" s="172" t="s">
        <v>3</v>
      </c>
      <c r="L177" s="100"/>
      <c r="M177" s="176" t="s">
        <v>3</v>
      </c>
      <c r="N177" s="177" t="s">
        <v>43</v>
      </c>
      <c r="O177" s="178"/>
      <c r="P177" s="179">
        <f t="shared" si="51"/>
        <v>0</v>
      </c>
      <c r="Q177" s="179">
        <v>0</v>
      </c>
      <c r="R177" s="179">
        <f t="shared" si="52"/>
        <v>0</v>
      </c>
      <c r="S177" s="179">
        <v>0</v>
      </c>
      <c r="T177" s="180">
        <f t="shared" si="53"/>
        <v>0</v>
      </c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R177" s="181" t="s">
        <v>119</v>
      </c>
      <c r="AT177" s="181" t="s">
        <v>106</v>
      </c>
      <c r="AU177" s="181" t="s">
        <v>81</v>
      </c>
      <c r="AY177" s="91" t="s">
        <v>105</v>
      </c>
      <c r="BE177" s="182">
        <f t="shared" si="54"/>
        <v>0</v>
      </c>
      <c r="BF177" s="182">
        <f t="shared" si="55"/>
        <v>0</v>
      </c>
      <c r="BG177" s="182">
        <f t="shared" si="56"/>
        <v>0</v>
      </c>
      <c r="BH177" s="182">
        <f t="shared" si="57"/>
        <v>0</v>
      </c>
      <c r="BI177" s="182">
        <f t="shared" si="58"/>
        <v>0</v>
      </c>
      <c r="BJ177" s="91" t="s">
        <v>77</v>
      </c>
      <c r="BK177" s="182">
        <f t="shared" si="59"/>
        <v>0</v>
      </c>
      <c r="BL177" s="91" t="s">
        <v>119</v>
      </c>
      <c r="BM177" s="181" t="s">
        <v>463</v>
      </c>
    </row>
    <row r="178" spans="1:65" s="102" customFormat="1" ht="24.2" customHeight="1">
      <c r="A178" s="103"/>
      <c r="B178" s="100"/>
      <c r="C178" s="170" t="s">
        <v>464</v>
      </c>
      <c r="D178" s="170" t="s">
        <v>106</v>
      </c>
      <c r="E178" s="171" t="s">
        <v>465</v>
      </c>
      <c r="F178" s="172" t="s">
        <v>466</v>
      </c>
      <c r="G178" s="173" t="s">
        <v>107</v>
      </c>
      <c r="H178" s="174">
        <v>173.8</v>
      </c>
      <c r="I178" s="5"/>
      <c r="J178" s="175">
        <f t="shared" si="50"/>
        <v>0</v>
      </c>
      <c r="K178" s="172" t="s">
        <v>3</v>
      </c>
      <c r="L178" s="100"/>
      <c r="M178" s="176" t="s">
        <v>3</v>
      </c>
      <c r="N178" s="177" t="s">
        <v>43</v>
      </c>
      <c r="O178" s="178"/>
      <c r="P178" s="179">
        <f t="shared" si="51"/>
        <v>0</v>
      </c>
      <c r="Q178" s="179">
        <v>0</v>
      </c>
      <c r="R178" s="179">
        <f t="shared" si="52"/>
        <v>0</v>
      </c>
      <c r="S178" s="179">
        <v>0</v>
      </c>
      <c r="T178" s="180">
        <f t="shared" si="53"/>
        <v>0</v>
      </c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R178" s="181" t="s">
        <v>119</v>
      </c>
      <c r="AT178" s="181" t="s">
        <v>106</v>
      </c>
      <c r="AU178" s="181" t="s">
        <v>81</v>
      </c>
      <c r="AY178" s="91" t="s">
        <v>105</v>
      </c>
      <c r="BE178" s="182">
        <f t="shared" si="54"/>
        <v>0</v>
      </c>
      <c r="BF178" s="182">
        <f t="shared" si="55"/>
        <v>0</v>
      </c>
      <c r="BG178" s="182">
        <f t="shared" si="56"/>
        <v>0</v>
      </c>
      <c r="BH178" s="182">
        <f t="shared" si="57"/>
        <v>0</v>
      </c>
      <c r="BI178" s="182">
        <f t="shared" si="58"/>
        <v>0</v>
      </c>
      <c r="BJ178" s="91" t="s">
        <v>77</v>
      </c>
      <c r="BK178" s="182">
        <f t="shared" si="59"/>
        <v>0</v>
      </c>
      <c r="BL178" s="91" t="s">
        <v>119</v>
      </c>
      <c r="BM178" s="181" t="s">
        <v>467</v>
      </c>
    </row>
    <row r="179" spans="1:65" s="102" customFormat="1" ht="24.2" customHeight="1">
      <c r="A179" s="103"/>
      <c r="B179" s="100"/>
      <c r="C179" s="170" t="s">
        <v>468</v>
      </c>
      <c r="D179" s="170" t="s">
        <v>106</v>
      </c>
      <c r="E179" s="171" t="s">
        <v>469</v>
      </c>
      <c r="F179" s="172" t="s">
        <v>470</v>
      </c>
      <c r="G179" s="173" t="s">
        <v>107</v>
      </c>
      <c r="H179" s="174">
        <v>173.8</v>
      </c>
      <c r="I179" s="5"/>
      <c r="J179" s="175">
        <f t="shared" si="50"/>
        <v>0</v>
      </c>
      <c r="K179" s="172" t="s">
        <v>3</v>
      </c>
      <c r="L179" s="100"/>
      <c r="M179" s="176" t="s">
        <v>3</v>
      </c>
      <c r="N179" s="177" t="s">
        <v>43</v>
      </c>
      <c r="O179" s="178"/>
      <c r="P179" s="179">
        <f t="shared" si="51"/>
        <v>0</v>
      </c>
      <c r="Q179" s="179">
        <v>0</v>
      </c>
      <c r="R179" s="179">
        <f t="shared" si="52"/>
        <v>0</v>
      </c>
      <c r="S179" s="179">
        <v>0</v>
      </c>
      <c r="T179" s="180">
        <f t="shared" si="53"/>
        <v>0</v>
      </c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R179" s="181" t="s">
        <v>119</v>
      </c>
      <c r="AT179" s="181" t="s">
        <v>106</v>
      </c>
      <c r="AU179" s="181" t="s">
        <v>81</v>
      </c>
      <c r="AY179" s="91" t="s">
        <v>105</v>
      </c>
      <c r="BE179" s="182">
        <f t="shared" si="54"/>
        <v>0</v>
      </c>
      <c r="BF179" s="182">
        <f t="shared" si="55"/>
        <v>0</v>
      </c>
      <c r="BG179" s="182">
        <f t="shared" si="56"/>
        <v>0</v>
      </c>
      <c r="BH179" s="182">
        <f t="shared" si="57"/>
        <v>0</v>
      </c>
      <c r="BI179" s="182">
        <f t="shared" si="58"/>
        <v>0</v>
      </c>
      <c r="BJ179" s="91" t="s">
        <v>77</v>
      </c>
      <c r="BK179" s="182">
        <f t="shared" si="59"/>
        <v>0</v>
      </c>
      <c r="BL179" s="91" t="s">
        <v>119</v>
      </c>
      <c r="BM179" s="181" t="s">
        <v>471</v>
      </c>
    </row>
    <row r="180" spans="1:65" s="102" customFormat="1" ht="24.2" customHeight="1">
      <c r="A180" s="103"/>
      <c r="B180" s="100"/>
      <c r="C180" s="170" t="s">
        <v>472</v>
      </c>
      <c r="D180" s="170" t="s">
        <v>106</v>
      </c>
      <c r="E180" s="171" t="s">
        <v>473</v>
      </c>
      <c r="F180" s="172" t="s">
        <v>474</v>
      </c>
      <c r="G180" s="173" t="s">
        <v>428</v>
      </c>
      <c r="H180" s="174">
        <v>22</v>
      </c>
      <c r="I180" s="5"/>
      <c r="J180" s="175">
        <f t="shared" si="50"/>
        <v>0</v>
      </c>
      <c r="K180" s="172" t="s">
        <v>3</v>
      </c>
      <c r="L180" s="100"/>
      <c r="M180" s="176" t="s">
        <v>3</v>
      </c>
      <c r="N180" s="177" t="s">
        <v>43</v>
      </c>
      <c r="O180" s="178"/>
      <c r="P180" s="179">
        <f t="shared" si="51"/>
        <v>0</v>
      </c>
      <c r="Q180" s="179">
        <v>0</v>
      </c>
      <c r="R180" s="179">
        <f t="shared" si="52"/>
        <v>0</v>
      </c>
      <c r="S180" s="179">
        <v>0</v>
      </c>
      <c r="T180" s="180">
        <f t="shared" si="53"/>
        <v>0</v>
      </c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R180" s="181" t="s">
        <v>119</v>
      </c>
      <c r="AT180" s="181" t="s">
        <v>106</v>
      </c>
      <c r="AU180" s="181" t="s">
        <v>81</v>
      </c>
      <c r="AY180" s="91" t="s">
        <v>105</v>
      </c>
      <c r="BE180" s="182">
        <f t="shared" si="54"/>
        <v>0</v>
      </c>
      <c r="BF180" s="182">
        <f t="shared" si="55"/>
        <v>0</v>
      </c>
      <c r="BG180" s="182">
        <f t="shared" si="56"/>
        <v>0</v>
      </c>
      <c r="BH180" s="182">
        <f t="shared" si="57"/>
        <v>0</v>
      </c>
      <c r="BI180" s="182">
        <f t="shared" si="58"/>
        <v>0</v>
      </c>
      <c r="BJ180" s="91" t="s">
        <v>77</v>
      </c>
      <c r="BK180" s="182">
        <f t="shared" si="59"/>
        <v>0</v>
      </c>
      <c r="BL180" s="91" t="s">
        <v>119</v>
      </c>
      <c r="BM180" s="181" t="s">
        <v>475</v>
      </c>
    </row>
    <row r="181" spans="1:65" s="102" customFormat="1" ht="24.2" customHeight="1">
      <c r="A181" s="103"/>
      <c r="B181" s="100"/>
      <c r="C181" s="170" t="s">
        <v>476</v>
      </c>
      <c r="D181" s="170" t="s">
        <v>106</v>
      </c>
      <c r="E181" s="171" t="s">
        <v>477</v>
      </c>
      <c r="F181" s="172" t="s">
        <v>478</v>
      </c>
      <c r="G181" s="173" t="s">
        <v>107</v>
      </c>
      <c r="H181" s="174">
        <v>120</v>
      </c>
      <c r="I181" s="5"/>
      <c r="J181" s="175">
        <f t="shared" si="50"/>
        <v>0</v>
      </c>
      <c r="K181" s="172" t="s">
        <v>3</v>
      </c>
      <c r="L181" s="100"/>
      <c r="M181" s="176" t="s">
        <v>3</v>
      </c>
      <c r="N181" s="177" t="s">
        <v>43</v>
      </c>
      <c r="O181" s="178"/>
      <c r="P181" s="179">
        <f t="shared" si="51"/>
        <v>0</v>
      </c>
      <c r="Q181" s="179">
        <v>0</v>
      </c>
      <c r="R181" s="179">
        <f t="shared" si="52"/>
        <v>0</v>
      </c>
      <c r="S181" s="179">
        <v>0</v>
      </c>
      <c r="T181" s="180">
        <f t="shared" si="53"/>
        <v>0</v>
      </c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R181" s="181" t="s">
        <v>119</v>
      </c>
      <c r="AT181" s="181" t="s">
        <v>106</v>
      </c>
      <c r="AU181" s="181" t="s">
        <v>81</v>
      </c>
      <c r="AY181" s="91" t="s">
        <v>105</v>
      </c>
      <c r="BE181" s="182">
        <f t="shared" si="54"/>
        <v>0</v>
      </c>
      <c r="BF181" s="182">
        <f t="shared" si="55"/>
        <v>0</v>
      </c>
      <c r="BG181" s="182">
        <f t="shared" si="56"/>
        <v>0</v>
      </c>
      <c r="BH181" s="182">
        <f t="shared" si="57"/>
        <v>0</v>
      </c>
      <c r="BI181" s="182">
        <f t="shared" si="58"/>
        <v>0</v>
      </c>
      <c r="BJ181" s="91" t="s">
        <v>77</v>
      </c>
      <c r="BK181" s="182">
        <f t="shared" si="59"/>
        <v>0</v>
      </c>
      <c r="BL181" s="91" t="s">
        <v>119</v>
      </c>
      <c r="BM181" s="181" t="s">
        <v>479</v>
      </c>
    </row>
    <row r="182" spans="1:65" s="102" customFormat="1" ht="24.2" customHeight="1">
      <c r="A182" s="103"/>
      <c r="B182" s="100"/>
      <c r="C182" s="170" t="s">
        <v>480</v>
      </c>
      <c r="D182" s="170" t="s">
        <v>106</v>
      </c>
      <c r="E182" s="171" t="s">
        <v>481</v>
      </c>
      <c r="F182" s="172" t="s">
        <v>482</v>
      </c>
      <c r="G182" s="173" t="s">
        <v>107</v>
      </c>
      <c r="H182" s="174">
        <v>85.5</v>
      </c>
      <c r="I182" s="5"/>
      <c r="J182" s="175">
        <f t="shared" si="50"/>
        <v>0</v>
      </c>
      <c r="K182" s="172" t="s">
        <v>3</v>
      </c>
      <c r="L182" s="100"/>
      <c r="M182" s="176" t="s">
        <v>3</v>
      </c>
      <c r="N182" s="177" t="s">
        <v>43</v>
      </c>
      <c r="O182" s="178"/>
      <c r="P182" s="179">
        <f t="shared" si="51"/>
        <v>0</v>
      </c>
      <c r="Q182" s="179">
        <v>0</v>
      </c>
      <c r="R182" s="179">
        <f t="shared" si="52"/>
        <v>0</v>
      </c>
      <c r="S182" s="179">
        <v>0</v>
      </c>
      <c r="T182" s="180">
        <f t="shared" si="53"/>
        <v>0</v>
      </c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R182" s="181" t="s">
        <v>119</v>
      </c>
      <c r="AT182" s="181" t="s">
        <v>106</v>
      </c>
      <c r="AU182" s="181" t="s">
        <v>81</v>
      </c>
      <c r="AY182" s="91" t="s">
        <v>105</v>
      </c>
      <c r="BE182" s="182">
        <f t="shared" si="54"/>
        <v>0</v>
      </c>
      <c r="BF182" s="182">
        <f t="shared" si="55"/>
        <v>0</v>
      </c>
      <c r="BG182" s="182">
        <f t="shared" si="56"/>
        <v>0</v>
      </c>
      <c r="BH182" s="182">
        <f t="shared" si="57"/>
        <v>0</v>
      </c>
      <c r="BI182" s="182">
        <f t="shared" si="58"/>
        <v>0</v>
      </c>
      <c r="BJ182" s="91" t="s">
        <v>77</v>
      </c>
      <c r="BK182" s="182">
        <f t="shared" si="59"/>
        <v>0</v>
      </c>
      <c r="BL182" s="91" t="s">
        <v>119</v>
      </c>
      <c r="BM182" s="181" t="s">
        <v>483</v>
      </c>
    </row>
    <row r="183" spans="1:65" s="102" customFormat="1" ht="24.2" customHeight="1">
      <c r="A183" s="103"/>
      <c r="B183" s="100"/>
      <c r="C183" s="170" t="s">
        <v>484</v>
      </c>
      <c r="D183" s="170" t="s">
        <v>106</v>
      </c>
      <c r="E183" s="171" t="s">
        <v>485</v>
      </c>
      <c r="F183" s="172" t="s">
        <v>486</v>
      </c>
      <c r="G183" s="173" t="s">
        <v>428</v>
      </c>
      <c r="H183" s="174">
        <v>2</v>
      </c>
      <c r="I183" s="5"/>
      <c r="J183" s="175">
        <f t="shared" si="50"/>
        <v>0</v>
      </c>
      <c r="K183" s="172" t="s">
        <v>3</v>
      </c>
      <c r="L183" s="100"/>
      <c r="M183" s="176" t="s">
        <v>3</v>
      </c>
      <c r="N183" s="177" t="s">
        <v>43</v>
      </c>
      <c r="O183" s="178"/>
      <c r="P183" s="179">
        <f t="shared" si="51"/>
        <v>0</v>
      </c>
      <c r="Q183" s="179">
        <v>0</v>
      </c>
      <c r="R183" s="179">
        <f t="shared" si="52"/>
        <v>0</v>
      </c>
      <c r="S183" s="179">
        <v>0</v>
      </c>
      <c r="T183" s="180">
        <f t="shared" si="53"/>
        <v>0</v>
      </c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R183" s="181" t="s">
        <v>119</v>
      </c>
      <c r="AT183" s="181" t="s">
        <v>106</v>
      </c>
      <c r="AU183" s="181" t="s">
        <v>81</v>
      </c>
      <c r="AY183" s="91" t="s">
        <v>105</v>
      </c>
      <c r="BE183" s="182">
        <f t="shared" si="54"/>
        <v>0</v>
      </c>
      <c r="BF183" s="182">
        <f t="shared" si="55"/>
        <v>0</v>
      </c>
      <c r="BG183" s="182">
        <f t="shared" si="56"/>
        <v>0</v>
      </c>
      <c r="BH183" s="182">
        <f t="shared" si="57"/>
        <v>0</v>
      </c>
      <c r="BI183" s="182">
        <f t="shared" si="58"/>
        <v>0</v>
      </c>
      <c r="BJ183" s="91" t="s">
        <v>77</v>
      </c>
      <c r="BK183" s="182">
        <f t="shared" si="59"/>
        <v>0</v>
      </c>
      <c r="BL183" s="91" t="s">
        <v>119</v>
      </c>
      <c r="BM183" s="181" t="s">
        <v>487</v>
      </c>
    </row>
    <row r="184" spans="1:65" s="102" customFormat="1" ht="24.2" customHeight="1">
      <c r="A184" s="103"/>
      <c r="B184" s="100"/>
      <c r="C184" s="170" t="s">
        <v>488</v>
      </c>
      <c r="D184" s="170" t="s">
        <v>106</v>
      </c>
      <c r="E184" s="171" t="s">
        <v>489</v>
      </c>
      <c r="F184" s="172" t="s">
        <v>490</v>
      </c>
      <c r="G184" s="173" t="s">
        <v>107</v>
      </c>
      <c r="H184" s="174">
        <v>55</v>
      </c>
      <c r="I184" s="5"/>
      <c r="J184" s="175">
        <f t="shared" si="50"/>
        <v>0</v>
      </c>
      <c r="K184" s="172" t="s">
        <v>3</v>
      </c>
      <c r="L184" s="100"/>
      <c r="M184" s="176" t="s">
        <v>3</v>
      </c>
      <c r="N184" s="177" t="s">
        <v>43</v>
      </c>
      <c r="O184" s="178"/>
      <c r="P184" s="179">
        <f t="shared" si="51"/>
        <v>0</v>
      </c>
      <c r="Q184" s="179">
        <v>0</v>
      </c>
      <c r="R184" s="179">
        <f t="shared" si="52"/>
        <v>0</v>
      </c>
      <c r="S184" s="179">
        <v>0</v>
      </c>
      <c r="T184" s="180">
        <f t="shared" si="53"/>
        <v>0</v>
      </c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R184" s="181" t="s">
        <v>119</v>
      </c>
      <c r="AT184" s="181" t="s">
        <v>106</v>
      </c>
      <c r="AU184" s="181" t="s">
        <v>81</v>
      </c>
      <c r="AY184" s="91" t="s">
        <v>105</v>
      </c>
      <c r="BE184" s="182">
        <f t="shared" si="54"/>
        <v>0</v>
      </c>
      <c r="BF184" s="182">
        <f t="shared" si="55"/>
        <v>0</v>
      </c>
      <c r="BG184" s="182">
        <f t="shared" si="56"/>
        <v>0</v>
      </c>
      <c r="BH184" s="182">
        <f t="shared" si="57"/>
        <v>0</v>
      </c>
      <c r="BI184" s="182">
        <f t="shared" si="58"/>
        <v>0</v>
      </c>
      <c r="BJ184" s="91" t="s">
        <v>77</v>
      </c>
      <c r="BK184" s="182">
        <f t="shared" si="59"/>
        <v>0</v>
      </c>
      <c r="BL184" s="91" t="s">
        <v>119</v>
      </c>
      <c r="BM184" s="181" t="s">
        <v>491</v>
      </c>
    </row>
    <row r="185" spans="1:65" s="102" customFormat="1" ht="24.2" customHeight="1">
      <c r="A185" s="103"/>
      <c r="B185" s="100"/>
      <c r="C185" s="170" t="s">
        <v>492</v>
      </c>
      <c r="D185" s="170" t="s">
        <v>106</v>
      </c>
      <c r="E185" s="171" t="s">
        <v>493</v>
      </c>
      <c r="F185" s="172" t="s">
        <v>494</v>
      </c>
      <c r="G185" s="173" t="s">
        <v>428</v>
      </c>
      <c r="H185" s="174">
        <v>12</v>
      </c>
      <c r="I185" s="5"/>
      <c r="J185" s="175">
        <f t="shared" si="50"/>
        <v>0</v>
      </c>
      <c r="K185" s="172" t="s">
        <v>3</v>
      </c>
      <c r="L185" s="100"/>
      <c r="M185" s="176" t="s">
        <v>3</v>
      </c>
      <c r="N185" s="177" t="s">
        <v>43</v>
      </c>
      <c r="O185" s="178"/>
      <c r="P185" s="179">
        <f t="shared" si="51"/>
        <v>0</v>
      </c>
      <c r="Q185" s="179">
        <v>0</v>
      </c>
      <c r="R185" s="179">
        <f t="shared" si="52"/>
        <v>0</v>
      </c>
      <c r="S185" s="179">
        <v>0</v>
      </c>
      <c r="T185" s="180">
        <f t="shared" si="53"/>
        <v>0</v>
      </c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R185" s="181" t="s">
        <v>119</v>
      </c>
      <c r="AT185" s="181" t="s">
        <v>106</v>
      </c>
      <c r="AU185" s="181" t="s">
        <v>81</v>
      </c>
      <c r="AY185" s="91" t="s">
        <v>105</v>
      </c>
      <c r="BE185" s="182">
        <f t="shared" si="54"/>
        <v>0</v>
      </c>
      <c r="BF185" s="182">
        <f t="shared" si="55"/>
        <v>0</v>
      </c>
      <c r="BG185" s="182">
        <f t="shared" si="56"/>
        <v>0</v>
      </c>
      <c r="BH185" s="182">
        <f t="shared" si="57"/>
        <v>0</v>
      </c>
      <c r="BI185" s="182">
        <f t="shared" si="58"/>
        <v>0</v>
      </c>
      <c r="BJ185" s="91" t="s">
        <v>77</v>
      </c>
      <c r="BK185" s="182">
        <f t="shared" si="59"/>
        <v>0</v>
      </c>
      <c r="BL185" s="91" t="s">
        <v>119</v>
      </c>
      <c r="BM185" s="181" t="s">
        <v>495</v>
      </c>
    </row>
    <row r="186" spans="1:65" s="102" customFormat="1" ht="24.2" customHeight="1">
      <c r="A186" s="103"/>
      <c r="B186" s="100"/>
      <c r="C186" s="170" t="s">
        <v>496</v>
      </c>
      <c r="D186" s="170" t="s">
        <v>106</v>
      </c>
      <c r="E186" s="171" t="s">
        <v>497</v>
      </c>
      <c r="F186" s="172" t="s">
        <v>498</v>
      </c>
      <c r="G186" s="173" t="s">
        <v>454</v>
      </c>
      <c r="H186" s="174">
        <v>25</v>
      </c>
      <c r="I186" s="5"/>
      <c r="J186" s="175">
        <f t="shared" si="50"/>
        <v>0</v>
      </c>
      <c r="K186" s="172" t="s">
        <v>3</v>
      </c>
      <c r="L186" s="100"/>
      <c r="M186" s="176" t="s">
        <v>3</v>
      </c>
      <c r="N186" s="177" t="s">
        <v>43</v>
      </c>
      <c r="O186" s="178"/>
      <c r="P186" s="179">
        <f t="shared" si="51"/>
        <v>0</v>
      </c>
      <c r="Q186" s="179">
        <v>0</v>
      </c>
      <c r="R186" s="179">
        <f t="shared" si="52"/>
        <v>0</v>
      </c>
      <c r="S186" s="179">
        <v>0</v>
      </c>
      <c r="T186" s="180">
        <f t="shared" si="53"/>
        <v>0</v>
      </c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R186" s="181" t="s">
        <v>119</v>
      </c>
      <c r="AT186" s="181" t="s">
        <v>106</v>
      </c>
      <c r="AU186" s="181" t="s">
        <v>81</v>
      </c>
      <c r="AY186" s="91" t="s">
        <v>105</v>
      </c>
      <c r="BE186" s="182">
        <f t="shared" si="54"/>
        <v>0</v>
      </c>
      <c r="BF186" s="182">
        <f t="shared" si="55"/>
        <v>0</v>
      </c>
      <c r="BG186" s="182">
        <f t="shared" si="56"/>
        <v>0</v>
      </c>
      <c r="BH186" s="182">
        <f t="shared" si="57"/>
        <v>0</v>
      </c>
      <c r="BI186" s="182">
        <f t="shared" si="58"/>
        <v>0</v>
      </c>
      <c r="BJ186" s="91" t="s">
        <v>77</v>
      </c>
      <c r="BK186" s="182">
        <f t="shared" si="59"/>
        <v>0</v>
      </c>
      <c r="BL186" s="91" t="s">
        <v>119</v>
      </c>
      <c r="BM186" s="181" t="s">
        <v>499</v>
      </c>
    </row>
    <row r="187" spans="1:65" s="102" customFormat="1" ht="24.2" customHeight="1">
      <c r="A187" s="103"/>
      <c r="B187" s="100"/>
      <c r="C187" s="170" t="s">
        <v>500</v>
      </c>
      <c r="D187" s="170" t="s">
        <v>106</v>
      </c>
      <c r="E187" s="171" t="s">
        <v>501</v>
      </c>
      <c r="F187" s="172" t="s">
        <v>502</v>
      </c>
      <c r="G187" s="173" t="s">
        <v>107</v>
      </c>
      <c r="H187" s="174">
        <v>108</v>
      </c>
      <c r="I187" s="5"/>
      <c r="J187" s="175">
        <f aca="true" t="shared" si="60" ref="J187:J189">ROUND(I187*H187,2)</f>
        <v>0</v>
      </c>
      <c r="K187" s="172" t="s">
        <v>3</v>
      </c>
      <c r="L187" s="100"/>
      <c r="M187" s="176" t="s">
        <v>3</v>
      </c>
      <c r="N187" s="177" t="s">
        <v>43</v>
      </c>
      <c r="O187" s="178"/>
      <c r="P187" s="179">
        <f aca="true" t="shared" si="61" ref="P187:P189">O187*H187</f>
        <v>0</v>
      </c>
      <c r="Q187" s="179">
        <v>0</v>
      </c>
      <c r="R187" s="179">
        <f aca="true" t="shared" si="62" ref="R187:R189">Q187*H187</f>
        <v>0</v>
      </c>
      <c r="S187" s="179">
        <v>0</v>
      </c>
      <c r="T187" s="180">
        <f aca="true" t="shared" si="63" ref="T187:T189">S187*H187</f>
        <v>0</v>
      </c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R187" s="181" t="s">
        <v>119</v>
      </c>
      <c r="AT187" s="181" t="s">
        <v>106</v>
      </c>
      <c r="AU187" s="181" t="s">
        <v>81</v>
      </c>
      <c r="AY187" s="91" t="s">
        <v>105</v>
      </c>
      <c r="BE187" s="182">
        <f aca="true" t="shared" si="64" ref="BE187:BE189">IF(N187="základní",J187,0)</f>
        <v>0</v>
      </c>
      <c r="BF187" s="182">
        <f aca="true" t="shared" si="65" ref="BF187:BF189">IF(N187="snížená",J187,0)</f>
        <v>0</v>
      </c>
      <c r="BG187" s="182">
        <f aca="true" t="shared" si="66" ref="BG187:BG189">IF(N187="zákl. přenesená",J187,0)</f>
        <v>0</v>
      </c>
      <c r="BH187" s="182">
        <f aca="true" t="shared" si="67" ref="BH187:BH189">IF(N187="sníž. přenesená",J187,0)</f>
        <v>0</v>
      </c>
      <c r="BI187" s="182">
        <f aca="true" t="shared" si="68" ref="BI187:BI189">IF(N187="nulová",J187,0)</f>
        <v>0</v>
      </c>
      <c r="BJ187" s="91" t="s">
        <v>77</v>
      </c>
      <c r="BK187" s="182">
        <f aca="true" t="shared" si="69" ref="BK187:BK189">ROUND(I187*H187,2)</f>
        <v>0</v>
      </c>
      <c r="BL187" s="91" t="s">
        <v>119</v>
      </c>
      <c r="BM187" s="181" t="s">
        <v>503</v>
      </c>
    </row>
    <row r="188" spans="1:65" s="102" customFormat="1" ht="37.9" customHeight="1">
      <c r="A188" s="103"/>
      <c r="B188" s="100"/>
      <c r="C188" s="170" t="s">
        <v>504</v>
      </c>
      <c r="D188" s="170" t="s">
        <v>106</v>
      </c>
      <c r="E188" s="171" t="s">
        <v>505</v>
      </c>
      <c r="F188" s="172" t="s">
        <v>506</v>
      </c>
      <c r="G188" s="173" t="s">
        <v>107</v>
      </c>
      <c r="H188" s="174">
        <v>150</v>
      </c>
      <c r="I188" s="5"/>
      <c r="J188" s="175">
        <f t="shared" si="60"/>
        <v>0</v>
      </c>
      <c r="K188" s="172" t="s">
        <v>3</v>
      </c>
      <c r="L188" s="100"/>
      <c r="M188" s="176" t="s">
        <v>3</v>
      </c>
      <c r="N188" s="177" t="s">
        <v>43</v>
      </c>
      <c r="O188" s="178"/>
      <c r="P188" s="179">
        <f t="shared" si="61"/>
        <v>0</v>
      </c>
      <c r="Q188" s="179">
        <v>0</v>
      </c>
      <c r="R188" s="179">
        <f t="shared" si="62"/>
        <v>0</v>
      </c>
      <c r="S188" s="179">
        <v>0</v>
      </c>
      <c r="T188" s="180">
        <f t="shared" si="63"/>
        <v>0</v>
      </c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R188" s="181" t="s">
        <v>119</v>
      </c>
      <c r="AT188" s="181" t="s">
        <v>106</v>
      </c>
      <c r="AU188" s="181" t="s">
        <v>81</v>
      </c>
      <c r="AY188" s="91" t="s">
        <v>105</v>
      </c>
      <c r="BE188" s="182">
        <f t="shared" si="64"/>
        <v>0</v>
      </c>
      <c r="BF188" s="182">
        <f t="shared" si="65"/>
        <v>0</v>
      </c>
      <c r="BG188" s="182">
        <f t="shared" si="66"/>
        <v>0</v>
      </c>
      <c r="BH188" s="182">
        <f t="shared" si="67"/>
        <v>0</v>
      </c>
      <c r="BI188" s="182">
        <f t="shared" si="68"/>
        <v>0</v>
      </c>
      <c r="BJ188" s="91" t="s">
        <v>77</v>
      </c>
      <c r="BK188" s="182">
        <f t="shared" si="69"/>
        <v>0</v>
      </c>
      <c r="BL188" s="91" t="s">
        <v>119</v>
      </c>
      <c r="BM188" s="181" t="s">
        <v>507</v>
      </c>
    </row>
    <row r="189" spans="1:65" s="102" customFormat="1" ht="24.2" customHeight="1">
      <c r="A189" s="103"/>
      <c r="B189" s="100"/>
      <c r="C189" s="170" t="s">
        <v>508</v>
      </c>
      <c r="D189" s="170" t="s">
        <v>106</v>
      </c>
      <c r="E189" s="171" t="s">
        <v>509</v>
      </c>
      <c r="F189" s="172" t="s">
        <v>510</v>
      </c>
      <c r="G189" s="173" t="s">
        <v>107</v>
      </c>
      <c r="H189" s="174">
        <v>120</v>
      </c>
      <c r="I189" s="5"/>
      <c r="J189" s="175">
        <f t="shared" si="60"/>
        <v>0</v>
      </c>
      <c r="K189" s="172" t="s">
        <v>3</v>
      </c>
      <c r="L189" s="100"/>
      <c r="M189" s="176" t="s">
        <v>3</v>
      </c>
      <c r="N189" s="177" t="s">
        <v>43</v>
      </c>
      <c r="O189" s="178"/>
      <c r="P189" s="179">
        <f t="shared" si="61"/>
        <v>0</v>
      </c>
      <c r="Q189" s="179">
        <v>0</v>
      </c>
      <c r="R189" s="179">
        <f t="shared" si="62"/>
        <v>0</v>
      </c>
      <c r="S189" s="179">
        <v>0</v>
      </c>
      <c r="T189" s="180">
        <f t="shared" si="63"/>
        <v>0</v>
      </c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R189" s="181" t="s">
        <v>119</v>
      </c>
      <c r="AT189" s="181" t="s">
        <v>106</v>
      </c>
      <c r="AU189" s="181" t="s">
        <v>81</v>
      </c>
      <c r="AY189" s="91" t="s">
        <v>105</v>
      </c>
      <c r="BE189" s="182">
        <f t="shared" si="64"/>
        <v>0</v>
      </c>
      <c r="BF189" s="182">
        <f t="shared" si="65"/>
        <v>0</v>
      </c>
      <c r="BG189" s="182">
        <f t="shared" si="66"/>
        <v>0</v>
      </c>
      <c r="BH189" s="182">
        <f t="shared" si="67"/>
        <v>0</v>
      </c>
      <c r="BI189" s="182">
        <f t="shared" si="68"/>
        <v>0</v>
      </c>
      <c r="BJ189" s="91" t="s">
        <v>77</v>
      </c>
      <c r="BK189" s="182">
        <f t="shared" si="69"/>
        <v>0</v>
      </c>
      <c r="BL189" s="91" t="s">
        <v>119</v>
      </c>
      <c r="BM189" s="181" t="s">
        <v>511</v>
      </c>
    </row>
    <row r="190" spans="2:63" s="157" customFormat="1" ht="20.85" customHeight="1">
      <c r="B190" s="158"/>
      <c r="D190" s="159" t="s">
        <v>71</v>
      </c>
      <c r="E190" s="168" t="s">
        <v>512</v>
      </c>
      <c r="F190" s="168" t="s">
        <v>513</v>
      </c>
      <c r="J190" s="169">
        <f>BK190</f>
        <v>0</v>
      </c>
      <c r="L190" s="158"/>
      <c r="M190" s="162"/>
      <c r="N190" s="163"/>
      <c r="O190" s="163"/>
      <c r="P190" s="164">
        <f>SUM(P191:P249)</f>
        <v>0</v>
      </c>
      <c r="Q190" s="163"/>
      <c r="R190" s="164">
        <f>SUM(R191:R249)</f>
        <v>0</v>
      </c>
      <c r="S190" s="163"/>
      <c r="T190" s="165">
        <f>SUM(T191:T249)</f>
        <v>0</v>
      </c>
      <c r="AR190" s="159" t="s">
        <v>78</v>
      </c>
      <c r="AT190" s="166" t="s">
        <v>71</v>
      </c>
      <c r="AU190" s="166" t="s">
        <v>78</v>
      </c>
      <c r="AY190" s="159" t="s">
        <v>105</v>
      </c>
      <c r="BK190" s="167">
        <f>SUM(BK191:BK249)</f>
        <v>0</v>
      </c>
    </row>
    <row r="191" spans="1:65" s="102" customFormat="1" ht="16.5" customHeight="1">
      <c r="A191" s="103"/>
      <c r="B191" s="100"/>
      <c r="C191" s="170" t="s">
        <v>514</v>
      </c>
      <c r="D191" s="170" t="s">
        <v>106</v>
      </c>
      <c r="E191" s="171" t="s">
        <v>515</v>
      </c>
      <c r="F191" s="172" t="s">
        <v>516</v>
      </c>
      <c r="G191" s="173" t="s">
        <v>428</v>
      </c>
      <c r="H191" s="174">
        <v>1</v>
      </c>
      <c r="I191" s="5"/>
      <c r="J191" s="175">
        <f aca="true" t="shared" si="70" ref="J191:J220">ROUND(I191*H191,2)</f>
        <v>0</v>
      </c>
      <c r="K191" s="172" t="s">
        <v>3</v>
      </c>
      <c r="L191" s="100"/>
      <c r="M191" s="176" t="s">
        <v>3</v>
      </c>
      <c r="N191" s="177" t="s">
        <v>43</v>
      </c>
      <c r="O191" s="178"/>
      <c r="P191" s="179">
        <f aca="true" t="shared" si="71" ref="P191:P220">O191*H191</f>
        <v>0</v>
      </c>
      <c r="Q191" s="179">
        <v>0</v>
      </c>
      <c r="R191" s="179">
        <f aca="true" t="shared" si="72" ref="R191:R220">Q191*H191</f>
        <v>0</v>
      </c>
      <c r="S191" s="179">
        <v>0</v>
      </c>
      <c r="T191" s="180">
        <f aca="true" t="shared" si="73" ref="T191:T220">S191*H191</f>
        <v>0</v>
      </c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R191" s="181" t="s">
        <v>119</v>
      </c>
      <c r="AT191" s="181" t="s">
        <v>106</v>
      </c>
      <c r="AU191" s="181" t="s">
        <v>81</v>
      </c>
      <c r="AY191" s="91" t="s">
        <v>105</v>
      </c>
      <c r="BE191" s="182">
        <f aca="true" t="shared" si="74" ref="BE191:BE220">IF(N191="základní",J191,0)</f>
        <v>0</v>
      </c>
      <c r="BF191" s="182">
        <f aca="true" t="shared" si="75" ref="BF191:BF220">IF(N191="snížená",J191,0)</f>
        <v>0</v>
      </c>
      <c r="BG191" s="182">
        <f aca="true" t="shared" si="76" ref="BG191:BG220">IF(N191="zákl. přenesená",J191,0)</f>
        <v>0</v>
      </c>
      <c r="BH191" s="182">
        <f aca="true" t="shared" si="77" ref="BH191:BH220">IF(N191="sníž. přenesená",J191,0)</f>
        <v>0</v>
      </c>
      <c r="BI191" s="182">
        <f aca="true" t="shared" si="78" ref="BI191:BI220">IF(N191="nulová",J191,0)</f>
        <v>0</v>
      </c>
      <c r="BJ191" s="91" t="s">
        <v>77</v>
      </c>
      <c r="BK191" s="182">
        <f aca="true" t="shared" si="79" ref="BK191:BK220">ROUND(I191*H191,2)</f>
        <v>0</v>
      </c>
      <c r="BL191" s="91" t="s">
        <v>119</v>
      </c>
      <c r="BM191" s="181" t="s">
        <v>517</v>
      </c>
    </row>
    <row r="192" spans="1:65" s="102" customFormat="1" ht="24.2" customHeight="1">
      <c r="A192" s="103"/>
      <c r="B192" s="100"/>
      <c r="C192" s="170" t="s">
        <v>518</v>
      </c>
      <c r="D192" s="170" t="s">
        <v>106</v>
      </c>
      <c r="E192" s="171" t="s">
        <v>519</v>
      </c>
      <c r="F192" s="172" t="s">
        <v>520</v>
      </c>
      <c r="G192" s="173" t="s">
        <v>428</v>
      </c>
      <c r="H192" s="174">
        <v>1</v>
      </c>
      <c r="I192" s="5"/>
      <c r="J192" s="175">
        <f t="shared" si="70"/>
        <v>0</v>
      </c>
      <c r="K192" s="172" t="s">
        <v>3</v>
      </c>
      <c r="L192" s="100"/>
      <c r="M192" s="176" t="s">
        <v>3</v>
      </c>
      <c r="N192" s="177" t="s">
        <v>43</v>
      </c>
      <c r="O192" s="178"/>
      <c r="P192" s="179">
        <f t="shared" si="71"/>
        <v>0</v>
      </c>
      <c r="Q192" s="179">
        <v>0</v>
      </c>
      <c r="R192" s="179">
        <f t="shared" si="72"/>
        <v>0</v>
      </c>
      <c r="S192" s="179">
        <v>0</v>
      </c>
      <c r="T192" s="180">
        <f t="shared" si="73"/>
        <v>0</v>
      </c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R192" s="181" t="s">
        <v>119</v>
      </c>
      <c r="AT192" s="181" t="s">
        <v>106</v>
      </c>
      <c r="AU192" s="181" t="s">
        <v>81</v>
      </c>
      <c r="AY192" s="91" t="s">
        <v>105</v>
      </c>
      <c r="BE192" s="182">
        <f t="shared" si="74"/>
        <v>0</v>
      </c>
      <c r="BF192" s="182">
        <f t="shared" si="75"/>
        <v>0</v>
      </c>
      <c r="BG192" s="182">
        <f t="shared" si="76"/>
        <v>0</v>
      </c>
      <c r="BH192" s="182">
        <f t="shared" si="77"/>
        <v>0</v>
      </c>
      <c r="BI192" s="182">
        <f t="shared" si="78"/>
        <v>0</v>
      </c>
      <c r="BJ192" s="91" t="s">
        <v>77</v>
      </c>
      <c r="BK192" s="182">
        <f t="shared" si="79"/>
        <v>0</v>
      </c>
      <c r="BL192" s="91" t="s">
        <v>119</v>
      </c>
      <c r="BM192" s="181" t="s">
        <v>521</v>
      </c>
    </row>
    <row r="193" spans="1:65" s="102" customFormat="1" ht="21.75" customHeight="1">
      <c r="A193" s="103"/>
      <c r="B193" s="100"/>
      <c r="C193" s="170" t="s">
        <v>522</v>
      </c>
      <c r="D193" s="170" t="s">
        <v>106</v>
      </c>
      <c r="E193" s="171" t="s">
        <v>523</v>
      </c>
      <c r="F193" s="172" t="s">
        <v>524</v>
      </c>
      <c r="G193" s="173" t="s">
        <v>428</v>
      </c>
      <c r="H193" s="174">
        <v>1</v>
      </c>
      <c r="I193" s="5"/>
      <c r="J193" s="175">
        <f t="shared" si="70"/>
        <v>0</v>
      </c>
      <c r="K193" s="172" t="s">
        <v>3</v>
      </c>
      <c r="L193" s="100"/>
      <c r="M193" s="176" t="s">
        <v>3</v>
      </c>
      <c r="N193" s="177" t="s">
        <v>43</v>
      </c>
      <c r="O193" s="178"/>
      <c r="P193" s="179">
        <f t="shared" si="71"/>
        <v>0</v>
      </c>
      <c r="Q193" s="179">
        <v>0</v>
      </c>
      <c r="R193" s="179">
        <f t="shared" si="72"/>
        <v>0</v>
      </c>
      <c r="S193" s="179">
        <v>0</v>
      </c>
      <c r="T193" s="180">
        <f t="shared" si="73"/>
        <v>0</v>
      </c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R193" s="181" t="s">
        <v>119</v>
      </c>
      <c r="AT193" s="181" t="s">
        <v>106</v>
      </c>
      <c r="AU193" s="181" t="s">
        <v>81</v>
      </c>
      <c r="AY193" s="91" t="s">
        <v>105</v>
      </c>
      <c r="BE193" s="182">
        <f t="shared" si="74"/>
        <v>0</v>
      </c>
      <c r="BF193" s="182">
        <f t="shared" si="75"/>
        <v>0</v>
      </c>
      <c r="BG193" s="182">
        <f t="shared" si="76"/>
        <v>0</v>
      </c>
      <c r="BH193" s="182">
        <f t="shared" si="77"/>
        <v>0</v>
      </c>
      <c r="BI193" s="182">
        <f t="shared" si="78"/>
        <v>0</v>
      </c>
      <c r="BJ193" s="91" t="s">
        <v>77</v>
      </c>
      <c r="BK193" s="182">
        <f t="shared" si="79"/>
        <v>0</v>
      </c>
      <c r="BL193" s="91" t="s">
        <v>119</v>
      </c>
      <c r="BM193" s="181" t="s">
        <v>525</v>
      </c>
    </row>
    <row r="194" spans="1:65" s="102" customFormat="1" ht="21.75" customHeight="1">
      <c r="A194" s="103"/>
      <c r="B194" s="100"/>
      <c r="C194" s="170" t="s">
        <v>526</v>
      </c>
      <c r="D194" s="170" t="s">
        <v>106</v>
      </c>
      <c r="E194" s="171" t="s">
        <v>527</v>
      </c>
      <c r="F194" s="172" t="s">
        <v>528</v>
      </c>
      <c r="G194" s="173" t="s">
        <v>428</v>
      </c>
      <c r="H194" s="174">
        <v>3</v>
      </c>
      <c r="I194" s="5"/>
      <c r="J194" s="175">
        <f t="shared" si="70"/>
        <v>0</v>
      </c>
      <c r="K194" s="172" t="s">
        <v>3</v>
      </c>
      <c r="L194" s="100"/>
      <c r="M194" s="176" t="s">
        <v>3</v>
      </c>
      <c r="N194" s="177" t="s">
        <v>43</v>
      </c>
      <c r="O194" s="178"/>
      <c r="P194" s="179">
        <f t="shared" si="71"/>
        <v>0</v>
      </c>
      <c r="Q194" s="179">
        <v>0</v>
      </c>
      <c r="R194" s="179">
        <f t="shared" si="72"/>
        <v>0</v>
      </c>
      <c r="S194" s="179">
        <v>0</v>
      </c>
      <c r="T194" s="180">
        <f t="shared" si="73"/>
        <v>0</v>
      </c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R194" s="181" t="s">
        <v>119</v>
      </c>
      <c r="AT194" s="181" t="s">
        <v>106</v>
      </c>
      <c r="AU194" s="181" t="s">
        <v>81</v>
      </c>
      <c r="AY194" s="91" t="s">
        <v>105</v>
      </c>
      <c r="BE194" s="182">
        <f t="shared" si="74"/>
        <v>0</v>
      </c>
      <c r="BF194" s="182">
        <f t="shared" si="75"/>
        <v>0</v>
      </c>
      <c r="BG194" s="182">
        <f t="shared" si="76"/>
        <v>0</v>
      </c>
      <c r="BH194" s="182">
        <f t="shared" si="77"/>
        <v>0</v>
      </c>
      <c r="BI194" s="182">
        <f t="shared" si="78"/>
        <v>0</v>
      </c>
      <c r="BJ194" s="91" t="s">
        <v>77</v>
      </c>
      <c r="BK194" s="182">
        <f t="shared" si="79"/>
        <v>0</v>
      </c>
      <c r="BL194" s="91" t="s">
        <v>119</v>
      </c>
      <c r="BM194" s="181" t="s">
        <v>529</v>
      </c>
    </row>
    <row r="195" spans="1:65" s="102" customFormat="1" ht="24.2" customHeight="1">
      <c r="A195" s="103"/>
      <c r="B195" s="100"/>
      <c r="C195" s="170" t="s">
        <v>530</v>
      </c>
      <c r="D195" s="170" t="s">
        <v>106</v>
      </c>
      <c r="E195" s="171" t="s">
        <v>531</v>
      </c>
      <c r="F195" s="172" t="s">
        <v>532</v>
      </c>
      <c r="G195" s="173" t="s">
        <v>455</v>
      </c>
      <c r="H195" s="174">
        <v>2</v>
      </c>
      <c r="I195" s="5"/>
      <c r="J195" s="175">
        <f t="shared" si="70"/>
        <v>0</v>
      </c>
      <c r="K195" s="172" t="s">
        <v>3</v>
      </c>
      <c r="L195" s="100"/>
      <c r="M195" s="176" t="s">
        <v>3</v>
      </c>
      <c r="N195" s="177" t="s">
        <v>43</v>
      </c>
      <c r="O195" s="178"/>
      <c r="P195" s="179">
        <f t="shared" si="71"/>
        <v>0</v>
      </c>
      <c r="Q195" s="179">
        <v>0</v>
      </c>
      <c r="R195" s="179">
        <f t="shared" si="72"/>
        <v>0</v>
      </c>
      <c r="S195" s="179">
        <v>0</v>
      </c>
      <c r="T195" s="180">
        <f t="shared" si="73"/>
        <v>0</v>
      </c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R195" s="181" t="s">
        <v>119</v>
      </c>
      <c r="AT195" s="181" t="s">
        <v>106</v>
      </c>
      <c r="AU195" s="181" t="s">
        <v>81</v>
      </c>
      <c r="AY195" s="91" t="s">
        <v>105</v>
      </c>
      <c r="BE195" s="182">
        <f t="shared" si="74"/>
        <v>0</v>
      </c>
      <c r="BF195" s="182">
        <f t="shared" si="75"/>
        <v>0</v>
      </c>
      <c r="BG195" s="182">
        <f t="shared" si="76"/>
        <v>0</v>
      </c>
      <c r="BH195" s="182">
        <f t="shared" si="77"/>
        <v>0</v>
      </c>
      <c r="BI195" s="182">
        <f t="shared" si="78"/>
        <v>0</v>
      </c>
      <c r="BJ195" s="91" t="s">
        <v>77</v>
      </c>
      <c r="BK195" s="182">
        <f t="shared" si="79"/>
        <v>0</v>
      </c>
      <c r="BL195" s="91" t="s">
        <v>119</v>
      </c>
      <c r="BM195" s="181" t="s">
        <v>533</v>
      </c>
    </row>
    <row r="196" spans="1:65" s="102" customFormat="1" ht="24.2" customHeight="1">
      <c r="A196" s="103"/>
      <c r="B196" s="100"/>
      <c r="C196" s="170" t="s">
        <v>534</v>
      </c>
      <c r="D196" s="170" t="s">
        <v>106</v>
      </c>
      <c r="E196" s="171" t="s">
        <v>535</v>
      </c>
      <c r="F196" s="172" t="s">
        <v>536</v>
      </c>
      <c r="G196" s="173" t="s">
        <v>455</v>
      </c>
      <c r="H196" s="174">
        <v>1</v>
      </c>
      <c r="I196" s="5"/>
      <c r="J196" s="175">
        <f t="shared" si="70"/>
        <v>0</v>
      </c>
      <c r="K196" s="172" t="s">
        <v>3</v>
      </c>
      <c r="L196" s="100"/>
      <c r="M196" s="176" t="s">
        <v>3</v>
      </c>
      <c r="N196" s="177" t="s">
        <v>43</v>
      </c>
      <c r="O196" s="178"/>
      <c r="P196" s="179">
        <f t="shared" si="71"/>
        <v>0</v>
      </c>
      <c r="Q196" s="179">
        <v>0</v>
      </c>
      <c r="R196" s="179">
        <f t="shared" si="72"/>
        <v>0</v>
      </c>
      <c r="S196" s="179">
        <v>0</v>
      </c>
      <c r="T196" s="180">
        <f t="shared" si="73"/>
        <v>0</v>
      </c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R196" s="181" t="s">
        <v>119</v>
      </c>
      <c r="AT196" s="181" t="s">
        <v>106</v>
      </c>
      <c r="AU196" s="181" t="s">
        <v>81</v>
      </c>
      <c r="AY196" s="91" t="s">
        <v>105</v>
      </c>
      <c r="BE196" s="182">
        <f t="shared" si="74"/>
        <v>0</v>
      </c>
      <c r="BF196" s="182">
        <f t="shared" si="75"/>
        <v>0</v>
      </c>
      <c r="BG196" s="182">
        <f t="shared" si="76"/>
        <v>0</v>
      </c>
      <c r="BH196" s="182">
        <f t="shared" si="77"/>
        <v>0</v>
      </c>
      <c r="BI196" s="182">
        <f t="shared" si="78"/>
        <v>0</v>
      </c>
      <c r="BJ196" s="91" t="s">
        <v>77</v>
      </c>
      <c r="BK196" s="182">
        <f t="shared" si="79"/>
        <v>0</v>
      </c>
      <c r="BL196" s="91" t="s">
        <v>119</v>
      </c>
      <c r="BM196" s="181" t="s">
        <v>537</v>
      </c>
    </row>
    <row r="197" spans="1:65" s="102" customFormat="1" ht="24.2" customHeight="1">
      <c r="A197" s="103"/>
      <c r="B197" s="100"/>
      <c r="C197" s="170" t="s">
        <v>538</v>
      </c>
      <c r="D197" s="170" t="s">
        <v>106</v>
      </c>
      <c r="E197" s="171" t="s">
        <v>539</v>
      </c>
      <c r="F197" s="172" t="s">
        <v>540</v>
      </c>
      <c r="G197" s="173" t="s">
        <v>428</v>
      </c>
      <c r="H197" s="174">
        <v>3</v>
      </c>
      <c r="I197" s="5"/>
      <c r="J197" s="175">
        <f t="shared" si="70"/>
        <v>0</v>
      </c>
      <c r="K197" s="172" t="s">
        <v>3</v>
      </c>
      <c r="L197" s="100"/>
      <c r="M197" s="176" t="s">
        <v>3</v>
      </c>
      <c r="N197" s="177" t="s">
        <v>43</v>
      </c>
      <c r="O197" s="178"/>
      <c r="P197" s="179">
        <f t="shared" si="71"/>
        <v>0</v>
      </c>
      <c r="Q197" s="179">
        <v>0</v>
      </c>
      <c r="R197" s="179">
        <f t="shared" si="72"/>
        <v>0</v>
      </c>
      <c r="S197" s="179">
        <v>0</v>
      </c>
      <c r="T197" s="180">
        <f t="shared" si="73"/>
        <v>0</v>
      </c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R197" s="181" t="s">
        <v>119</v>
      </c>
      <c r="AT197" s="181" t="s">
        <v>106</v>
      </c>
      <c r="AU197" s="181" t="s">
        <v>81</v>
      </c>
      <c r="AY197" s="91" t="s">
        <v>105</v>
      </c>
      <c r="BE197" s="182">
        <f t="shared" si="74"/>
        <v>0</v>
      </c>
      <c r="BF197" s="182">
        <f t="shared" si="75"/>
        <v>0</v>
      </c>
      <c r="BG197" s="182">
        <f t="shared" si="76"/>
        <v>0</v>
      </c>
      <c r="BH197" s="182">
        <f t="shared" si="77"/>
        <v>0</v>
      </c>
      <c r="BI197" s="182">
        <f t="shared" si="78"/>
        <v>0</v>
      </c>
      <c r="BJ197" s="91" t="s">
        <v>77</v>
      </c>
      <c r="BK197" s="182">
        <f t="shared" si="79"/>
        <v>0</v>
      </c>
      <c r="BL197" s="91" t="s">
        <v>119</v>
      </c>
      <c r="BM197" s="181" t="s">
        <v>541</v>
      </c>
    </row>
    <row r="198" spans="1:65" s="102" customFormat="1" ht="21.75" customHeight="1">
      <c r="A198" s="103"/>
      <c r="B198" s="100"/>
      <c r="C198" s="170" t="s">
        <v>542</v>
      </c>
      <c r="D198" s="170" t="s">
        <v>106</v>
      </c>
      <c r="E198" s="171" t="s">
        <v>543</v>
      </c>
      <c r="F198" s="172" t="s">
        <v>544</v>
      </c>
      <c r="G198" s="173" t="s">
        <v>428</v>
      </c>
      <c r="H198" s="174">
        <v>1</v>
      </c>
      <c r="I198" s="5"/>
      <c r="J198" s="175">
        <f t="shared" si="70"/>
        <v>0</v>
      </c>
      <c r="K198" s="172" t="s">
        <v>3</v>
      </c>
      <c r="L198" s="100"/>
      <c r="M198" s="176" t="s">
        <v>3</v>
      </c>
      <c r="N198" s="177" t="s">
        <v>43</v>
      </c>
      <c r="O198" s="178"/>
      <c r="P198" s="179">
        <f t="shared" si="71"/>
        <v>0</v>
      </c>
      <c r="Q198" s="179">
        <v>0</v>
      </c>
      <c r="R198" s="179">
        <f t="shared" si="72"/>
        <v>0</v>
      </c>
      <c r="S198" s="179">
        <v>0</v>
      </c>
      <c r="T198" s="180">
        <f t="shared" si="73"/>
        <v>0</v>
      </c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R198" s="181" t="s">
        <v>119</v>
      </c>
      <c r="AT198" s="181" t="s">
        <v>106</v>
      </c>
      <c r="AU198" s="181" t="s">
        <v>81</v>
      </c>
      <c r="AY198" s="91" t="s">
        <v>105</v>
      </c>
      <c r="BE198" s="182">
        <f t="shared" si="74"/>
        <v>0</v>
      </c>
      <c r="BF198" s="182">
        <f t="shared" si="75"/>
        <v>0</v>
      </c>
      <c r="BG198" s="182">
        <f t="shared" si="76"/>
        <v>0</v>
      </c>
      <c r="BH198" s="182">
        <f t="shared" si="77"/>
        <v>0</v>
      </c>
      <c r="BI198" s="182">
        <f t="shared" si="78"/>
        <v>0</v>
      </c>
      <c r="BJ198" s="91" t="s">
        <v>77</v>
      </c>
      <c r="BK198" s="182">
        <f t="shared" si="79"/>
        <v>0</v>
      </c>
      <c r="BL198" s="91" t="s">
        <v>119</v>
      </c>
      <c r="BM198" s="181" t="s">
        <v>545</v>
      </c>
    </row>
    <row r="199" spans="1:65" s="102" customFormat="1" ht="21.75" customHeight="1">
      <c r="A199" s="103"/>
      <c r="B199" s="100"/>
      <c r="C199" s="170" t="s">
        <v>546</v>
      </c>
      <c r="D199" s="170" t="s">
        <v>106</v>
      </c>
      <c r="E199" s="171" t="s">
        <v>547</v>
      </c>
      <c r="F199" s="172" t="s">
        <v>548</v>
      </c>
      <c r="G199" s="173" t="s">
        <v>428</v>
      </c>
      <c r="H199" s="174">
        <v>2</v>
      </c>
      <c r="I199" s="5"/>
      <c r="J199" s="175">
        <f t="shared" si="70"/>
        <v>0</v>
      </c>
      <c r="K199" s="172" t="s">
        <v>3</v>
      </c>
      <c r="L199" s="100"/>
      <c r="M199" s="176" t="s">
        <v>3</v>
      </c>
      <c r="N199" s="177" t="s">
        <v>43</v>
      </c>
      <c r="O199" s="178"/>
      <c r="P199" s="179">
        <f t="shared" si="71"/>
        <v>0</v>
      </c>
      <c r="Q199" s="179">
        <v>0</v>
      </c>
      <c r="R199" s="179">
        <f t="shared" si="72"/>
        <v>0</v>
      </c>
      <c r="S199" s="179">
        <v>0</v>
      </c>
      <c r="T199" s="180">
        <f t="shared" si="73"/>
        <v>0</v>
      </c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R199" s="181" t="s">
        <v>119</v>
      </c>
      <c r="AT199" s="181" t="s">
        <v>106</v>
      </c>
      <c r="AU199" s="181" t="s">
        <v>81</v>
      </c>
      <c r="AY199" s="91" t="s">
        <v>105</v>
      </c>
      <c r="BE199" s="182">
        <f t="shared" si="74"/>
        <v>0</v>
      </c>
      <c r="BF199" s="182">
        <f t="shared" si="75"/>
        <v>0</v>
      </c>
      <c r="BG199" s="182">
        <f t="shared" si="76"/>
        <v>0</v>
      </c>
      <c r="BH199" s="182">
        <f t="shared" si="77"/>
        <v>0</v>
      </c>
      <c r="BI199" s="182">
        <f t="shared" si="78"/>
        <v>0</v>
      </c>
      <c r="BJ199" s="91" t="s">
        <v>77</v>
      </c>
      <c r="BK199" s="182">
        <f t="shared" si="79"/>
        <v>0</v>
      </c>
      <c r="BL199" s="91" t="s">
        <v>119</v>
      </c>
      <c r="BM199" s="181" t="s">
        <v>549</v>
      </c>
    </row>
    <row r="200" spans="1:65" s="102" customFormat="1" ht="24.2" customHeight="1">
      <c r="A200" s="103"/>
      <c r="B200" s="100"/>
      <c r="C200" s="170" t="s">
        <v>550</v>
      </c>
      <c r="D200" s="170" t="s">
        <v>106</v>
      </c>
      <c r="E200" s="171" t="s">
        <v>551</v>
      </c>
      <c r="F200" s="172" t="s">
        <v>552</v>
      </c>
      <c r="G200" s="173" t="s">
        <v>428</v>
      </c>
      <c r="H200" s="174">
        <v>3</v>
      </c>
      <c r="I200" s="5"/>
      <c r="J200" s="175">
        <f t="shared" si="70"/>
        <v>0</v>
      </c>
      <c r="K200" s="172" t="s">
        <v>3</v>
      </c>
      <c r="L200" s="100"/>
      <c r="M200" s="176" t="s">
        <v>3</v>
      </c>
      <c r="N200" s="177" t="s">
        <v>43</v>
      </c>
      <c r="O200" s="178"/>
      <c r="P200" s="179">
        <f t="shared" si="71"/>
        <v>0</v>
      </c>
      <c r="Q200" s="179">
        <v>0</v>
      </c>
      <c r="R200" s="179">
        <f t="shared" si="72"/>
        <v>0</v>
      </c>
      <c r="S200" s="179">
        <v>0</v>
      </c>
      <c r="T200" s="180">
        <f t="shared" si="73"/>
        <v>0</v>
      </c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R200" s="181" t="s">
        <v>119</v>
      </c>
      <c r="AT200" s="181" t="s">
        <v>106</v>
      </c>
      <c r="AU200" s="181" t="s">
        <v>81</v>
      </c>
      <c r="AY200" s="91" t="s">
        <v>105</v>
      </c>
      <c r="BE200" s="182">
        <f t="shared" si="74"/>
        <v>0</v>
      </c>
      <c r="BF200" s="182">
        <f t="shared" si="75"/>
        <v>0</v>
      </c>
      <c r="BG200" s="182">
        <f t="shared" si="76"/>
        <v>0</v>
      </c>
      <c r="BH200" s="182">
        <f t="shared" si="77"/>
        <v>0</v>
      </c>
      <c r="BI200" s="182">
        <f t="shared" si="78"/>
        <v>0</v>
      </c>
      <c r="BJ200" s="91" t="s">
        <v>77</v>
      </c>
      <c r="BK200" s="182">
        <f t="shared" si="79"/>
        <v>0</v>
      </c>
      <c r="BL200" s="91" t="s">
        <v>119</v>
      </c>
      <c r="BM200" s="181" t="s">
        <v>553</v>
      </c>
    </row>
    <row r="201" spans="1:65" s="102" customFormat="1" ht="24.2" customHeight="1">
      <c r="A201" s="103"/>
      <c r="B201" s="100"/>
      <c r="C201" s="170" t="s">
        <v>554</v>
      </c>
      <c r="D201" s="170" t="s">
        <v>106</v>
      </c>
      <c r="E201" s="171" t="s">
        <v>555</v>
      </c>
      <c r="F201" s="172" t="s">
        <v>556</v>
      </c>
      <c r="G201" s="173" t="s">
        <v>428</v>
      </c>
      <c r="H201" s="174">
        <v>6</v>
      </c>
      <c r="I201" s="5"/>
      <c r="J201" s="175">
        <f t="shared" si="70"/>
        <v>0</v>
      </c>
      <c r="K201" s="172" t="s">
        <v>3</v>
      </c>
      <c r="L201" s="100"/>
      <c r="M201" s="176" t="s">
        <v>3</v>
      </c>
      <c r="N201" s="177" t="s">
        <v>43</v>
      </c>
      <c r="O201" s="178"/>
      <c r="P201" s="179">
        <f t="shared" si="71"/>
        <v>0</v>
      </c>
      <c r="Q201" s="179">
        <v>0</v>
      </c>
      <c r="R201" s="179">
        <f t="shared" si="72"/>
        <v>0</v>
      </c>
      <c r="S201" s="179">
        <v>0</v>
      </c>
      <c r="T201" s="180">
        <f t="shared" si="73"/>
        <v>0</v>
      </c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R201" s="181" t="s">
        <v>119</v>
      </c>
      <c r="AT201" s="181" t="s">
        <v>106</v>
      </c>
      <c r="AU201" s="181" t="s">
        <v>81</v>
      </c>
      <c r="AY201" s="91" t="s">
        <v>105</v>
      </c>
      <c r="BE201" s="182">
        <f t="shared" si="74"/>
        <v>0</v>
      </c>
      <c r="BF201" s="182">
        <f t="shared" si="75"/>
        <v>0</v>
      </c>
      <c r="BG201" s="182">
        <f t="shared" si="76"/>
        <v>0</v>
      </c>
      <c r="BH201" s="182">
        <f t="shared" si="77"/>
        <v>0</v>
      </c>
      <c r="BI201" s="182">
        <f t="shared" si="78"/>
        <v>0</v>
      </c>
      <c r="BJ201" s="91" t="s">
        <v>77</v>
      </c>
      <c r="BK201" s="182">
        <f t="shared" si="79"/>
        <v>0</v>
      </c>
      <c r="BL201" s="91" t="s">
        <v>119</v>
      </c>
      <c r="BM201" s="181" t="s">
        <v>557</v>
      </c>
    </row>
    <row r="202" spans="1:65" s="102" customFormat="1" ht="24.2" customHeight="1">
      <c r="A202" s="103"/>
      <c r="B202" s="100"/>
      <c r="C202" s="170" t="s">
        <v>558</v>
      </c>
      <c r="D202" s="170" t="s">
        <v>106</v>
      </c>
      <c r="E202" s="171" t="s">
        <v>559</v>
      </c>
      <c r="F202" s="172" t="s">
        <v>560</v>
      </c>
      <c r="G202" s="173" t="s">
        <v>428</v>
      </c>
      <c r="H202" s="174">
        <v>1</v>
      </c>
      <c r="I202" s="5"/>
      <c r="J202" s="175">
        <f t="shared" si="70"/>
        <v>0</v>
      </c>
      <c r="K202" s="172" t="s">
        <v>3</v>
      </c>
      <c r="L202" s="100"/>
      <c r="M202" s="176" t="s">
        <v>3</v>
      </c>
      <c r="N202" s="177" t="s">
        <v>43</v>
      </c>
      <c r="O202" s="178"/>
      <c r="P202" s="179">
        <f t="shared" si="71"/>
        <v>0</v>
      </c>
      <c r="Q202" s="179">
        <v>0</v>
      </c>
      <c r="R202" s="179">
        <f t="shared" si="72"/>
        <v>0</v>
      </c>
      <c r="S202" s="179">
        <v>0</v>
      </c>
      <c r="T202" s="180">
        <f t="shared" si="73"/>
        <v>0</v>
      </c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R202" s="181" t="s">
        <v>119</v>
      </c>
      <c r="AT202" s="181" t="s">
        <v>106</v>
      </c>
      <c r="AU202" s="181" t="s">
        <v>81</v>
      </c>
      <c r="AY202" s="91" t="s">
        <v>105</v>
      </c>
      <c r="BE202" s="182">
        <f t="shared" si="74"/>
        <v>0</v>
      </c>
      <c r="BF202" s="182">
        <f t="shared" si="75"/>
        <v>0</v>
      </c>
      <c r="BG202" s="182">
        <f t="shared" si="76"/>
        <v>0</v>
      </c>
      <c r="BH202" s="182">
        <f t="shared" si="77"/>
        <v>0</v>
      </c>
      <c r="BI202" s="182">
        <f t="shared" si="78"/>
        <v>0</v>
      </c>
      <c r="BJ202" s="91" t="s">
        <v>77</v>
      </c>
      <c r="BK202" s="182">
        <f t="shared" si="79"/>
        <v>0</v>
      </c>
      <c r="BL202" s="91" t="s">
        <v>119</v>
      </c>
      <c r="BM202" s="181" t="s">
        <v>561</v>
      </c>
    </row>
    <row r="203" spans="1:65" s="102" customFormat="1" ht="24.2" customHeight="1">
      <c r="A203" s="103"/>
      <c r="B203" s="100"/>
      <c r="C203" s="170" t="s">
        <v>562</v>
      </c>
      <c r="D203" s="170" t="s">
        <v>106</v>
      </c>
      <c r="E203" s="171" t="s">
        <v>563</v>
      </c>
      <c r="F203" s="172" t="s">
        <v>564</v>
      </c>
      <c r="G203" s="173" t="s">
        <v>428</v>
      </c>
      <c r="H203" s="174">
        <v>1</v>
      </c>
      <c r="I203" s="5"/>
      <c r="J203" s="175">
        <f t="shared" si="70"/>
        <v>0</v>
      </c>
      <c r="K203" s="172" t="s">
        <v>3</v>
      </c>
      <c r="L203" s="100"/>
      <c r="M203" s="176" t="s">
        <v>3</v>
      </c>
      <c r="N203" s="177" t="s">
        <v>43</v>
      </c>
      <c r="O203" s="178"/>
      <c r="P203" s="179">
        <f t="shared" si="71"/>
        <v>0</v>
      </c>
      <c r="Q203" s="179">
        <v>0</v>
      </c>
      <c r="R203" s="179">
        <f t="shared" si="72"/>
        <v>0</v>
      </c>
      <c r="S203" s="179">
        <v>0</v>
      </c>
      <c r="T203" s="180">
        <f t="shared" si="73"/>
        <v>0</v>
      </c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R203" s="181" t="s">
        <v>119</v>
      </c>
      <c r="AT203" s="181" t="s">
        <v>106</v>
      </c>
      <c r="AU203" s="181" t="s">
        <v>81</v>
      </c>
      <c r="AY203" s="91" t="s">
        <v>105</v>
      </c>
      <c r="BE203" s="182">
        <f t="shared" si="74"/>
        <v>0</v>
      </c>
      <c r="BF203" s="182">
        <f t="shared" si="75"/>
        <v>0</v>
      </c>
      <c r="BG203" s="182">
        <f t="shared" si="76"/>
        <v>0</v>
      </c>
      <c r="BH203" s="182">
        <f t="shared" si="77"/>
        <v>0</v>
      </c>
      <c r="BI203" s="182">
        <f t="shared" si="78"/>
        <v>0</v>
      </c>
      <c r="BJ203" s="91" t="s">
        <v>77</v>
      </c>
      <c r="BK203" s="182">
        <f t="shared" si="79"/>
        <v>0</v>
      </c>
      <c r="BL203" s="91" t="s">
        <v>119</v>
      </c>
      <c r="BM203" s="181" t="s">
        <v>565</v>
      </c>
    </row>
    <row r="204" spans="1:65" s="102" customFormat="1" ht="24.2" customHeight="1">
      <c r="A204" s="103"/>
      <c r="B204" s="100"/>
      <c r="C204" s="170" t="s">
        <v>566</v>
      </c>
      <c r="D204" s="170" t="s">
        <v>106</v>
      </c>
      <c r="E204" s="171" t="s">
        <v>567</v>
      </c>
      <c r="F204" s="172" t="s">
        <v>568</v>
      </c>
      <c r="G204" s="173" t="s">
        <v>428</v>
      </c>
      <c r="H204" s="174">
        <v>1</v>
      </c>
      <c r="I204" s="5"/>
      <c r="J204" s="175">
        <f t="shared" si="70"/>
        <v>0</v>
      </c>
      <c r="K204" s="172" t="s">
        <v>3</v>
      </c>
      <c r="L204" s="100"/>
      <c r="M204" s="176" t="s">
        <v>3</v>
      </c>
      <c r="N204" s="177" t="s">
        <v>43</v>
      </c>
      <c r="O204" s="178"/>
      <c r="P204" s="179">
        <f t="shared" si="71"/>
        <v>0</v>
      </c>
      <c r="Q204" s="179">
        <v>0</v>
      </c>
      <c r="R204" s="179">
        <f t="shared" si="72"/>
        <v>0</v>
      </c>
      <c r="S204" s="179">
        <v>0</v>
      </c>
      <c r="T204" s="180">
        <f t="shared" si="73"/>
        <v>0</v>
      </c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R204" s="181" t="s">
        <v>119</v>
      </c>
      <c r="AT204" s="181" t="s">
        <v>106</v>
      </c>
      <c r="AU204" s="181" t="s">
        <v>81</v>
      </c>
      <c r="AY204" s="91" t="s">
        <v>105</v>
      </c>
      <c r="BE204" s="182">
        <f t="shared" si="74"/>
        <v>0</v>
      </c>
      <c r="BF204" s="182">
        <f t="shared" si="75"/>
        <v>0</v>
      </c>
      <c r="BG204" s="182">
        <f t="shared" si="76"/>
        <v>0</v>
      </c>
      <c r="BH204" s="182">
        <f t="shared" si="77"/>
        <v>0</v>
      </c>
      <c r="BI204" s="182">
        <f t="shared" si="78"/>
        <v>0</v>
      </c>
      <c r="BJ204" s="91" t="s">
        <v>77</v>
      </c>
      <c r="BK204" s="182">
        <f t="shared" si="79"/>
        <v>0</v>
      </c>
      <c r="BL204" s="91" t="s">
        <v>119</v>
      </c>
      <c r="BM204" s="181" t="s">
        <v>569</v>
      </c>
    </row>
    <row r="205" spans="1:65" s="102" customFormat="1" ht="21.75" customHeight="1">
      <c r="A205" s="103"/>
      <c r="B205" s="100"/>
      <c r="C205" s="170" t="s">
        <v>570</v>
      </c>
      <c r="D205" s="170" t="s">
        <v>106</v>
      </c>
      <c r="E205" s="171" t="s">
        <v>571</v>
      </c>
      <c r="F205" s="172" t="s">
        <v>572</v>
      </c>
      <c r="G205" s="173" t="s">
        <v>428</v>
      </c>
      <c r="H205" s="174">
        <v>1</v>
      </c>
      <c r="I205" s="5"/>
      <c r="J205" s="175">
        <f t="shared" si="70"/>
        <v>0</v>
      </c>
      <c r="K205" s="172" t="s">
        <v>3</v>
      </c>
      <c r="L205" s="100"/>
      <c r="M205" s="176" t="s">
        <v>3</v>
      </c>
      <c r="N205" s="177" t="s">
        <v>43</v>
      </c>
      <c r="O205" s="178"/>
      <c r="P205" s="179">
        <f t="shared" si="71"/>
        <v>0</v>
      </c>
      <c r="Q205" s="179">
        <v>0</v>
      </c>
      <c r="R205" s="179">
        <f t="shared" si="72"/>
        <v>0</v>
      </c>
      <c r="S205" s="179">
        <v>0</v>
      </c>
      <c r="T205" s="180">
        <f t="shared" si="73"/>
        <v>0</v>
      </c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R205" s="181" t="s">
        <v>119</v>
      </c>
      <c r="AT205" s="181" t="s">
        <v>106</v>
      </c>
      <c r="AU205" s="181" t="s">
        <v>81</v>
      </c>
      <c r="AY205" s="91" t="s">
        <v>105</v>
      </c>
      <c r="BE205" s="182">
        <f t="shared" si="74"/>
        <v>0</v>
      </c>
      <c r="BF205" s="182">
        <f t="shared" si="75"/>
        <v>0</v>
      </c>
      <c r="BG205" s="182">
        <f t="shared" si="76"/>
        <v>0</v>
      </c>
      <c r="BH205" s="182">
        <f t="shared" si="77"/>
        <v>0</v>
      </c>
      <c r="BI205" s="182">
        <f t="shared" si="78"/>
        <v>0</v>
      </c>
      <c r="BJ205" s="91" t="s">
        <v>77</v>
      </c>
      <c r="BK205" s="182">
        <f t="shared" si="79"/>
        <v>0</v>
      </c>
      <c r="BL205" s="91" t="s">
        <v>119</v>
      </c>
      <c r="BM205" s="181" t="s">
        <v>573</v>
      </c>
    </row>
    <row r="206" spans="1:65" s="102" customFormat="1" ht="21.75" customHeight="1">
      <c r="A206" s="103"/>
      <c r="B206" s="100"/>
      <c r="C206" s="170" t="s">
        <v>574</v>
      </c>
      <c r="D206" s="170" t="s">
        <v>106</v>
      </c>
      <c r="E206" s="171" t="s">
        <v>575</v>
      </c>
      <c r="F206" s="172" t="s">
        <v>576</v>
      </c>
      <c r="G206" s="173" t="s">
        <v>428</v>
      </c>
      <c r="H206" s="174">
        <v>1</v>
      </c>
      <c r="I206" s="5"/>
      <c r="J206" s="175">
        <f t="shared" si="70"/>
        <v>0</v>
      </c>
      <c r="K206" s="172" t="s">
        <v>3</v>
      </c>
      <c r="L206" s="100"/>
      <c r="M206" s="176" t="s">
        <v>3</v>
      </c>
      <c r="N206" s="177" t="s">
        <v>43</v>
      </c>
      <c r="O206" s="178"/>
      <c r="P206" s="179">
        <f t="shared" si="71"/>
        <v>0</v>
      </c>
      <c r="Q206" s="179">
        <v>0</v>
      </c>
      <c r="R206" s="179">
        <f t="shared" si="72"/>
        <v>0</v>
      </c>
      <c r="S206" s="179">
        <v>0</v>
      </c>
      <c r="T206" s="180">
        <f t="shared" si="73"/>
        <v>0</v>
      </c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R206" s="181" t="s">
        <v>119</v>
      </c>
      <c r="AT206" s="181" t="s">
        <v>106</v>
      </c>
      <c r="AU206" s="181" t="s">
        <v>81</v>
      </c>
      <c r="AY206" s="91" t="s">
        <v>105</v>
      </c>
      <c r="BE206" s="182">
        <f t="shared" si="74"/>
        <v>0</v>
      </c>
      <c r="BF206" s="182">
        <f t="shared" si="75"/>
        <v>0</v>
      </c>
      <c r="BG206" s="182">
        <f t="shared" si="76"/>
        <v>0</v>
      </c>
      <c r="BH206" s="182">
        <f t="shared" si="77"/>
        <v>0</v>
      </c>
      <c r="BI206" s="182">
        <f t="shared" si="78"/>
        <v>0</v>
      </c>
      <c r="BJ206" s="91" t="s">
        <v>77</v>
      </c>
      <c r="BK206" s="182">
        <f t="shared" si="79"/>
        <v>0</v>
      </c>
      <c r="BL206" s="91" t="s">
        <v>119</v>
      </c>
      <c r="BM206" s="181" t="s">
        <v>577</v>
      </c>
    </row>
    <row r="207" spans="1:65" s="102" customFormat="1" ht="24.2" customHeight="1">
      <c r="A207" s="103"/>
      <c r="B207" s="100"/>
      <c r="C207" s="170" t="s">
        <v>578</v>
      </c>
      <c r="D207" s="170" t="s">
        <v>106</v>
      </c>
      <c r="E207" s="171" t="s">
        <v>579</v>
      </c>
      <c r="F207" s="172" t="s">
        <v>580</v>
      </c>
      <c r="G207" s="173" t="s">
        <v>428</v>
      </c>
      <c r="H207" s="174">
        <v>1</v>
      </c>
      <c r="I207" s="5"/>
      <c r="J207" s="175">
        <f t="shared" si="70"/>
        <v>0</v>
      </c>
      <c r="K207" s="172" t="s">
        <v>3</v>
      </c>
      <c r="L207" s="100"/>
      <c r="M207" s="176" t="s">
        <v>3</v>
      </c>
      <c r="N207" s="177" t="s">
        <v>43</v>
      </c>
      <c r="O207" s="178"/>
      <c r="P207" s="179">
        <f t="shared" si="71"/>
        <v>0</v>
      </c>
      <c r="Q207" s="179">
        <v>0</v>
      </c>
      <c r="R207" s="179">
        <f t="shared" si="72"/>
        <v>0</v>
      </c>
      <c r="S207" s="179">
        <v>0</v>
      </c>
      <c r="T207" s="180">
        <f t="shared" si="73"/>
        <v>0</v>
      </c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R207" s="181" t="s">
        <v>119</v>
      </c>
      <c r="AT207" s="181" t="s">
        <v>106</v>
      </c>
      <c r="AU207" s="181" t="s">
        <v>81</v>
      </c>
      <c r="AY207" s="91" t="s">
        <v>105</v>
      </c>
      <c r="BE207" s="182">
        <f t="shared" si="74"/>
        <v>0</v>
      </c>
      <c r="BF207" s="182">
        <f t="shared" si="75"/>
        <v>0</v>
      </c>
      <c r="BG207" s="182">
        <f t="shared" si="76"/>
        <v>0</v>
      </c>
      <c r="BH207" s="182">
        <f t="shared" si="77"/>
        <v>0</v>
      </c>
      <c r="BI207" s="182">
        <f t="shared" si="78"/>
        <v>0</v>
      </c>
      <c r="BJ207" s="91" t="s">
        <v>77</v>
      </c>
      <c r="BK207" s="182">
        <f t="shared" si="79"/>
        <v>0</v>
      </c>
      <c r="BL207" s="91" t="s">
        <v>119</v>
      </c>
      <c r="BM207" s="181" t="s">
        <v>581</v>
      </c>
    </row>
    <row r="208" spans="1:65" s="102" customFormat="1" ht="21.75" customHeight="1">
      <c r="A208" s="103"/>
      <c r="B208" s="100"/>
      <c r="C208" s="170" t="s">
        <v>582</v>
      </c>
      <c r="D208" s="170" t="s">
        <v>106</v>
      </c>
      <c r="E208" s="171" t="s">
        <v>583</v>
      </c>
      <c r="F208" s="172" t="s">
        <v>584</v>
      </c>
      <c r="G208" s="173" t="s">
        <v>428</v>
      </c>
      <c r="H208" s="174">
        <v>14</v>
      </c>
      <c r="I208" s="5"/>
      <c r="J208" s="175">
        <f t="shared" si="70"/>
        <v>0</v>
      </c>
      <c r="K208" s="172" t="s">
        <v>3</v>
      </c>
      <c r="L208" s="100"/>
      <c r="M208" s="176" t="s">
        <v>3</v>
      </c>
      <c r="N208" s="177" t="s">
        <v>43</v>
      </c>
      <c r="O208" s="178"/>
      <c r="P208" s="179">
        <f t="shared" si="71"/>
        <v>0</v>
      </c>
      <c r="Q208" s="179">
        <v>0</v>
      </c>
      <c r="R208" s="179">
        <f t="shared" si="72"/>
        <v>0</v>
      </c>
      <c r="S208" s="179">
        <v>0</v>
      </c>
      <c r="T208" s="180">
        <f t="shared" si="73"/>
        <v>0</v>
      </c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R208" s="181" t="s">
        <v>119</v>
      </c>
      <c r="AT208" s="181" t="s">
        <v>106</v>
      </c>
      <c r="AU208" s="181" t="s">
        <v>81</v>
      </c>
      <c r="AY208" s="91" t="s">
        <v>105</v>
      </c>
      <c r="BE208" s="182">
        <f t="shared" si="74"/>
        <v>0</v>
      </c>
      <c r="BF208" s="182">
        <f t="shared" si="75"/>
        <v>0</v>
      </c>
      <c r="BG208" s="182">
        <f t="shared" si="76"/>
        <v>0</v>
      </c>
      <c r="BH208" s="182">
        <f t="shared" si="77"/>
        <v>0</v>
      </c>
      <c r="BI208" s="182">
        <f t="shared" si="78"/>
        <v>0</v>
      </c>
      <c r="BJ208" s="91" t="s">
        <v>77</v>
      </c>
      <c r="BK208" s="182">
        <f t="shared" si="79"/>
        <v>0</v>
      </c>
      <c r="BL208" s="91" t="s">
        <v>119</v>
      </c>
      <c r="BM208" s="181" t="s">
        <v>585</v>
      </c>
    </row>
    <row r="209" spans="1:65" s="102" customFormat="1" ht="24.2" customHeight="1">
      <c r="A209" s="103"/>
      <c r="B209" s="100"/>
      <c r="C209" s="170" t="s">
        <v>586</v>
      </c>
      <c r="D209" s="170" t="s">
        <v>106</v>
      </c>
      <c r="E209" s="171" t="s">
        <v>587</v>
      </c>
      <c r="F209" s="172" t="s">
        <v>588</v>
      </c>
      <c r="G209" s="173" t="s">
        <v>428</v>
      </c>
      <c r="H209" s="174">
        <v>1</v>
      </c>
      <c r="I209" s="5"/>
      <c r="J209" s="175">
        <f t="shared" si="70"/>
        <v>0</v>
      </c>
      <c r="K209" s="172" t="s">
        <v>3</v>
      </c>
      <c r="L209" s="100"/>
      <c r="M209" s="176" t="s">
        <v>3</v>
      </c>
      <c r="N209" s="177" t="s">
        <v>43</v>
      </c>
      <c r="O209" s="178"/>
      <c r="P209" s="179">
        <f t="shared" si="71"/>
        <v>0</v>
      </c>
      <c r="Q209" s="179">
        <v>0</v>
      </c>
      <c r="R209" s="179">
        <f t="shared" si="72"/>
        <v>0</v>
      </c>
      <c r="S209" s="179">
        <v>0</v>
      </c>
      <c r="T209" s="180">
        <f t="shared" si="73"/>
        <v>0</v>
      </c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R209" s="181" t="s">
        <v>119</v>
      </c>
      <c r="AT209" s="181" t="s">
        <v>106</v>
      </c>
      <c r="AU209" s="181" t="s">
        <v>81</v>
      </c>
      <c r="AY209" s="91" t="s">
        <v>105</v>
      </c>
      <c r="BE209" s="182">
        <f t="shared" si="74"/>
        <v>0</v>
      </c>
      <c r="BF209" s="182">
        <f t="shared" si="75"/>
        <v>0</v>
      </c>
      <c r="BG209" s="182">
        <f t="shared" si="76"/>
        <v>0</v>
      </c>
      <c r="BH209" s="182">
        <f t="shared" si="77"/>
        <v>0</v>
      </c>
      <c r="BI209" s="182">
        <f t="shared" si="78"/>
        <v>0</v>
      </c>
      <c r="BJ209" s="91" t="s">
        <v>77</v>
      </c>
      <c r="BK209" s="182">
        <f t="shared" si="79"/>
        <v>0</v>
      </c>
      <c r="BL209" s="91" t="s">
        <v>119</v>
      </c>
      <c r="BM209" s="181" t="s">
        <v>589</v>
      </c>
    </row>
    <row r="210" spans="1:65" s="102" customFormat="1" ht="24.2" customHeight="1">
      <c r="A210" s="103"/>
      <c r="B210" s="100"/>
      <c r="C210" s="170" t="s">
        <v>590</v>
      </c>
      <c r="D210" s="170" t="s">
        <v>106</v>
      </c>
      <c r="E210" s="171" t="s">
        <v>591</v>
      </c>
      <c r="F210" s="172" t="s">
        <v>592</v>
      </c>
      <c r="G210" s="173" t="s">
        <v>428</v>
      </c>
      <c r="H210" s="174">
        <v>1</v>
      </c>
      <c r="I210" s="5"/>
      <c r="J210" s="175">
        <f t="shared" si="70"/>
        <v>0</v>
      </c>
      <c r="K210" s="172" t="s">
        <v>3</v>
      </c>
      <c r="L210" s="100"/>
      <c r="M210" s="176" t="s">
        <v>3</v>
      </c>
      <c r="N210" s="177" t="s">
        <v>43</v>
      </c>
      <c r="O210" s="178"/>
      <c r="P210" s="179">
        <f t="shared" si="71"/>
        <v>0</v>
      </c>
      <c r="Q210" s="179">
        <v>0</v>
      </c>
      <c r="R210" s="179">
        <f t="shared" si="72"/>
        <v>0</v>
      </c>
      <c r="S210" s="179">
        <v>0</v>
      </c>
      <c r="T210" s="180">
        <f t="shared" si="73"/>
        <v>0</v>
      </c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R210" s="181" t="s">
        <v>119</v>
      </c>
      <c r="AT210" s="181" t="s">
        <v>106</v>
      </c>
      <c r="AU210" s="181" t="s">
        <v>81</v>
      </c>
      <c r="AY210" s="91" t="s">
        <v>105</v>
      </c>
      <c r="BE210" s="182">
        <f t="shared" si="74"/>
        <v>0</v>
      </c>
      <c r="BF210" s="182">
        <f t="shared" si="75"/>
        <v>0</v>
      </c>
      <c r="BG210" s="182">
        <f t="shared" si="76"/>
        <v>0</v>
      </c>
      <c r="BH210" s="182">
        <f t="shared" si="77"/>
        <v>0</v>
      </c>
      <c r="BI210" s="182">
        <f t="shared" si="78"/>
        <v>0</v>
      </c>
      <c r="BJ210" s="91" t="s">
        <v>77</v>
      </c>
      <c r="BK210" s="182">
        <f t="shared" si="79"/>
        <v>0</v>
      </c>
      <c r="BL210" s="91" t="s">
        <v>119</v>
      </c>
      <c r="BM210" s="181" t="s">
        <v>593</v>
      </c>
    </row>
    <row r="211" spans="1:65" s="102" customFormat="1" ht="24.2" customHeight="1">
      <c r="A211" s="103"/>
      <c r="B211" s="100"/>
      <c r="C211" s="170" t="s">
        <v>594</v>
      </c>
      <c r="D211" s="170" t="s">
        <v>106</v>
      </c>
      <c r="E211" s="171" t="s">
        <v>595</v>
      </c>
      <c r="F211" s="172" t="s">
        <v>596</v>
      </c>
      <c r="G211" s="173" t="s">
        <v>428</v>
      </c>
      <c r="H211" s="174">
        <v>1</v>
      </c>
      <c r="I211" s="5"/>
      <c r="J211" s="175">
        <f t="shared" si="70"/>
        <v>0</v>
      </c>
      <c r="K211" s="172" t="s">
        <v>3</v>
      </c>
      <c r="L211" s="100"/>
      <c r="M211" s="176" t="s">
        <v>3</v>
      </c>
      <c r="N211" s="177" t="s">
        <v>43</v>
      </c>
      <c r="O211" s="178"/>
      <c r="P211" s="179">
        <f t="shared" si="71"/>
        <v>0</v>
      </c>
      <c r="Q211" s="179">
        <v>0</v>
      </c>
      <c r="R211" s="179">
        <f t="shared" si="72"/>
        <v>0</v>
      </c>
      <c r="S211" s="179">
        <v>0</v>
      </c>
      <c r="T211" s="180">
        <f t="shared" si="73"/>
        <v>0</v>
      </c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R211" s="181" t="s">
        <v>119</v>
      </c>
      <c r="AT211" s="181" t="s">
        <v>106</v>
      </c>
      <c r="AU211" s="181" t="s">
        <v>81</v>
      </c>
      <c r="AY211" s="91" t="s">
        <v>105</v>
      </c>
      <c r="BE211" s="182">
        <f t="shared" si="74"/>
        <v>0</v>
      </c>
      <c r="BF211" s="182">
        <f t="shared" si="75"/>
        <v>0</v>
      </c>
      <c r="BG211" s="182">
        <f t="shared" si="76"/>
        <v>0</v>
      </c>
      <c r="BH211" s="182">
        <f t="shared" si="77"/>
        <v>0</v>
      </c>
      <c r="BI211" s="182">
        <f t="shared" si="78"/>
        <v>0</v>
      </c>
      <c r="BJ211" s="91" t="s">
        <v>77</v>
      </c>
      <c r="BK211" s="182">
        <f t="shared" si="79"/>
        <v>0</v>
      </c>
      <c r="BL211" s="91" t="s">
        <v>119</v>
      </c>
      <c r="BM211" s="181" t="s">
        <v>597</v>
      </c>
    </row>
    <row r="212" spans="1:65" s="102" customFormat="1" ht="21.75" customHeight="1">
      <c r="A212" s="103"/>
      <c r="B212" s="100"/>
      <c r="C212" s="170" t="s">
        <v>598</v>
      </c>
      <c r="D212" s="170" t="s">
        <v>106</v>
      </c>
      <c r="E212" s="171" t="s">
        <v>599</v>
      </c>
      <c r="F212" s="172" t="s">
        <v>600</v>
      </c>
      <c r="G212" s="173" t="s">
        <v>428</v>
      </c>
      <c r="H212" s="174">
        <v>2</v>
      </c>
      <c r="I212" s="5"/>
      <c r="J212" s="175">
        <f t="shared" si="70"/>
        <v>0</v>
      </c>
      <c r="K212" s="172" t="s">
        <v>3</v>
      </c>
      <c r="L212" s="100"/>
      <c r="M212" s="176" t="s">
        <v>3</v>
      </c>
      <c r="N212" s="177" t="s">
        <v>43</v>
      </c>
      <c r="O212" s="178"/>
      <c r="P212" s="179">
        <f t="shared" si="71"/>
        <v>0</v>
      </c>
      <c r="Q212" s="179">
        <v>0</v>
      </c>
      <c r="R212" s="179">
        <f t="shared" si="72"/>
        <v>0</v>
      </c>
      <c r="S212" s="179">
        <v>0</v>
      </c>
      <c r="T212" s="180">
        <f t="shared" si="73"/>
        <v>0</v>
      </c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R212" s="181" t="s">
        <v>119</v>
      </c>
      <c r="AT212" s="181" t="s">
        <v>106</v>
      </c>
      <c r="AU212" s="181" t="s">
        <v>81</v>
      </c>
      <c r="AY212" s="91" t="s">
        <v>105</v>
      </c>
      <c r="BE212" s="182">
        <f t="shared" si="74"/>
        <v>0</v>
      </c>
      <c r="BF212" s="182">
        <f t="shared" si="75"/>
        <v>0</v>
      </c>
      <c r="BG212" s="182">
        <f t="shared" si="76"/>
        <v>0</v>
      </c>
      <c r="BH212" s="182">
        <f t="shared" si="77"/>
        <v>0</v>
      </c>
      <c r="BI212" s="182">
        <f t="shared" si="78"/>
        <v>0</v>
      </c>
      <c r="BJ212" s="91" t="s">
        <v>77</v>
      </c>
      <c r="BK212" s="182">
        <f t="shared" si="79"/>
        <v>0</v>
      </c>
      <c r="BL212" s="91" t="s">
        <v>119</v>
      </c>
      <c r="BM212" s="181" t="s">
        <v>601</v>
      </c>
    </row>
    <row r="213" spans="1:65" s="102" customFormat="1" ht="21.75" customHeight="1">
      <c r="A213" s="103"/>
      <c r="B213" s="100"/>
      <c r="C213" s="170" t="s">
        <v>602</v>
      </c>
      <c r="D213" s="170" t="s">
        <v>106</v>
      </c>
      <c r="E213" s="171" t="s">
        <v>603</v>
      </c>
      <c r="F213" s="172" t="s">
        <v>604</v>
      </c>
      <c r="G213" s="173" t="s">
        <v>428</v>
      </c>
      <c r="H213" s="174">
        <v>2</v>
      </c>
      <c r="I213" s="5"/>
      <c r="J213" s="175">
        <f t="shared" si="70"/>
        <v>0</v>
      </c>
      <c r="K213" s="172" t="s">
        <v>3</v>
      </c>
      <c r="L213" s="100"/>
      <c r="M213" s="176" t="s">
        <v>3</v>
      </c>
      <c r="N213" s="177" t="s">
        <v>43</v>
      </c>
      <c r="O213" s="178"/>
      <c r="P213" s="179">
        <f t="shared" si="71"/>
        <v>0</v>
      </c>
      <c r="Q213" s="179">
        <v>0</v>
      </c>
      <c r="R213" s="179">
        <f t="shared" si="72"/>
        <v>0</v>
      </c>
      <c r="S213" s="179">
        <v>0</v>
      </c>
      <c r="T213" s="180">
        <f t="shared" si="73"/>
        <v>0</v>
      </c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R213" s="181" t="s">
        <v>119</v>
      </c>
      <c r="AT213" s="181" t="s">
        <v>106</v>
      </c>
      <c r="AU213" s="181" t="s">
        <v>81</v>
      </c>
      <c r="AY213" s="91" t="s">
        <v>105</v>
      </c>
      <c r="BE213" s="182">
        <f t="shared" si="74"/>
        <v>0</v>
      </c>
      <c r="BF213" s="182">
        <f t="shared" si="75"/>
        <v>0</v>
      </c>
      <c r="BG213" s="182">
        <f t="shared" si="76"/>
        <v>0</v>
      </c>
      <c r="BH213" s="182">
        <f t="shared" si="77"/>
        <v>0</v>
      </c>
      <c r="BI213" s="182">
        <f t="shared" si="78"/>
        <v>0</v>
      </c>
      <c r="BJ213" s="91" t="s">
        <v>77</v>
      </c>
      <c r="BK213" s="182">
        <f t="shared" si="79"/>
        <v>0</v>
      </c>
      <c r="BL213" s="91" t="s">
        <v>119</v>
      </c>
      <c r="BM213" s="181" t="s">
        <v>605</v>
      </c>
    </row>
    <row r="214" spans="1:65" s="102" customFormat="1" ht="24.2" customHeight="1">
      <c r="A214" s="103"/>
      <c r="B214" s="100"/>
      <c r="C214" s="170" t="s">
        <v>606</v>
      </c>
      <c r="D214" s="170" t="s">
        <v>106</v>
      </c>
      <c r="E214" s="171" t="s">
        <v>607</v>
      </c>
      <c r="F214" s="172" t="s">
        <v>608</v>
      </c>
      <c r="G214" s="173" t="s">
        <v>428</v>
      </c>
      <c r="H214" s="174">
        <v>1</v>
      </c>
      <c r="I214" s="5"/>
      <c r="J214" s="175">
        <f t="shared" si="70"/>
        <v>0</v>
      </c>
      <c r="K214" s="172" t="s">
        <v>3</v>
      </c>
      <c r="L214" s="100"/>
      <c r="M214" s="176" t="s">
        <v>3</v>
      </c>
      <c r="N214" s="177" t="s">
        <v>43</v>
      </c>
      <c r="O214" s="178"/>
      <c r="P214" s="179">
        <f t="shared" si="71"/>
        <v>0</v>
      </c>
      <c r="Q214" s="179">
        <v>0</v>
      </c>
      <c r="R214" s="179">
        <f t="shared" si="72"/>
        <v>0</v>
      </c>
      <c r="S214" s="179">
        <v>0</v>
      </c>
      <c r="T214" s="180">
        <f t="shared" si="73"/>
        <v>0</v>
      </c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R214" s="181" t="s">
        <v>119</v>
      </c>
      <c r="AT214" s="181" t="s">
        <v>106</v>
      </c>
      <c r="AU214" s="181" t="s">
        <v>81</v>
      </c>
      <c r="AY214" s="91" t="s">
        <v>105</v>
      </c>
      <c r="BE214" s="182">
        <f t="shared" si="74"/>
        <v>0</v>
      </c>
      <c r="BF214" s="182">
        <f t="shared" si="75"/>
        <v>0</v>
      </c>
      <c r="BG214" s="182">
        <f t="shared" si="76"/>
        <v>0</v>
      </c>
      <c r="BH214" s="182">
        <f t="shared" si="77"/>
        <v>0</v>
      </c>
      <c r="BI214" s="182">
        <f t="shared" si="78"/>
        <v>0</v>
      </c>
      <c r="BJ214" s="91" t="s">
        <v>77</v>
      </c>
      <c r="BK214" s="182">
        <f t="shared" si="79"/>
        <v>0</v>
      </c>
      <c r="BL214" s="91" t="s">
        <v>119</v>
      </c>
      <c r="BM214" s="181" t="s">
        <v>609</v>
      </c>
    </row>
    <row r="215" spans="1:65" s="102" customFormat="1" ht="24.2" customHeight="1">
      <c r="A215" s="103"/>
      <c r="B215" s="100"/>
      <c r="C215" s="170" t="s">
        <v>610</v>
      </c>
      <c r="D215" s="170" t="s">
        <v>106</v>
      </c>
      <c r="E215" s="171" t="s">
        <v>611</v>
      </c>
      <c r="F215" s="172" t="s">
        <v>612</v>
      </c>
      <c r="G215" s="173" t="s">
        <v>428</v>
      </c>
      <c r="H215" s="174">
        <v>1</v>
      </c>
      <c r="I215" s="5"/>
      <c r="J215" s="175">
        <f t="shared" si="70"/>
        <v>0</v>
      </c>
      <c r="K215" s="172" t="s">
        <v>3</v>
      </c>
      <c r="L215" s="100"/>
      <c r="M215" s="176" t="s">
        <v>3</v>
      </c>
      <c r="N215" s="177" t="s">
        <v>43</v>
      </c>
      <c r="O215" s="178"/>
      <c r="P215" s="179">
        <f t="shared" si="71"/>
        <v>0</v>
      </c>
      <c r="Q215" s="179">
        <v>0</v>
      </c>
      <c r="R215" s="179">
        <f t="shared" si="72"/>
        <v>0</v>
      </c>
      <c r="S215" s="179">
        <v>0</v>
      </c>
      <c r="T215" s="180">
        <f t="shared" si="73"/>
        <v>0</v>
      </c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R215" s="181" t="s">
        <v>119</v>
      </c>
      <c r="AT215" s="181" t="s">
        <v>106</v>
      </c>
      <c r="AU215" s="181" t="s">
        <v>81</v>
      </c>
      <c r="AY215" s="91" t="s">
        <v>105</v>
      </c>
      <c r="BE215" s="182">
        <f t="shared" si="74"/>
        <v>0</v>
      </c>
      <c r="BF215" s="182">
        <f t="shared" si="75"/>
        <v>0</v>
      </c>
      <c r="BG215" s="182">
        <f t="shared" si="76"/>
        <v>0</v>
      </c>
      <c r="BH215" s="182">
        <f t="shared" si="77"/>
        <v>0</v>
      </c>
      <c r="BI215" s="182">
        <f t="shared" si="78"/>
        <v>0</v>
      </c>
      <c r="BJ215" s="91" t="s">
        <v>77</v>
      </c>
      <c r="BK215" s="182">
        <f t="shared" si="79"/>
        <v>0</v>
      </c>
      <c r="BL215" s="91" t="s">
        <v>119</v>
      </c>
      <c r="BM215" s="181" t="s">
        <v>613</v>
      </c>
    </row>
    <row r="216" spans="1:65" s="102" customFormat="1" ht="21.75" customHeight="1">
      <c r="A216" s="103"/>
      <c r="B216" s="100"/>
      <c r="C216" s="170" t="s">
        <v>614</v>
      </c>
      <c r="D216" s="170" t="s">
        <v>106</v>
      </c>
      <c r="E216" s="171" t="s">
        <v>615</v>
      </c>
      <c r="F216" s="172" t="s">
        <v>616</v>
      </c>
      <c r="G216" s="173" t="s">
        <v>428</v>
      </c>
      <c r="H216" s="174">
        <v>1</v>
      </c>
      <c r="I216" s="5"/>
      <c r="J216" s="175">
        <f t="shared" si="70"/>
        <v>0</v>
      </c>
      <c r="K216" s="172" t="s">
        <v>3</v>
      </c>
      <c r="L216" s="100"/>
      <c r="M216" s="176" t="s">
        <v>3</v>
      </c>
      <c r="N216" s="177" t="s">
        <v>43</v>
      </c>
      <c r="O216" s="178"/>
      <c r="P216" s="179">
        <f t="shared" si="71"/>
        <v>0</v>
      </c>
      <c r="Q216" s="179">
        <v>0</v>
      </c>
      <c r="R216" s="179">
        <f t="shared" si="72"/>
        <v>0</v>
      </c>
      <c r="S216" s="179">
        <v>0</v>
      </c>
      <c r="T216" s="180">
        <f t="shared" si="73"/>
        <v>0</v>
      </c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R216" s="181" t="s">
        <v>119</v>
      </c>
      <c r="AT216" s="181" t="s">
        <v>106</v>
      </c>
      <c r="AU216" s="181" t="s">
        <v>81</v>
      </c>
      <c r="AY216" s="91" t="s">
        <v>105</v>
      </c>
      <c r="BE216" s="182">
        <f t="shared" si="74"/>
        <v>0</v>
      </c>
      <c r="BF216" s="182">
        <f t="shared" si="75"/>
        <v>0</v>
      </c>
      <c r="BG216" s="182">
        <f t="shared" si="76"/>
        <v>0</v>
      </c>
      <c r="BH216" s="182">
        <f t="shared" si="77"/>
        <v>0</v>
      </c>
      <c r="BI216" s="182">
        <f t="shared" si="78"/>
        <v>0</v>
      </c>
      <c r="BJ216" s="91" t="s">
        <v>77</v>
      </c>
      <c r="BK216" s="182">
        <f t="shared" si="79"/>
        <v>0</v>
      </c>
      <c r="BL216" s="91" t="s">
        <v>119</v>
      </c>
      <c r="BM216" s="181" t="s">
        <v>617</v>
      </c>
    </row>
    <row r="217" spans="1:65" s="102" customFormat="1" ht="24.2" customHeight="1">
      <c r="A217" s="103"/>
      <c r="B217" s="100"/>
      <c r="C217" s="170" t="s">
        <v>618</v>
      </c>
      <c r="D217" s="170" t="s">
        <v>106</v>
      </c>
      <c r="E217" s="171" t="s">
        <v>619</v>
      </c>
      <c r="F217" s="172" t="s">
        <v>620</v>
      </c>
      <c r="G217" s="173" t="s">
        <v>428</v>
      </c>
      <c r="H217" s="174">
        <v>1</v>
      </c>
      <c r="I217" s="5"/>
      <c r="J217" s="175">
        <f t="shared" si="70"/>
        <v>0</v>
      </c>
      <c r="K217" s="172" t="s">
        <v>3</v>
      </c>
      <c r="L217" s="100"/>
      <c r="M217" s="176" t="s">
        <v>3</v>
      </c>
      <c r="N217" s="177" t="s">
        <v>43</v>
      </c>
      <c r="O217" s="178"/>
      <c r="P217" s="179">
        <f t="shared" si="71"/>
        <v>0</v>
      </c>
      <c r="Q217" s="179">
        <v>0</v>
      </c>
      <c r="R217" s="179">
        <f t="shared" si="72"/>
        <v>0</v>
      </c>
      <c r="S217" s="179">
        <v>0</v>
      </c>
      <c r="T217" s="180">
        <f t="shared" si="73"/>
        <v>0</v>
      </c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R217" s="181" t="s">
        <v>119</v>
      </c>
      <c r="AT217" s="181" t="s">
        <v>106</v>
      </c>
      <c r="AU217" s="181" t="s">
        <v>81</v>
      </c>
      <c r="AY217" s="91" t="s">
        <v>105</v>
      </c>
      <c r="BE217" s="182">
        <f t="shared" si="74"/>
        <v>0</v>
      </c>
      <c r="BF217" s="182">
        <f t="shared" si="75"/>
        <v>0</v>
      </c>
      <c r="BG217" s="182">
        <f t="shared" si="76"/>
        <v>0</v>
      </c>
      <c r="BH217" s="182">
        <f t="shared" si="77"/>
        <v>0</v>
      </c>
      <c r="BI217" s="182">
        <f t="shared" si="78"/>
        <v>0</v>
      </c>
      <c r="BJ217" s="91" t="s">
        <v>77</v>
      </c>
      <c r="BK217" s="182">
        <f t="shared" si="79"/>
        <v>0</v>
      </c>
      <c r="BL217" s="91" t="s">
        <v>119</v>
      </c>
      <c r="BM217" s="181" t="s">
        <v>621</v>
      </c>
    </row>
    <row r="218" spans="1:65" s="102" customFormat="1" ht="21.75" customHeight="1">
      <c r="A218" s="103"/>
      <c r="B218" s="100"/>
      <c r="C218" s="170" t="s">
        <v>622</v>
      </c>
      <c r="D218" s="170" t="s">
        <v>106</v>
      </c>
      <c r="E218" s="171" t="s">
        <v>623</v>
      </c>
      <c r="F218" s="172" t="s">
        <v>624</v>
      </c>
      <c r="G218" s="173" t="s">
        <v>428</v>
      </c>
      <c r="H218" s="174">
        <v>1</v>
      </c>
      <c r="I218" s="5"/>
      <c r="J218" s="175">
        <f t="shared" si="70"/>
        <v>0</v>
      </c>
      <c r="K218" s="172" t="s">
        <v>3</v>
      </c>
      <c r="L218" s="100"/>
      <c r="M218" s="176" t="s">
        <v>3</v>
      </c>
      <c r="N218" s="177" t="s">
        <v>43</v>
      </c>
      <c r="O218" s="178"/>
      <c r="P218" s="179">
        <f t="shared" si="71"/>
        <v>0</v>
      </c>
      <c r="Q218" s="179">
        <v>0</v>
      </c>
      <c r="R218" s="179">
        <f t="shared" si="72"/>
        <v>0</v>
      </c>
      <c r="S218" s="179">
        <v>0</v>
      </c>
      <c r="T218" s="180">
        <f t="shared" si="73"/>
        <v>0</v>
      </c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R218" s="181" t="s">
        <v>119</v>
      </c>
      <c r="AT218" s="181" t="s">
        <v>106</v>
      </c>
      <c r="AU218" s="181" t="s">
        <v>81</v>
      </c>
      <c r="AY218" s="91" t="s">
        <v>105</v>
      </c>
      <c r="BE218" s="182">
        <f t="shared" si="74"/>
        <v>0</v>
      </c>
      <c r="BF218" s="182">
        <f t="shared" si="75"/>
        <v>0</v>
      </c>
      <c r="BG218" s="182">
        <f t="shared" si="76"/>
        <v>0</v>
      </c>
      <c r="BH218" s="182">
        <f t="shared" si="77"/>
        <v>0</v>
      </c>
      <c r="BI218" s="182">
        <f t="shared" si="78"/>
        <v>0</v>
      </c>
      <c r="BJ218" s="91" t="s">
        <v>77</v>
      </c>
      <c r="BK218" s="182">
        <f t="shared" si="79"/>
        <v>0</v>
      </c>
      <c r="BL218" s="91" t="s">
        <v>119</v>
      </c>
      <c r="BM218" s="181" t="s">
        <v>625</v>
      </c>
    </row>
    <row r="219" spans="1:65" s="102" customFormat="1" ht="21.75" customHeight="1">
      <c r="A219" s="103"/>
      <c r="B219" s="100"/>
      <c r="C219" s="170" t="s">
        <v>626</v>
      </c>
      <c r="D219" s="170" t="s">
        <v>106</v>
      </c>
      <c r="E219" s="171" t="s">
        <v>627</v>
      </c>
      <c r="F219" s="172" t="s">
        <v>628</v>
      </c>
      <c r="G219" s="173" t="s">
        <v>428</v>
      </c>
      <c r="H219" s="174">
        <v>1</v>
      </c>
      <c r="I219" s="5"/>
      <c r="J219" s="175">
        <f t="shared" si="70"/>
        <v>0</v>
      </c>
      <c r="K219" s="172" t="s">
        <v>3</v>
      </c>
      <c r="L219" s="100"/>
      <c r="M219" s="176" t="s">
        <v>3</v>
      </c>
      <c r="N219" s="177" t="s">
        <v>43</v>
      </c>
      <c r="O219" s="178"/>
      <c r="P219" s="179">
        <f t="shared" si="71"/>
        <v>0</v>
      </c>
      <c r="Q219" s="179">
        <v>0</v>
      </c>
      <c r="R219" s="179">
        <f t="shared" si="72"/>
        <v>0</v>
      </c>
      <c r="S219" s="179">
        <v>0</v>
      </c>
      <c r="T219" s="180">
        <f t="shared" si="73"/>
        <v>0</v>
      </c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R219" s="181" t="s">
        <v>119</v>
      </c>
      <c r="AT219" s="181" t="s">
        <v>106</v>
      </c>
      <c r="AU219" s="181" t="s">
        <v>81</v>
      </c>
      <c r="AY219" s="91" t="s">
        <v>105</v>
      </c>
      <c r="BE219" s="182">
        <f t="shared" si="74"/>
        <v>0</v>
      </c>
      <c r="BF219" s="182">
        <f t="shared" si="75"/>
        <v>0</v>
      </c>
      <c r="BG219" s="182">
        <f t="shared" si="76"/>
        <v>0</v>
      </c>
      <c r="BH219" s="182">
        <f t="shared" si="77"/>
        <v>0</v>
      </c>
      <c r="BI219" s="182">
        <f t="shared" si="78"/>
        <v>0</v>
      </c>
      <c r="BJ219" s="91" t="s">
        <v>77</v>
      </c>
      <c r="BK219" s="182">
        <f t="shared" si="79"/>
        <v>0</v>
      </c>
      <c r="BL219" s="91" t="s">
        <v>119</v>
      </c>
      <c r="BM219" s="181" t="s">
        <v>629</v>
      </c>
    </row>
    <row r="220" spans="1:65" s="102" customFormat="1" ht="21.75" customHeight="1">
      <c r="A220" s="103"/>
      <c r="B220" s="100"/>
      <c r="C220" s="170" t="s">
        <v>630</v>
      </c>
      <c r="D220" s="170" t="s">
        <v>106</v>
      </c>
      <c r="E220" s="171" t="s">
        <v>631</v>
      </c>
      <c r="F220" s="172" t="s">
        <v>632</v>
      </c>
      <c r="G220" s="173" t="s">
        <v>428</v>
      </c>
      <c r="H220" s="174">
        <v>1</v>
      </c>
      <c r="I220" s="5"/>
      <c r="J220" s="175">
        <f t="shared" si="70"/>
        <v>0</v>
      </c>
      <c r="K220" s="172" t="s">
        <v>3</v>
      </c>
      <c r="L220" s="100"/>
      <c r="M220" s="176" t="s">
        <v>3</v>
      </c>
      <c r="N220" s="177" t="s">
        <v>43</v>
      </c>
      <c r="O220" s="178"/>
      <c r="P220" s="179">
        <f t="shared" si="71"/>
        <v>0</v>
      </c>
      <c r="Q220" s="179">
        <v>0</v>
      </c>
      <c r="R220" s="179">
        <f t="shared" si="72"/>
        <v>0</v>
      </c>
      <c r="S220" s="179">
        <v>0</v>
      </c>
      <c r="T220" s="180">
        <f t="shared" si="73"/>
        <v>0</v>
      </c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R220" s="181" t="s">
        <v>119</v>
      </c>
      <c r="AT220" s="181" t="s">
        <v>106</v>
      </c>
      <c r="AU220" s="181" t="s">
        <v>81</v>
      </c>
      <c r="AY220" s="91" t="s">
        <v>105</v>
      </c>
      <c r="BE220" s="182">
        <f t="shared" si="74"/>
        <v>0</v>
      </c>
      <c r="BF220" s="182">
        <f t="shared" si="75"/>
        <v>0</v>
      </c>
      <c r="BG220" s="182">
        <f t="shared" si="76"/>
        <v>0</v>
      </c>
      <c r="BH220" s="182">
        <f t="shared" si="77"/>
        <v>0</v>
      </c>
      <c r="BI220" s="182">
        <f t="shared" si="78"/>
        <v>0</v>
      </c>
      <c r="BJ220" s="91" t="s">
        <v>77</v>
      </c>
      <c r="BK220" s="182">
        <f t="shared" si="79"/>
        <v>0</v>
      </c>
      <c r="BL220" s="91" t="s">
        <v>119</v>
      </c>
      <c r="BM220" s="181" t="s">
        <v>633</v>
      </c>
    </row>
    <row r="221" spans="1:65" s="102" customFormat="1" ht="24.2" customHeight="1">
      <c r="A221" s="103"/>
      <c r="B221" s="100"/>
      <c r="C221" s="170" t="s">
        <v>634</v>
      </c>
      <c r="D221" s="170" t="s">
        <v>106</v>
      </c>
      <c r="E221" s="171" t="s">
        <v>635</v>
      </c>
      <c r="F221" s="172" t="s">
        <v>636</v>
      </c>
      <c r="G221" s="173" t="s">
        <v>428</v>
      </c>
      <c r="H221" s="174">
        <v>1</v>
      </c>
      <c r="I221" s="5"/>
      <c r="J221" s="175">
        <f aca="true" t="shared" si="80" ref="J221:J245">ROUND(I221*H221,2)</f>
        <v>0</v>
      </c>
      <c r="K221" s="172" t="s">
        <v>3</v>
      </c>
      <c r="L221" s="100"/>
      <c r="M221" s="176" t="s">
        <v>3</v>
      </c>
      <c r="N221" s="177" t="s">
        <v>43</v>
      </c>
      <c r="O221" s="178"/>
      <c r="P221" s="179">
        <f aca="true" t="shared" si="81" ref="P221:P245">O221*H221</f>
        <v>0</v>
      </c>
      <c r="Q221" s="179">
        <v>0</v>
      </c>
      <c r="R221" s="179">
        <f aca="true" t="shared" si="82" ref="R221:R245">Q221*H221</f>
        <v>0</v>
      </c>
      <c r="S221" s="179">
        <v>0</v>
      </c>
      <c r="T221" s="180">
        <f aca="true" t="shared" si="83" ref="T221:T245">S221*H221</f>
        <v>0</v>
      </c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R221" s="181" t="s">
        <v>119</v>
      </c>
      <c r="AT221" s="181" t="s">
        <v>106</v>
      </c>
      <c r="AU221" s="181" t="s">
        <v>81</v>
      </c>
      <c r="AY221" s="91" t="s">
        <v>105</v>
      </c>
      <c r="BE221" s="182">
        <f aca="true" t="shared" si="84" ref="BE221:BE249">IF(N221="základní",J221,0)</f>
        <v>0</v>
      </c>
      <c r="BF221" s="182">
        <f aca="true" t="shared" si="85" ref="BF221:BF249">IF(N221="snížená",J221,0)</f>
        <v>0</v>
      </c>
      <c r="BG221" s="182">
        <f aca="true" t="shared" si="86" ref="BG221:BG249">IF(N221="zákl. přenesená",J221,0)</f>
        <v>0</v>
      </c>
      <c r="BH221" s="182">
        <f aca="true" t="shared" si="87" ref="BH221:BH249">IF(N221="sníž. přenesená",J221,0)</f>
        <v>0</v>
      </c>
      <c r="BI221" s="182">
        <f aca="true" t="shared" si="88" ref="BI221:BI249">IF(N221="nulová",J221,0)</f>
        <v>0</v>
      </c>
      <c r="BJ221" s="91" t="s">
        <v>77</v>
      </c>
      <c r="BK221" s="182">
        <f aca="true" t="shared" si="89" ref="BK221:BK249">ROUND(I221*H221,2)</f>
        <v>0</v>
      </c>
      <c r="BL221" s="91" t="s">
        <v>119</v>
      </c>
      <c r="BM221" s="181" t="s">
        <v>637</v>
      </c>
    </row>
    <row r="222" spans="1:65" s="102" customFormat="1" ht="24.2" customHeight="1">
      <c r="A222" s="103"/>
      <c r="B222" s="100"/>
      <c r="C222" s="170" t="s">
        <v>638</v>
      </c>
      <c r="D222" s="170" t="s">
        <v>106</v>
      </c>
      <c r="E222" s="171" t="s">
        <v>639</v>
      </c>
      <c r="F222" s="172" t="s">
        <v>640</v>
      </c>
      <c r="G222" s="173" t="s">
        <v>428</v>
      </c>
      <c r="H222" s="174">
        <v>3</v>
      </c>
      <c r="I222" s="5"/>
      <c r="J222" s="175">
        <f t="shared" si="80"/>
        <v>0</v>
      </c>
      <c r="K222" s="172" t="s">
        <v>3</v>
      </c>
      <c r="L222" s="100"/>
      <c r="M222" s="176" t="s">
        <v>3</v>
      </c>
      <c r="N222" s="177" t="s">
        <v>43</v>
      </c>
      <c r="O222" s="178"/>
      <c r="P222" s="179">
        <f t="shared" si="81"/>
        <v>0</v>
      </c>
      <c r="Q222" s="179">
        <v>0</v>
      </c>
      <c r="R222" s="179">
        <f t="shared" si="82"/>
        <v>0</v>
      </c>
      <c r="S222" s="179">
        <v>0</v>
      </c>
      <c r="T222" s="180">
        <f t="shared" si="83"/>
        <v>0</v>
      </c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R222" s="181" t="s">
        <v>119</v>
      </c>
      <c r="AT222" s="181" t="s">
        <v>106</v>
      </c>
      <c r="AU222" s="181" t="s">
        <v>81</v>
      </c>
      <c r="AY222" s="91" t="s">
        <v>105</v>
      </c>
      <c r="BE222" s="182">
        <f t="shared" si="84"/>
        <v>0</v>
      </c>
      <c r="BF222" s="182">
        <f t="shared" si="85"/>
        <v>0</v>
      </c>
      <c r="BG222" s="182">
        <f t="shared" si="86"/>
        <v>0</v>
      </c>
      <c r="BH222" s="182">
        <f t="shared" si="87"/>
        <v>0</v>
      </c>
      <c r="BI222" s="182">
        <f t="shared" si="88"/>
        <v>0</v>
      </c>
      <c r="BJ222" s="91" t="s">
        <v>77</v>
      </c>
      <c r="BK222" s="182">
        <f t="shared" si="89"/>
        <v>0</v>
      </c>
      <c r="BL222" s="91" t="s">
        <v>119</v>
      </c>
      <c r="BM222" s="181" t="s">
        <v>641</v>
      </c>
    </row>
    <row r="223" spans="1:65" s="102" customFormat="1" ht="24.2" customHeight="1">
      <c r="A223" s="103"/>
      <c r="B223" s="100"/>
      <c r="C223" s="170" t="s">
        <v>642</v>
      </c>
      <c r="D223" s="170" t="s">
        <v>106</v>
      </c>
      <c r="E223" s="171" t="s">
        <v>643</v>
      </c>
      <c r="F223" s="172" t="s">
        <v>644</v>
      </c>
      <c r="G223" s="173" t="s">
        <v>428</v>
      </c>
      <c r="H223" s="174">
        <v>2</v>
      </c>
      <c r="I223" s="5"/>
      <c r="J223" s="175">
        <f t="shared" si="80"/>
        <v>0</v>
      </c>
      <c r="K223" s="172" t="s">
        <v>3</v>
      </c>
      <c r="L223" s="100"/>
      <c r="M223" s="176" t="s">
        <v>3</v>
      </c>
      <c r="N223" s="177" t="s">
        <v>43</v>
      </c>
      <c r="O223" s="178"/>
      <c r="P223" s="179">
        <f t="shared" si="81"/>
        <v>0</v>
      </c>
      <c r="Q223" s="179">
        <v>0</v>
      </c>
      <c r="R223" s="179">
        <f t="shared" si="82"/>
        <v>0</v>
      </c>
      <c r="S223" s="179">
        <v>0</v>
      </c>
      <c r="T223" s="180">
        <f t="shared" si="83"/>
        <v>0</v>
      </c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R223" s="181" t="s">
        <v>119</v>
      </c>
      <c r="AT223" s="181" t="s">
        <v>106</v>
      </c>
      <c r="AU223" s="181" t="s">
        <v>81</v>
      </c>
      <c r="AY223" s="91" t="s">
        <v>105</v>
      </c>
      <c r="BE223" s="182">
        <f t="shared" si="84"/>
        <v>0</v>
      </c>
      <c r="BF223" s="182">
        <f t="shared" si="85"/>
        <v>0</v>
      </c>
      <c r="BG223" s="182">
        <f t="shared" si="86"/>
        <v>0</v>
      </c>
      <c r="BH223" s="182">
        <f t="shared" si="87"/>
        <v>0</v>
      </c>
      <c r="BI223" s="182">
        <f t="shared" si="88"/>
        <v>0</v>
      </c>
      <c r="BJ223" s="91" t="s">
        <v>77</v>
      </c>
      <c r="BK223" s="182">
        <f t="shared" si="89"/>
        <v>0</v>
      </c>
      <c r="BL223" s="91" t="s">
        <v>119</v>
      </c>
      <c r="BM223" s="181" t="s">
        <v>645</v>
      </c>
    </row>
    <row r="224" spans="1:65" s="102" customFormat="1" ht="24.2" customHeight="1">
      <c r="A224" s="103"/>
      <c r="B224" s="100"/>
      <c r="C224" s="170" t="s">
        <v>646</v>
      </c>
      <c r="D224" s="170" t="s">
        <v>106</v>
      </c>
      <c r="E224" s="171" t="s">
        <v>647</v>
      </c>
      <c r="F224" s="172" t="s">
        <v>648</v>
      </c>
      <c r="G224" s="173" t="s">
        <v>428</v>
      </c>
      <c r="H224" s="174">
        <v>1</v>
      </c>
      <c r="I224" s="5"/>
      <c r="J224" s="175">
        <f t="shared" si="80"/>
        <v>0</v>
      </c>
      <c r="K224" s="172" t="s">
        <v>3</v>
      </c>
      <c r="L224" s="100"/>
      <c r="M224" s="176" t="s">
        <v>3</v>
      </c>
      <c r="N224" s="177" t="s">
        <v>43</v>
      </c>
      <c r="O224" s="178"/>
      <c r="P224" s="179">
        <f t="shared" si="81"/>
        <v>0</v>
      </c>
      <c r="Q224" s="179">
        <v>0</v>
      </c>
      <c r="R224" s="179">
        <f t="shared" si="82"/>
        <v>0</v>
      </c>
      <c r="S224" s="179">
        <v>0</v>
      </c>
      <c r="T224" s="180">
        <f t="shared" si="83"/>
        <v>0</v>
      </c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R224" s="181" t="s">
        <v>119</v>
      </c>
      <c r="AT224" s="181" t="s">
        <v>106</v>
      </c>
      <c r="AU224" s="181" t="s">
        <v>81</v>
      </c>
      <c r="AY224" s="91" t="s">
        <v>105</v>
      </c>
      <c r="BE224" s="182">
        <f t="shared" si="84"/>
        <v>0</v>
      </c>
      <c r="BF224" s="182">
        <f t="shared" si="85"/>
        <v>0</v>
      </c>
      <c r="BG224" s="182">
        <f t="shared" si="86"/>
        <v>0</v>
      </c>
      <c r="BH224" s="182">
        <f t="shared" si="87"/>
        <v>0</v>
      </c>
      <c r="BI224" s="182">
        <f t="shared" si="88"/>
        <v>0</v>
      </c>
      <c r="BJ224" s="91" t="s">
        <v>77</v>
      </c>
      <c r="BK224" s="182">
        <f t="shared" si="89"/>
        <v>0</v>
      </c>
      <c r="BL224" s="91" t="s">
        <v>119</v>
      </c>
      <c r="BM224" s="181" t="s">
        <v>649</v>
      </c>
    </row>
    <row r="225" spans="1:65" s="102" customFormat="1" ht="24.2" customHeight="1">
      <c r="A225" s="103"/>
      <c r="B225" s="100"/>
      <c r="C225" s="170" t="s">
        <v>650</v>
      </c>
      <c r="D225" s="170" t="s">
        <v>106</v>
      </c>
      <c r="E225" s="171" t="s">
        <v>651</v>
      </c>
      <c r="F225" s="172" t="s">
        <v>652</v>
      </c>
      <c r="G225" s="173" t="s">
        <v>428</v>
      </c>
      <c r="H225" s="174">
        <v>5</v>
      </c>
      <c r="I225" s="5"/>
      <c r="J225" s="175">
        <f t="shared" si="80"/>
        <v>0</v>
      </c>
      <c r="K225" s="172" t="s">
        <v>3</v>
      </c>
      <c r="L225" s="100"/>
      <c r="M225" s="176" t="s">
        <v>3</v>
      </c>
      <c r="N225" s="177" t="s">
        <v>43</v>
      </c>
      <c r="O225" s="178"/>
      <c r="P225" s="179">
        <f t="shared" si="81"/>
        <v>0</v>
      </c>
      <c r="Q225" s="179">
        <v>0</v>
      </c>
      <c r="R225" s="179">
        <f t="shared" si="82"/>
        <v>0</v>
      </c>
      <c r="S225" s="179">
        <v>0</v>
      </c>
      <c r="T225" s="180">
        <f t="shared" si="83"/>
        <v>0</v>
      </c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R225" s="181" t="s">
        <v>119</v>
      </c>
      <c r="AT225" s="181" t="s">
        <v>106</v>
      </c>
      <c r="AU225" s="181" t="s">
        <v>81</v>
      </c>
      <c r="AY225" s="91" t="s">
        <v>105</v>
      </c>
      <c r="BE225" s="182">
        <f t="shared" si="84"/>
        <v>0</v>
      </c>
      <c r="BF225" s="182">
        <f t="shared" si="85"/>
        <v>0</v>
      </c>
      <c r="BG225" s="182">
        <f t="shared" si="86"/>
        <v>0</v>
      </c>
      <c r="BH225" s="182">
        <f t="shared" si="87"/>
        <v>0</v>
      </c>
      <c r="BI225" s="182">
        <f t="shared" si="88"/>
        <v>0</v>
      </c>
      <c r="BJ225" s="91" t="s">
        <v>77</v>
      </c>
      <c r="BK225" s="182">
        <f t="shared" si="89"/>
        <v>0</v>
      </c>
      <c r="BL225" s="91" t="s">
        <v>119</v>
      </c>
      <c r="BM225" s="181" t="s">
        <v>653</v>
      </c>
    </row>
    <row r="226" spans="1:65" s="102" customFormat="1" ht="24.2" customHeight="1">
      <c r="A226" s="103"/>
      <c r="B226" s="100"/>
      <c r="C226" s="170" t="s">
        <v>654</v>
      </c>
      <c r="D226" s="170" t="s">
        <v>106</v>
      </c>
      <c r="E226" s="171" t="s">
        <v>655</v>
      </c>
      <c r="F226" s="172" t="s">
        <v>656</v>
      </c>
      <c r="G226" s="173" t="s">
        <v>428</v>
      </c>
      <c r="H226" s="174">
        <v>3</v>
      </c>
      <c r="I226" s="5"/>
      <c r="J226" s="175">
        <f t="shared" si="80"/>
        <v>0</v>
      </c>
      <c r="K226" s="172" t="s">
        <v>3</v>
      </c>
      <c r="L226" s="100"/>
      <c r="M226" s="176" t="s">
        <v>3</v>
      </c>
      <c r="N226" s="177" t="s">
        <v>43</v>
      </c>
      <c r="O226" s="178"/>
      <c r="P226" s="179">
        <f t="shared" si="81"/>
        <v>0</v>
      </c>
      <c r="Q226" s="179">
        <v>0</v>
      </c>
      <c r="R226" s="179">
        <f t="shared" si="82"/>
        <v>0</v>
      </c>
      <c r="S226" s="179">
        <v>0</v>
      </c>
      <c r="T226" s="180">
        <f t="shared" si="83"/>
        <v>0</v>
      </c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R226" s="181" t="s">
        <v>119</v>
      </c>
      <c r="AT226" s="181" t="s">
        <v>106</v>
      </c>
      <c r="AU226" s="181" t="s">
        <v>81</v>
      </c>
      <c r="AY226" s="91" t="s">
        <v>105</v>
      </c>
      <c r="BE226" s="182">
        <f t="shared" si="84"/>
        <v>0</v>
      </c>
      <c r="BF226" s="182">
        <f t="shared" si="85"/>
        <v>0</v>
      </c>
      <c r="BG226" s="182">
        <f t="shared" si="86"/>
        <v>0</v>
      </c>
      <c r="BH226" s="182">
        <f t="shared" si="87"/>
        <v>0</v>
      </c>
      <c r="BI226" s="182">
        <f t="shared" si="88"/>
        <v>0</v>
      </c>
      <c r="BJ226" s="91" t="s">
        <v>77</v>
      </c>
      <c r="BK226" s="182">
        <f t="shared" si="89"/>
        <v>0</v>
      </c>
      <c r="BL226" s="91" t="s">
        <v>119</v>
      </c>
      <c r="BM226" s="181" t="s">
        <v>657</v>
      </c>
    </row>
    <row r="227" spans="1:65" s="102" customFormat="1" ht="24.2" customHeight="1">
      <c r="A227" s="103"/>
      <c r="B227" s="100"/>
      <c r="C227" s="170" t="s">
        <v>658</v>
      </c>
      <c r="D227" s="170" t="s">
        <v>106</v>
      </c>
      <c r="E227" s="171" t="s">
        <v>659</v>
      </c>
      <c r="F227" s="172" t="s">
        <v>660</v>
      </c>
      <c r="G227" s="173" t="s">
        <v>428</v>
      </c>
      <c r="H227" s="174">
        <v>8</v>
      </c>
      <c r="I227" s="5"/>
      <c r="J227" s="175">
        <f t="shared" si="80"/>
        <v>0</v>
      </c>
      <c r="K227" s="172" t="s">
        <v>3</v>
      </c>
      <c r="L227" s="100"/>
      <c r="M227" s="176" t="s">
        <v>3</v>
      </c>
      <c r="N227" s="177" t="s">
        <v>43</v>
      </c>
      <c r="O227" s="178"/>
      <c r="P227" s="179">
        <f t="shared" si="81"/>
        <v>0</v>
      </c>
      <c r="Q227" s="179">
        <v>0</v>
      </c>
      <c r="R227" s="179">
        <f t="shared" si="82"/>
        <v>0</v>
      </c>
      <c r="S227" s="179">
        <v>0</v>
      </c>
      <c r="T227" s="180">
        <f t="shared" si="83"/>
        <v>0</v>
      </c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R227" s="181" t="s">
        <v>119</v>
      </c>
      <c r="AT227" s="181" t="s">
        <v>106</v>
      </c>
      <c r="AU227" s="181" t="s">
        <v>81</v>
      </c>
      <c r="AY227" s="91" t="s">
        <v>105</v>
      </c>
      <c r="BE227" s="182">
        <f t="shared" si="84"/>
        <v>0</v>
      </c>
      <c r="BF227" s="182">
        <f t="shared" si="85"/>
        <v>0</v>
      </c>
      <c r="BG227" s="182">
        <f t="shared" si="86"/>
        <v>0</v>
      </c>
      <c r="BH227" s="182">
        <f t="shared" si="87"/>
        <v>0</v>
      </c>
      <c r="BI227" s="182">
        <f t="shared" si="88"/>
        <v>0</v>
      </c>
      <c r="BJ227" s="91" t="s">
        <v>77</v>
      </c>
      <c r="BK227" s="182">
        <f t="shared" si="89"/>
        <v>0</v>
      </c>
      <c r="BL227" s="91" t="s">
        <v>119</v>
      </c>
      <c r="BM227" s="181" t="s">
        <v>661</v>
      </c>
    </row>
    <row r="228" spans="1:65" s="102" customFormat="1" ht="24.2" customHeight="1">
      <c r="A228" s="103"/>
      <c r="B228" s="100"/>
      <c r="C228" s="170" t="s">
        <v>662</v>
      </c>
      <c r="D228" s="170" t="s">
        <v>106</v>
      </c>
      <c r="E228" s="171" t="s">
        <v>663</v>
      </c>
      <c r="F228" s="172" t="s">
        <v>664</v>
      </c>
      <c r="G228" s="173" t="s">
        <v>428</v>
      </c>
      <c r="H228" s="174">
        <v>4</v>
      </c>
      <c r="I228" s="5"/>
      <c r="J228" s="175">
        <f t="shared" si="80"/>
        <v>0</v>
      </c>
      <c r="K228" s="172" t="s">
        <v>3</v>
      </c>
      <c r="L228" s="100"/>
      <c r="M228" s="176" t="s">
        <v>3</v>
      </c>
      <c r="N228" s="177" t="s">
        <v>43</v>
      </c>
      <c r="O228" s="178"/>
      <c r="P228" s="179">
        <f t="shared" si="81"/>
        <v>0</v>
      </c>
      <c r="Q228" s="179">
        <v>0</v>
      </c>
      <c r="R228" s="179">
        <f t="shared" si="82"/>
        <v>0</v>
      </c>
      <c r="S228" s="179">
        <v>0</v>
      </c>
      <c r="T228" s="180">
        <f t="shared" si="83"/>
        <v>0</v>
      </c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R228" s="181" t="s">
        <v>119</v>
      </c>
      <c r="AT228" s="181" t="s">
        <v>106</v>
      </c>
      <c r="AU228" s="181" t="s">
        <v>81</v>
      </c>
      <c r="AY228" s="91" t="s">
        <v>105</v>
      </c>
      <c r="BE228" s="182">
        <f t="shared" si="84"/>
        <v>0</v>
      </c>
      <c r="BF228" s="182">
        <f t="shared" si="85"/>
        <v>0</v>
      </c>
      <c r="BG228" s="182">
        <f t="shared" si="86"/>
        <v>0</v>
      </c>
      <c r="BH228" s="182">
        <f t="shared" si="87"/>
        <v>0</v>
      </c>
      <c r="BI228" s="182">
        <f t="shared" si="88"/>
        <v>0</v>
      </c>
      <c r="BJ228" s="91" t="s">
        <v>77</v>
      </c>
      <c r="BK228" s="182">
        <f t="shared" si="89"/>
        <v>0</v>
      </c>
      <c r="BL228" s="91" t="s">
        <v>119</v>
      </c>
      <c r="BM228" s="181" t="s">
        <v>665</v>
      </c>
    </row>
    <row r="229" spans="1:65" s="102" customFormat="1" ht="21.75" customHeight="1">
      <c r="A229" s="103"/>
      <c r="B229" s="100"/>
      <c r="C229" s="170" t="s">
        <v>666</v>
      </c>
      <c r="D229" s="170" t="s">
        <v>106</v>
      </c>
      <c r="E229" s="171" t="s">
        <v>667</v>
      </c>
      <c r="F229" s="172" t="s">
        <v>668</v>
      </c>
      <c r="G229" s="173" t="s">
        <v>428</v>
      </c>
      <c r="H229" s="174">
        <v>22</v>
      </c>
      <c r="I229" s="5"/>
      <c r="J229" s="175">
        <f t="shared" si="80"/>
        <v>0</v>
      </c>
      <c r="K229" s="172" t="s">
        <v>3</v>
      </c>
      <c r="L229" s="100"/>
      <c r="M229" s="176" t="s">
        <v>3</v>
      </c>
      <c r="N229" s="177" t="s">
        <v>43</v>
      </c>
      <c r="O229" s="178"/>
      <c r="P229" s="179">
        <f t="shared" si="81"/>
        <v>0</v>
      </c>
      <c r="Q229" s="179">
        <v>0</v>
      </c>
      <c r="R229" s="179">
        <f t="shared" si="82"/>
        <v>0</v>
      </c>
      <c r="S229" s="179">
        <v>0</v>
      </c>
      <c r="T229" s="180">
        <f t="shared" si="83"/>
        <v>0</v>
      </c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R229" s="181" t="s">
        <v>119</v>
      </c>
      <c r="AT229" s="181" t="s">
        <v>106</v>
      </c>
      <c r="AU229" s="181" t="s">
        <v>81</v>
      </c>
      <c r="AY229" s="91" t="s">
        <v>105</v>
      </c>
      <c r="BE229" s="182">
        <f t="shared" si="84"/>
        <v>0</v>
      </c>
      <c r="BF229" s="182">
        <f t="shared" si="85"/>
        <v>0</v>
      </c>
      <c r="BG229" s="182">
        <f t="shared" si="86"/>
        <v>0</v>
      </c>
      <c r="BH229" s="182">
        <f t="shared" si="87"/>
        <v>0</v>
      </c>
      <c r="BI229" s="182">
        <f t="shared" si="88"/>
        <v>0</v>
      </c>
      <c r="BJ229" s="91" t="s">
        <v>77</v>
      </c>
      <c r="BK229" s="182">
        <f t="shared" si="89"/>
        <v>0</v>
      </c>
      <c r="BL229" s="91" t="s">
        <v>119</v>
      </c>
      <c r="BM229" s="181" t="s">
        <v>669</v>
      </c>
    </row>
    <row r="230" spans="1:65" s="102" customFormat="1" ht="21.75" customHeight="1">
      <c r="A230" s="103"/>
      <c r="B230" s="100"/>
      <c r="C230" s="170" t="s">
        <v>670</v>
      </c>
      <c r="D230" s="170" t="s">
        <v>106</v>
      </c>
      <c r="E230" s="171" t="s">
        <v>671</v>
      </c>
      <c r="F230" s="172" t="s">
        <v>672</v>
      </c>
      <c r="G230" s="173" t="s">
        <v>428</v>
      </c>
      <c r="H230" s="174">
        <v>40</v>
      </c>
      <c r="I230" s="5"/>
      <c r="J230" s="175">
        <f t="shared" si="80"/>
        <v>0</v>
      </c>
      <c r="K230" s="172" t="s">
        <v>3</v>
      </c>
      <c r="L230" s="100"/>
      <c r="M230" s="176" t="s">
        <v>3</v>
      </c>
      <c r="N230" s="177" t="s">
        <v>43</v>
      </c>
      <c r="O230" s="178"/>
      <c r="P230" s="179">
        <f t="shared" si="81"/>
        <v>0</v>
      </c>
      <c r="Q230" s="179">
        <v>0</v>
      </c>
      <c r="R230" s="179">
        <f t="shared" si="82"/>
        <v>0</v>
      </c>
      <c r="S230" s="179">
        <v>0</v>
      </c>
      <c r="T230" s="180">
        <f t="shared" si="83"/>
        <v>0</v>
      </c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R230" s="181" t="s">
        <v>119</v>
      </c>
      <c r="AT230" s="181" t="s">
        <v>106</v>
      </c>
      <c r="AU230" s="181" t="s">
        <v>81</v>
      </c>
      <c r="AY230" s="91" t="s">
        <v>105</v>
      </c>
      <c r="BE230" s="182">
        <f t="shared" si="84"/>
        <v>0</v>
      </c>
      <c r="BF230" s="182">
        <f t="shared" si="85"/>
        <v>0</v>
      </c>
      <c r="BG230" s="182">
        <f t="shared" si="86"/>
        <v>0</v>
      </c>
      <c r="BH230" s="182">
        <f t="shared" si="87"/>
        <v>0</v>
      </c>
      <c r="BI230" s="182">
        <f t="shared" si="88"/>
        <v>0</v>
      </c>
      <c r="BJ230" s="91" t="s">
        <v>77</v>
      </c>
      <c r="BK230" s="182">
        <f t="shared" si="89"/>
        <v>0</v>
      </c>
      <c r="BL230" s="91" t="s">
        <v>119</v>
      </c>
      <c r="BM230" s="181" t="s">
        <v>673</v>
      </c>
    </row>
    <row r="231" spans="1:65" s="102" customFormat="1" ht="21.75" customHeight="1">
      <c r="A231" s="103"/>
      <c r="B231" s="100"/>
      <c r="C231" s="170" t="s">
        <v>674</v>
      </c>
      <c r="D231" s="170" t="s">
        <v>106</v>
      </c>
      <c r="E231" s="171" t="s">
        <v>675</v>
      </c>
      <c r="F231" s="172" t="s">
        <v>676</v>
      </c>
      <c r="G231" s="173" t="s">
        <v>428</v>
      </c>
      <c r="H231" s="174">
        <v>1</v>
      </c>
      <c r="I231" s="5"/>
      <c r="J231" s="175">
        <f t="shared" si="80"/>
        <v>0</v>
      </c>
      <c r="K231" s="172" t="s">
        <v>3</v>
      </c>
      <c r="L231" s="100"/>
      <c r="M231" s="176" t="s">
        <v>3</v>
      </c>
      <c r="N231" s="177" t="s">
        <v>43</v>
      </c>
      <c r="O231" s="178"/>
      <c r="P231" s="179">
        <f t="shared" si="81"/>
        <v>0</v>
      </c>
      <c r="Q231" s="179">
        <v>0</v>
      </c>
      <c r="R231" s="179">
        <f t="shared" si="82"/>
        <v>0</v>
      </c>
      <c r="S231" s="179">
        <v>0</v>
      </c>
      <c r="T231" s="180">
        <f t="shared" si="83"/>
        <v>0</v>
      </c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R231" s="181" t="s">
        <v>119</v>
      </c>
      <c r="AT231" s="181" t="s">
        <v>106</v>
      </c>
      <c r="AU231" s="181" t="s">
        <v>81</v>
      </c>
      <c r="AY231" s="91" t="s">
        <v>105</v>
      </c>
      <c r="BE231" s="182">
        <f t="shared" si="84"/>
        <v>0</v>
      </c>
      <c r="BF231" s="182">
        <f t="shared" si="85"/>
        <v>0</v>
      </c>
      <c r="BG231" s="182">
        <f t="shared" si="86"/>
        <v>0</v>
      </c>
      <c r="BH231" s="182">
        <f t="shared" si="87"/>
        <v>0</v>
      </c>
      <c r="BI231" s="182">
        <f t="shared" si="88"/>
        <v>0</v>
      </c>
      <c r="BJ231" s="91" t="s">
        <v>77</v>
      </c>
      <c r="BK231" s="182">
        <f t="shared" si="89"/>
        <v>0</v>
      </c>
      <c r="BL231" s="91" t="s">
        <v>119</v>
      </c>
      <c r="BM231" s="181" t="s">
        <v>677</v>
      </c>
    </row>
    <row r="232" spans="1:65" s="102" customFormat="1" ht="21.75" customHeight="1">
      <c r="A232" s="103"/>
      <c r="B232" s="100"/>
      <c r="C232" s="170" t="s">
        <v>678</v>
      </c>
      <c r="D232" s="170" t="s">
        <v>106</v>
      </c>
      <c r="E232" s="171" t="s">
        <v>679</v>
      </c>
      <c r="F232" s="172" t="s">
        <v>680</v>
      </c>
      <c r="G232" s="173" t="s">
        <v>428</v>
      </c>
      <c r="H232" s="174">
        <v>1</v>
      </c>
      <c r="I232" s="5"/>
      <c r="J232" s="175">
        <f t="shared" si="80"/>
        <v>0</v>
      </c>
      <c r="K232" s="172" t="s">
        <v>3</v>
      </c>
      <c r="L232" s="100"/>
      <c r="M232" s="176" t="s">
        <v>3</v>
      </c>
      <c r="N232" s="177" t="s">
        <v>43</v>
      </c>
      <c r="O232" s="178"/>
      <c r="P232" s="179">
        <f t="shared" si="81"/>
        <v>0</v>
      </c>
      <c r="Q232" s="179">
        <v>0</v>
      </c>
      <c r="R232" s="179">
        <f t="shared" si="82"/>
        <v>0</v>
      </c>
      <c r="S232" s="179">
        <v>0</v>
      </c>
      <c r="T232" s="180">
        <f t="shared" si="83"/>
        <v>0</v>
      </c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R232" s="181" t="s">
        <v>119</v>
      </c>
      <c r="AT232" s="181" t="s">
        <v>106</v>
      </c>
      <c r="AU232" s="181" t="s">
        <v>81</v>
      </c>
      <c r="AY232" s="91" t="s">
        <v>105</v>
      </c>
      <c r="BE232" s="182">
        <f t="shared" si="84"/>
        <v>0</v>
      </c>
      <c r="BF232" s="182">
        <f t="shared" si="85"/>
        <v>0</v>
      </c>
      <c r="BG232" s="182">
        <f t="shared" si="86"/>
        <v>0</v>
      </c>
      <c r="BH232" s="182">
        <f t="shared" si="87"/>
        <v>0</v>
      </c>
      <c r="BI232" s="182">
        <f t="shared" si="88"/>
        <v>0</v>
      </c>
      <c r="BJ232" s="91" t="s">
        <v>77</v>
      </c>
      <c r="BK232" s="182">
        <f t="shared" si="89"/>
        <v>0</v>
      </c>
      <c r="BL232" s="91" t="s">
        <v>119</v>
      </c>
      <c r="BM232" s="181" t="s">
        <v>681</v>
      </c>
    </row>
    <row r="233" spans="1:65" s="102" customFormat="1" ht="21.75" customHeight="1">
      <c r="A233" s="103"/>
      <c r="B233" s="100"/>
      <c r="C233" s="170" t="s">
        <v>682</v>
      </c>
      <c r="D233" s="170" t="s">
        <v>106</v>
      </c>
      <c r="E233" s="171" t="s">
        <v>683</v>
      </c>
      <c r="F233" s="172" t="s">
        <v>684</v>
      </c>
      <c r="G233" s="173" t="s">
        <v>428</v>
      </c>
      <c r="H233" s="174">
        <v>1</v>
      </c>
      <c r="I233" s="5"/>
      <c r="J233" s="175">
        <f t="shared" si="80"/>
        <v>0</v>
      </c>
      <c r="K233" s="172" t="s">
        <v>3</v>
      </c>
      <c r="L233" s="100"/>
      <c r="M233" s="176" t="s">
        <v>3</v>
      </c>
      <c r="N233" s="177" t="s">
        <v>43</v>
      </c>
      <c r="O233" s="178"/>
      <c r="P233" s="179">
        <f t="shared" si="81"/>
        <v>0</v>
      </c>
      <c r="Q233" s="179">
        <v>0</v>
      </c>
      <c r="R233" s="179">
        <f t="shared" si="82"/>
        <v>0</v>
      </c>
      <c r="S233" s="179">
        <v>0</v>
      </c>
      <c r="T233" s="180">
        <f t="shared" si="83"/>
        <v>0</v>
      </c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R233" s="181" t="s">
        <v>119</v>
      </c>
      <c r="AT233" s="181" t="s">
        <v>106</v>
      </c>
      <c r="AU233" s="181" t="s">
        <v>81</v>
      </c>
      <c r="AY233" s="91" t="s">
        <v>105</v>
      </c>
      <c r="BE233" s="182">
        <f t="shared" si="84"/>
        <v>0</v>
      </c>
      <c r="BF233" s="182">
        <f t="shared" si="85"/>
        <v>0</v>
      </c>
      <c r="BG233" s="182">
        <f t="shared" si="86"/>
        <v>0</v>
      </c>
      <c r="BH233" s="182">
        <f t="shared" si="87"/>
        <v>0</v>
      </c>
      <c r="BI233" s="182">
        <f t="shared" si="88"/>
        <v>0</v>
      </c>
      <c r="BJ233" s="91" t="s">
        <v>77</v>
      </c>
      <c r="BK233" s="182">
        <f t="shared" si="89"/>
        <v>0</v>
      </c>
      <c r="BL233" s="91" t="s">
        <v>119</v>
      </c>
      <c r="BM233" s="181" t="s">
        <v>685</v>
      </c>
    </row>
    <row r="234" spans="1:65" s="102" customFormat="1" ht="24.2" customHeight="1">
      <c r="A234" s="103"/>
      <c r="B234" s="100"/>
      <c r="C234" s="170" t="s">
        <v>686</v>
      </c>
      <c r="D234" s="170" t="s">
        <v>106</v>
      </c>
      <c r="E234" s="171" t="s">
        <v>687</v>
      </c>
      <c r="F234" s="172" t="s">
        <v>688</v>
      </c>
      <c r="G234" s="173" t="s">
        <v>428</v>
      </c>
      <c r="H234" s="174">
        <v>1</v>
      </c>
      <c r="I234" s="5"/>
      <c r="J234" s="175">
        <f t="shared" si="80"/>
        <v>0</v>
      </c>
      <c r="K234" s="172" t="s">
        <v>3</v>
      </c>
      <c r="L234" s="100"/>
      <c r="M234" s="176" t="s">
        <v>3</v>
      </c>
      <c r="N234" s="177" t="s">
        <v>43</v>
      </c>
      <c r="O234" s="178"/>
      <c r="P234" s="179">
        <f t="shared" si="81"/>
        <v>0</v>
      </c>
      <c r="Q234" s="179">
        <v>0</v>
      </c>
      <c r="R234" s="179">
        <f t="shared" si="82"/>
        <v>0</v>
      </c>
      <c r="S234" s="179">
        <v>0</v>
      </c>
      <c r="T234" s="180">
        <f t="shared" si="83"/>
        <v>0</v>
      </c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R234" s="181" t="s">
        <v>119</v>
      </c>
      <c r="AT234" s="181" t="s">
        <v>106</v>
      </c>
      <c r="AU234" s="181" t="s">
        <v>81</v>
      </c>
      <c r="AY234" s="91" t="s">
        <v>105</v>
      </c>
      <c r="BE234" s="182">
        <f t="shared" si="84"/>
        <v>0</v>
      </c>
      <c r="BF234" s="182">
        <f t="shared" si="85"/>
        <v>0</v>
      </c>
      <c r="BG234" s="182">
        <f t="shared" si="86"/>
        <v>0</v>
      </c>
      <c r="BH234" s="182">
        <f t="shared" si="87"/>
        <v>0</v>
      </c>
      <c r="BI234" s="182">
        <f t="shared" si="88"/>
        <v>0</v>
      </c>
      <c r="BJ234" s="91" t="s">
        <v>77</v>
      </c>
      <c r="BK234" s="182">
        <f t="shared" si="89"/>
        <v>0</v>
      </c>
      <c r="BL234" s="91" t="s">
        <v>119</v>
      </c>
      <c r="BM234" s="181" t="s">
        <v>689</v>
      </c>
    </row>
    <row r="235" spans="1:65" s="102" customFormat="1" ht="24.2" customHeight="1">
      <c r="A235" s="103"/>
      <c r="B235" s="100"/>
      <c r="C235" s="170" t="s">
        <v>690</v>
      </c>
      <c r="D235" s="170" t="s">
        <v>106</v>
      </c>
      <c r="E235" s="171" t="s">
        <v>691</v>
      </c>
      <c r="F235" s="172" t="s">
        <v>692</v>
      </c>
      <c r="G235" s="173" t="s">
        <v>428</v>
      </c>
      <c r="H235" s="174">
        <v>2</v>
      </c>
      <c r="I235" s="5"/>
      <c r="J235" s="175">
        <f t="shared" si="80"/>
        <v>0</v>
      </c>
      <c r="K235" s="172" t="s">
        <v>3</v>
      </c>
      <c r="L235" s="100"/>
      <c r="M235" s="176" t="s">
        <v>3</v>
      </c>
      <c r="N235" s="177" t="s">
        <v>43</v>
      </c>
      <c r="O235" s="178"/>
      <c r="P235" s="179">
        <f t="shared" si="81"/>
        <v>0</v>
      </c>
      <c r="Q235" s="179">
        <v>0</v>
      </c>
      <c r="R235" s="179">
        <f t="shared" si="82"/>
        <v>0</v>
      </c>
      <c r="S235" s="179">
        <v>0</v>
      </c>
      <c r="T235" s="180">
        <f t="shared" si="83"/>
        <v>0</v>
      </c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R235" s="181" t="s">
        <v>119</v>
      </c>
      <c r="AT235" s="181" t="s">
        <v>106</v>
      </c>
      <c r="AU235" s="181" t="s">
        <v>81</v>
      </c>
      <c r="AY235" s="91" t="s">
        <v>105</v>
      </c>
      <c r="BE235" s="182">
        <f t="shared" si="84"/>
        <v>0</v>
      </c>
      <c r="BF235" s="182">
        <f t="shared" si="85"/>
        <v>0</v>
      </c>
      <c r="BG235" s="182">
        <f t="shared" si="86"/>
        <v>0</v>
      </c>
      <c r="BH235" s="182">
        <f t="shared" si="87"/>
        <v>0</v>
      </c>
      <c r="BI235" s="182">
        <f t="shared" si="88"/>
        <v>0</v>
      </c>
      <c r="BJ235" s="91" t="s">
        <v>77</v>
      </c>
      <c r="BK235" s="182">
        <f t="shared" si="89"/>
        <v>0</v>
      </c>
      <c r="BL235" s="91" t="s">
        <v>119</v>
      </c>
      <c r="BM235" s="181" t="s">
        <v>693</v>
      </c>
    </row>
    <row r="236" spans="1:65" s="102" customFormat="1" ht="24.2" customHeight="1">
      <c r="A236" s="103"/>
      <c r="B236" s="100"/>
      <c r="C236" s="170" t="s">
        <v>694</v>
      </c>
      <c r="D236" s="170" t="s">
        <v>106</v>
      </c>
      <c r="E236" s="171" t="s">
        <v>695</v>
      </c>
      <c r="F236" s="172" t="s">
        <v>696</v>
      </c>
      <c r="G236" s="173" t="s">
        <v>428</v>
      </c>
      <c r="H236" s="174">
        <v>1</v>
      </c>
      <c r="I236" s="5"/>
      <c r="J236" s="175">
        <f t="shared" si="80"/>
        <v>0</v>
      </c>
      <c r="K236" s="172" t="s">
        <v>3</v>
      </c>
      <c r="L236" s="100"/>
      <c r="M236" s="176" t="s">
        <v>3</v>
      </c>
      <c r="N236" s="177" t="s">
        <v>43</v>
      </c>
      <c r="O236" s="178"/>
      <c r="P236" s="179">
        <f t="shared" si="81"/>
        <v>0</v>
      </c>
      <c r="Q236" s="179">
        <v>0</v>
      </c>
      <c r="R236" s="179">
        <f t="shared" si="82"/>
        <v>0</v>
      </c>
      <c r="S236" s="179">
        <v>0</v>
      </c>
      <c r="T236" s="180">
        <f t="shared" si="83"/>
        <v>0</v>
      </c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R236" s="181" t="s">
        <v>119</v>
      </c>
      <c r="AT236" s="181" t="s">
        <v>106</v>
      </c>
      <c r="AU236" s="181" t="s">
        <v>81</v>
      </c>
      <c r="AY236" s="91" t="s">
        <v>105</v>
      </c>
      <c r="BE236" s="182">
        <f t="shared" si="84"/>
        <v>0</v>
      </c>
      <c r="BF236" s="182">
        <f t="shared" si="85"/>
        <v>0</v>
      </c>
      <c r="BG236" s="182">
        <f t="shared" si="86"/>
        <v>0</v>
      </c>
      <c r="BH236" s="182">
        <f t="shared" si="87"/>
        <v>0</v>
      </c>
      <c r="BI236" s="182">
        <f t="shared" si="88"/>
        <v>0</v>
      </c>
      <c r="BJ236" s="91" t="s">
        <v>77</v>
      </c>
      <c r="BK236" s="182">
        <f t="shared" si="89"/>
        <v>0</v>
      </c>
      <c r="BL236" s="91" t="s">
        <v>119</v>
      </c>
      <c r="BM236" s="181" t="s">
        <v>697</v>
      </c>
    </row>
    <row r="237" spans="1:65" s="102" customFormat="1" ht="24.2" customHeight="1">
      <c r="A237" s="103"/>
      <c r="B237" s="100"/>
      <c r="C237" s="170" t="s">
        <v>698</v>
      </c>
      <c r="D237" s="170" t="s">
        <v>106</v>
      </c>
      <c r="E237" s="171" t="s">
        <v>699</v>
      </c>
      <c r="F237" s="172" t="s">
        <v>700</v>
      </c>
      <c r="G237" s="173" t="s">
        <v>428</v>
      </c>
      <c r="H237" s="174">
        <v>1</v>
      </c>
      <c r="I237" s="5"/>
      <c r="J237" s="175">
        <f t="shared" si="80"/>
        <v>0</v>
      </c>
      <c r="K237" s="172" t="s">
        <v>3</v>
      </c>
      <c r="L237" s="100"/>
      <c r="M237" s="176" t="s">
        <v>3</v>
      </c>
      <c r="N237" s="177" t="s">
        <v>43</v>
      </c>
      <c r="O237" s="178"/>
      <c r="P237" s="179">
        <f t="shared" si="81"/>
        <v>0</v>
      </c>
      <c r="Q237" s="179">
        <v>0</v>
      </c>
      <c r="R237" s="179">
        <f t="shared" si="82"/>
        <v>0</v>
      </c>
      <c r="S237" s="179">
        <v>0</v>
      </c>
      <c r="T237" s="180">
        <f t="shared" si="83"/>
        <v>0</v>
      </c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R237" s="181" t="s">
        <v>119</v>
      </c>
      <c r="AT237" s="181" t="s">
        <v>106</v>
      </c>
      <c r="AU237" s="181" t="s">
        <v>81</v>
      </c>
      <c r="AY237" s="91" t="s">
        <v>105</v>
      </c>
      <c r="BE237" s="182">
        <f t="shared" si="84"/>
        <v>0</v>
      </c>
      <c r="BF237" s="182">
        <f t="shared" si="85"/>
        <v>0</v>
      </c>
      <c r="BG237" s="182">
        <f t="shared" si="86"/>
        <v>0</v>
      </c>
      <c r="BH237" s="182">
        <f t="shared" si="87"/>
        <v>0</v>
      </c>
      <c r="BI237" s="182">
        <f t="shared" si="88"/>
        <v>0</v>
      </c>
      <c r="BJ237" s="91" t="s">
        <v>77</v>
      </c>
      <c r="BK237" s="182">
        <f t="shared" si="89"/>
        <v>0</v>
      </c>
      <c r="BL237" s="91" t="s">
        <v>119</v>
      </c>
      <c r="BM237" s="181" t="s">
        <v>701</v>
      </c>
    </row>
    <row r="238" spans="1:65" s="102" customFormat="1" ht="24.2" customHeight="1">
      <c r="A238" s="103"/>
      <c r="B238" s="100"/>
      <c r="C238" s="170" t="s">
        <v>702</v>
      </c>
      <c r="D238" s="170" t="s">
        <v>106</v>
      </c>
      <c r="E238" s="171" t="s">
        <v>703</v>
      </c>
      <c r="F238" s="172" t="s">
        <v>704</v>
      </c>
      <c r="G238" s="173" t="s">
        <v>705</v>
      </c>
      <c r="H238" s="174">
        <v>1</v>
      </c>
      <c r="I238" s="5"/>
      <c r="J238" s="175">
        <f t="shared" si="80"/>
        <v>0</v>
      </c>
      <c r="K238" s="172" t="s">
        <v>3</v>
      </c>
      <c r="L238" s="100"/>
      <c r="M238" s="176" t="s">
        <v>3</v>
      </c>
      <c r="N238" s="177" t="s">
        <v>43</v>
      </c>
      <c r="O238" s="178"/>
      <c r="P238" s="179">
        <f t="shared" si="81"/>
        <v>0</v>
      </c>
      <c r="Q238" s="179">
        <v>0</v>
      </c>
      <c r="R238" s="179">
        <f t="shared" si="82"/>
        <v>0</v>
      </c>
      <c r="S238" s="179">
        <v>0</v>
      </c>
      <c r="T238" s="180">
        <f t="shared" si="83"/>
        <v>0</v>
      </c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R238" s="181" t="s">
        <v>119</v>
      </c>
      <c r="AT238" s="181" t="s">
        <v>106</v>
      </c>
      <c r="AU238" s="181" t="s">
        <v>81</v>
      </c>
      <c r="AY238" s="91" t="s">
        <v>105</v>
      </c>
      <c r="BE238" s="182">
        <f t="shared" si="84"/>
        <v>0</v>
      </c>
      <c r="BF238" s="182">
        <f t="shared" si="85"/>
        <v>0</v>
      </c>
      <c r="BG238" s="182">
        <f t="shared" si="86"/>
        <v>0</v>
      </c>
      <c r="BH238" s="182">
        <f t="shared" si="87"/>
        <v>0</v>
      </c>
      <c r="BI238" s="182">
        <f t="shared" si="88"/>
        <v>0</v>
      </c>
      <c r="BJ238" s="91" t="s">
        <v>77</v>
      </c>
      <c r="BK238" s="182">
        <f t="shared" si="89"/>
        <v>0</v>
      </c>
      <c r="BL238" s="91" t="s">
        <v>119</v>
      </c>
      <c r="BM238" s="181" t="s">
        <v>706</v>
      </c>
    </row>
    <row r="239" spans="1:65" s="102" customFormat="1" ht="24.2" customHeight="1">
      <c r="A239" s="103"/>
      <c r="B239" s="100"/>
      <c r="C239" s="170" t="s">
        <v>707</v>
      </c>
      <c r="D239" s="170" t="s">
        <v>106</v>
      </c>
      <c r="E239" s="171" t="s">
        <v>708</v>
      </c>
      <c r="F239" s="172" t="s">
        <v>709</v>
      </c>
      <c r="G239" s="173" t="s">
        <v>428</v>
      </c>
      <c r="H239" s="174">
        <v>9</v>
      </c>
      <c r="I239" s="5"/>
      <c r="J239" s="175">
        <f t="shared" si="80"/>
        <v>0</v>
      </c>
      <c r="K239" s="172" t="s">
        <v>3</v>
      </c>
      <c r="L239" s="100"/>
      <c r="M239" s="176" t="s">
        <v>3</v>
      </c>
      <c r="N239" s="177" t="s">
        <v>43</v>
      </c>
      <c r="O239" s="178"/>
      <c r="P239" s="179">
        <f t="shared" si="81"/>
        <v>0</v>
      </c>
      <c r="Q239" s="179">
        <v>0</v>
      </c>
      <c r="R239" s="179">
        <f t="shared" si="82"/>
        <v>0</v>
      </c>
      <c r="S239" s="179">
        <v>0</v>
      </c>
      <c r="T239" s="180">
        <f t="shared" si="83"/>
        <v>0</v>
      </c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R239" s="181" t="s">
        <v>119</v>
      </c>
      <c r="AT239" s="181" t="s">
        <v>106</v>
      </c>
      <c r="AU239" s="181" t="s">
        <v>81</v>
      </c>
      <c r="AY239" s="91" t="s">
        <v>105</v>
      </c>
      <c r="BE239" s="182">
        <f t="shared" si="84"/>
        <v>0</v>
      </c>
      <c r="BF239" s="182">
        <f t="shared" si="85"/>
        <v>0</v>
      </c>
      <c r="BG239" s="182">
        <f t="shared" si="86"/>
        <v>0</v>
      </c>
      <c r="BH239" s="182">
        <f t="shared" si="87"/>
        <v>0</v>
      </c>
      <c r="BI239" s="182">
        <f t="shared" si="88"/>
        <v>0</v>
      </c>
      <c r="BJ239" s="91" t="s">
        <v>77</v>
      </c>
      <c r="BK239" s="182">
        <f t="shared" si="89"/>
        <v>0</v>
      </c>
      <c r="BL239" s="91" t="s">
        <v>119</v>
      </c>
      <c r="BM239" s="181" t="s">
        <v>710</v>
      </c>
    </row>
    <row r="240" spans="1:65" s="102" customFormat="1" ht="21.75" customHeight="1">
      <c r="A240" s="103"/>
      <c r="B240" s="100"/>
      <c r="C240" s="170" t="s">
        <v>711</v>
      </c>
      <c r="D240" s="170" t="s">
        <v>106</v>
      </c>
      <c r="E240" s="171" t="s">
        <v>712</v>
      </c>
      <c r="F240" s="172" t="s">
        <v>713</v>
      </c>
      <c r="G240" s="173" t="s">
        <v>428</v>
      </c>
      <c r="H240" s="174">
        <v>1</v>
      </c>
      <c r="I240" s="5"/>
      <c r="J240" s="175">
        <f t="shared" si="80"/>
        <v>0</v>
      </c>
      <c r="K240" s="172" t="s">
        <v>3</v>
      </c>
      <c r="L240" s="100"/>
      <c r="M240" s="176" t="s">
        <v>3</v>
      </c>
      <c r="N240" s="177" t="s">
        <v>43</v>
      </c>
      <c r="O240" s="178"/>
      <c r="P240" s="179">
        <f t="shared" si="81"/>
        <v>0</v>
      </c>
      <c r="Q240" s="179">
        <v>0</v>
      </c>
      <c r="R240" s="179">
        <f t="shared" si="82"/>
        <v>0</v>
      </c>
      <c r="S240" s="179">
        <v>0</v>
      </c>
      <c r="T240" s="180">
        <f t="shared" si="83"/>
        <v>0</v>
      </c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R240" s="181" t="s">
        <v>119</v>
      </c>
      <c r="AT240" s="181" t="s">
        <v>106</v>
      </c>
      <c r="AU240" s="181" t="s">
        <v>81</v>
      </c>
      <c r="AY240" s="91" t="s">
        <v>105</v>
      </c>
      <c r="BE240" s="182">
        <f t="shared" si="84"/>
        <v>0</v>
      </c>
      <c r="BF240" s="182">
        <f t="shared" si="85"/>
        <v>0</v>
      </c>
      <c r="BG240" s="182">
        <f t="shared" si="86"/>
        <v>0</v>
      </c>
      <c r="BH240" s="182">
        <f t="shared" si="87"/>
        <v>0</v>
      </c>
      <c r="BI240" s="182">
        <f t="shared" si="88"/>
        <v>0</v>
      </c>
      <c r="BJ240" s="91" t="s">
        <v>77</v>
      </c>
      <c r="BK240" s="182">
        <f t="shared" si="89"/>
        <v>0</v>
      </c>
      <c r="BL240" s="91" t="s">
        <v>119</v>
      </c>
      <c r="BM240" s="181" t="s">
        <v>714</v>
      </c>
    </row>
    <row r="241" spans="1:65" s="102" customFormat="1" ht="21.75" customHeight="1">
      <c r="A241" s="103"/>
      <c r="B241" s="100"/>
      <c r="C241" s="170" t="s">
        <v>715</v>
      </c>
      <c r="D241" s="170" t="s">
        <v>106</v>
      </c>
      <c r="E241" s="171" t="s">
        <v>716</v>
      </c>
      <c r="F241" s="172" t="s">
        <v>717</v>
      </c>
      <c r="G241" s="173" t="s">
        <v>428</v>
      </c>
      <c r="H241" s="174">
        <v>1</v>
      </c>
      <c r="I241" s="5"/>
      <c r="J241" s="175">
        <f t="shared" si="80"/>
        <v>0</v>
      </c>
      <c r="K241" s="172" t="s">
        <v>3</v>
      </c>
      <c r="L241" s="100"/>
      <c r="M241" s="176" t="s">
        <v>3</v>
      </c>
      <c r="N241" s="177" t="s">
        <v>43</v>
      </c>
      <c r="O241" s="178"/>
      <c r="P241" s="179">
        <f t="shared" si="81"/>
        <v>0</v>
      </c>
      <c r="Q241" s="179">
        <v>0</v>
      </c>
      <c r="R241" s="179">
        <f t="shared" si="82"/>
        <v>0</v>
      </c>
      <c r="S241" s="179">
        <v>0</v>
      </c>
      <c r="T241" s="180">
        <f t="shared" si="83"/>
        <v>0</v>
      </c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R241" s="181" t="s">
        <v>119</v>
      </c>
      <c r="AT241" s="181" t="s">
        <v>106</v>
      </c>
      <c r="AU241" s="181" t="s">
        <v>81</v>
      </c>
      <c r="AY241" s="91" t="s">
        <v>105</v>
      </c>
      <c r="BE241" s="182">
        <f t="shared" si="84"/>
        <v>0</v>
      </c>
      <c r="BF241" s="182">
        <f t="shared" si="85"/>
        <v>0</v>
      </c>
      <c r="BG241" s="182">
        <f t="shared" si="86"/>
        <v>0</v>
      </c>
      <c r="BH241" s="182">
        <f t="shared" si="87"/>
        <v>0</v>
      </c>
      <c r="BI241" s="182">
        <f t="shared" si="88"/>
        <v>0</v>
      </c>
      <c r="BJ241" s="91" t="s">
        <v>77</v>
      </c>
      <c r="BK241" s="182">
        <f t="shared" si="89"/>
        <v>0</v>
      </c>
      <c r="BL241" s="91" t="s">
        <v>119</v>
      </c>
      <c r="BM241" s="181" t="s">
        <v>718</v>
      </c>
    </row>
    <row r="242" spans="1:65" s="102" customFormat="1" ht="21.75" customHeight="1">
      <c r="A242" s="103"/>
      <c r="B242" s="100"/>
      <c r="C242" s="170" t="s">
        <v>719</v>
      </c>
      <c r="D242" s="170" t="s">
        <v>106</v>
      </c>
      <c r="E242" s="171" t="s">
        <v>720</v>
      </c>
      <c r="F242" s="172" t="s">
        <v>721</v>
      </c>
      <c r="G242" s="173" t="s">
        <v>428</v>
      </c>
      <c r="H242" s="174">
        <v>1</v>
      </c>
      <c r="I242" s="5"/>
      <c r="J242" s="175">
        <f t="shared" si="80"/>
        <v>0</v>
      </c>
      <c r="K242" s="172" t="s">
        <v>3</v>
      </c>
      <c r="L242" s="100"/>
      <c r="M242" s="176" t="s">
        <v>3</v>
      </c>
      <c r="N242" s="177" t="s">
        <v>43</v>
      </c>
      <c r="O242" s="178"/>
      <c r="P242" s="179">
        <f t="shared" si="81"/>
        <v>0</v>
      </c>
      <c r="Q242" s="179">
        <v>0</v>
      </c>
      <c r="R242" s="179">
        <f t="shared" si="82"/>
        <v>0</v>
      </c>
      <c r="S242" s="179">
        <v>0</v>
      </c>
      <c r="T242" s="180">
        <f t="shared" si="83"/>
        <v>0</v>
      </c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R242" s="181" t="s">
        <v>119</v>
      </c>
      <c r="AT242" s="181" t="s">
        <v>106</v>
      </c>
      <c r="AU242" s="181" t="s">
        <v>81</v>
      </c>
      <c r="AY242" s="91" t="s">
        <v>105</v>
      </c>
      <c r="BE242" s="182">
        <f t="shared" si="84"/>
        <v>0</v>
      </c>
      <c r="BF242" s="182">
        <f t="shared" si="85"/>
        <v>0</v>
      </c>
      <c r="BG242" s="182">
        <f t="shared" si="86"/>
        <v>0</v>
      </c>
      <c r="BH242" s="182">
        <f t="shared" si="87"/>
        <v>0</v>
      </c>
      <c r="BI242" s="182">
        <f t="shared" si="88"/>
        <v>0</v>
      </c>
      <c r="BJ242" s="91" t="s">
        <v>77</v>
      </c>
      <c r="BK242" s="182">
        <f t="shared" si="89"/>
        <v>0</v>
      </c>
      <c r="BL242" s="91" t="s">
        <v>119</v>
      </c>
      <c r="BM242" s="181" t="s">
        <v>722</v>
      </c>
    </row>
    <row r="243" spans="1:65" s="102" customFormat="1" ht="21.75" customHeight="1">
      <c r="A243" s="103"/>
      <c r="B243" s="100"/>
      <c r="C243" s="170" t="s">
        <v>723</v>
      </c>
      <c r="D243" s="170" t="s">
        <v>106</v>
      </c>
      <c r="E243" s="171" t="s">
        <v>724</v>
      </c>
      <c r="F243" s="172" t="s">
        <v>725</v>
      </c>
      <c r="G243" s="173" t="s">
        <v>428</v>
      </c>
      <c r="H243" s="174">
        <v>1</v>
      </c>
      <c r="I243" s="5"/>
      <c r="J243" s="175">
        <f t="shared" si="80"/>
        <v>0</v>
      </c>
      <c r="K243" s="172" t="s">
        <v>3</v>
      </c>
      <c r="L243" s="100"/>
      <c r="M243" s="176" t="s">
        <v>3</v>
      </c>
      <c r="N243" s="177" t="s">
        <v>43</v>
      </c>
      <c r="O243" s="178"/>
      <c r="P243" s="179">
        <f t="shared" si="81"/>
        <v>0</v>
      </c>
      <c r="Q243" s="179">
        <v>0</v>
      </c>
      <c r="R243" s="179">
        <f t="shared" si="82"/>
        <v>0</v>
      </c>
      <c r="S243" s="179">
        <v>0</v>
      </c>
      <c r="T243" s="180">
        <f t="shared" si="83"/>
        <v>0</v>
      </c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R243" s="181" t="s">
        <v>119</v>
      </c>
      <c r="AT243" s="181" t="s">
        <v>106</v>
      </c>
      <c r="AU243" s="181" t="s">
        <v>81</v>
      </c>
      <c r="AY243" s="91" t="s">
        <v>105</v>
      </c>
      <c r="BE243" s="182">
        <f t="shared" si="84"/>
        <v>0</v>
      </c>
      <c r="BF243" s="182">
        <f t="shared" si="85"/>
        <v>0</v>
      </c>
      <c r="BG243" s="182">
        <f t="shared" si="86"/>
        <v>0</v>
      </c>
      <c r="BH243" s="182">
        <f t="shared" si="87"/>
        <v>0</v>
      </c>
      <c r="BI243" s="182">
        <f t="shared" si="88"/>
        <v>0</v>
      </c>
      <c r="BJ243" s="91" t="s">
        <v>77</v>
      </c>
      <c r="BK243" s="182">
        <f t="shared" si="89"/>
        <v>0</v>
      </c>
      <c r="BL243" s="91" t="s">
        <v>119</v>
      </c>
      <c r="BM243" s="181" t="s">
        <v>726</v>
      </c>
    </row>
    <row r="244" spans="1:65" s="102" customFormat="1" ht="24.2" customHeight="1">
      <c r="A244" s="103"/>
      <c r="B244" s="100"/>
      <c r="C244" s="170" t="s">
        <v>727</v>
      </c>
      <c r="D244" s="170" t="s">
        <v>106</v>
      </c>
      <c r="E244" s="171" t="s">
        <v>728</v>
      </c>
      <c r="F244" s="172" t="s">
        <v>729</v>
      </c>
      <c r="G244" s="173" t="s">
        <v>428</v>
      </c>
      <c r="H244" s="174">
        <v>4</v>
      </c>
      <c r="I244" s="5"/>
      <c r="J244" s="175">
        <f t="shared" si="80"/>
        <v>0</v>
      </c>
      <c r="K244" s="172" t="s">
        <v>3</v>
      </c>
      <c r="L244" s="100"/>
      <c r="M244" s="176" t="s">
        <v>3</v>
      </c>
      <c r="N244" s="177" t="s">
        <v>43</v>
      </c>
      <c r="O244" s="178"/>
      <c r="P244" s="179">
        <f t="shared" si="81"/>
        <v>0</v>
      </c>
      <c r="Q244" s="179">
        <v>0</v>
      </c>
      <c r="R244" s="179">
        <f t="shared" si="82"/>
        <v>0</v>
      </c>
      <c r="S244" s="179">
        <v>0</v>
      </c>
      <c r="T244" s="180">
        <f t="shared" si="83"/>
        <v>0</v>
      </c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R244" s="181" t="s">
        <v>119</v>
      </c>
      <c r="AT244" s="181" t="s">
        <v>106</v>
      </c>
      <c r="AU244" s="181" t="s">
        <v>81</v>
      </c>
      <c r="AY244" s="91" t="s">
        <v>105</v>
      </c>
      <c r="BE244" s="182">
        <f t="shared" si="84"/>
        <v>0</v>
      </c>
      <c r="BF244" s="182">
        <f t="shared" si="85"/>
        <v>0</v>
      </c>
      <c r="BG244" s="182">
        <f t="shared" si="86"/>
        <v>0</v>
      </c>
      <c r="BH244" s="182">
        <f t="shared" si="87"/>
        <v>0</v>
      </c>
      <c r="BI244" s="182">
        <f t="shared" si="88"/>
        <v>0</v>
      </c>
      <c r="BJ244" s="91" t="s">
        <v>77</v>
      </c>
      <c r="BK244" s="182">
        <f t="shared" si="89"/>
        <v>0</v>
      </c>
      <c r="BL244" s="91" t="s">
        <v>119</v>
      </c>
      <c r="BM244" s="181" t="s">
        <v>730</v>
      </c>
    </row>
    <row r="245" spans="1:65" s="102" customFormat="1" ht="21.75" customHeight="1">
      <c r="A245" s="103"/>
      <c r="B245" s="100"/>
      <c r="C245" s="170" t="s">
        <v>731</v>
      </c>
      <c r="D245" s="170" t="s">
        <v>106</v>
      </c>
      <c r="E245" s="171" t="s">
        <v>732</v>
      </c>
      <c r="F245" s="172" t="s">
        <v>733</v>
      </c>
      <c r="G245" s="173" t="s">
        <v>428</v>
      </c>
      <c r="H245" s="174">
        <v>24</v>
      </c>
      <c r="I245" s="5"/>
      <c r="J245" s="175">
        <f t="shared" si="80"/>
        <v>0</v>
      </c>
      <c r="K245" s="172" t="s">
        <v>3</v>
      </c>
      <c r="L245" s="100"/>
      <c r="M245" s="176" t="s">
        <v>3</v>
      </c>
      <c r="N245" s="177" t="s">
        <v>43</v>
      </c>
      <c r="O245" s="178"/>
      <c r="P245" s="179">
        <f t="shared" si="81"/>
        <v>0</v>
      </c>
      <c r="Q245" s="179">
        <v>0</v>
      </c>
      <c r="R245" s="179">
        <f t="shared" si="82"/>
        <v>0</v>
      </c>
      <c r="S245" s="179">
        <v>0</v>
      </c>
      <c r="T245" s="180">
        <f t="shared" si="83"/>
        <v>0</v>
      </c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  <c r="AR245" s="181" t="s">
        <v>119</v>
      </c>
      <c r="AT245" s="181" t="s">
        <v>106</v>
      </c>
      <c r="AU245" s="181" t="s">
        <v>81</v>
      </c>
      <c r="AY245" s="91" t="s">
        <v>105</v>
      </c>
      <c r="BE245" s="182">
        <f t="shared" si="84"/>
        <v>0</v>
      </c>
      <c r="BF245" s="182">
        <f t="shared" si="85"/>
        <v>0</v>
      </c>
      <c r="BG245" s="182">
        <f t="shared" si="86"/>
        <v>0</v>
      </c>
      <c r="BH245" s="182">
        <f t="shared" si="87"/>
        <v>0</v>
      </c>
      <c r="BI245" s="182">
        <f t="shared" si="88"/>
        <v>0</v>
      </c>
      <c r="BJ245" s="91" t="s">
        <v>77</v>
      </c>
      <c r="BK245" s="182">
        <f t="shared" si="89"/>
        <v>0</v>
      </c>
      <c r="BL245" s="91" t="s">
        <v>119</v>
      </c>
      <c r="BM245" s="181" t="s">
        <v>734</v>
      </c>
    </row>
    <row r="246" spans="1:65" s="102" customFormat="1" ht="24.2" customHeight="1">
      <c r="A246" s="103"/>
      <c r="B246" s="100"/>
      <c r="C246" s="170" t="s">
        <v>735</v>
      </c>
      <c r="D246" s="170" t="s">
        <v>106</v>
      </c>
      <c r="E246" s="171" t="s">
        <v>736</v>
      </c>
      <c r="F246" s="172" t="s">
        <v>737</v>
      </c>
      <c r="G246" s="173" t="s">
        <v>428</v>
      </c>
      <c r="H246" s="174">
        <v>2</v>
      </c>
      <c r="I246" s="5"/>
      <c r="J246" s="175">
        <f aca="true" t="shared" si="90" ref="J246:J249">ROUND(I246*H246,2)</f>
        <v>0</v>
      </c>
      <c r="K246" s="172" t="s">
        <v>3</v>
      </c>
      <c r="L246" s="100"/>
      <c r="M246" s="176" t="s">
        <v>3</v>
      </c>
      <c r="N246" s="177" t="s">
        <v>43</v>
      </c>
      <c r="O246" s="178"/>
      <c r="P246" s="179">
        <f aca="true" t="shared" si="91" ref="P246:P249">O246*H246</f>
        <v>0</v>
      </c>
      <c r="Q246" s="179">
        <v>0</v>
      </c>
      <c r="R246" s="179">
        <f aca="true" t="shared" si="92" ref="R246:R249">Q246*H246</f>
        <v>0</v>
      </c>
      <c r="S246" s="179">
        <v>0</v>
      </c>
      <c r="T246" s="180">
        <f aca="true" t="shared" si="93" ref="T246:T249">S246*H246</f>
        <v>0</v>
      </c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R246" s="181" t="s">
        <v>119</v>
      </c>
      <c r="AT246" s="181" t="s">
        <v>106</v>
      </c>
      <c r="AU246" s="181" t="s">
        <v>81</v>
      </c>
      <c r="AY246" s="91" t="s">
        <v>105</v>
      </c>
      <c r="BE246" s="182">
        <f t="shared" si="84"/>
        <v>0</v>
      </c>
      <c r="BF246" s="182">
        <f t="shared" si="85"/>
        <v>0</v>
      </c>
      <c r="BG246" s="182">
        <f t="shared" si="86"/>
        <v>0</v>
      </c>
      <c r="BH246" s="182">
        <f t="shared" si="87"/>
        <v>0</v>
      </c>
      <c r="BI246" s="182">
        <f t="shared" si="88"/>
        <v>0</v>
      </c>
      <c r="BJ246" s="91" t="s">
        <v>77</v>
      </c>
      <c r="BK246" s="182">
        <f t="shared" si="89"/>
        <v>0</v>
      </c>
      <c r="BL246" s="91" t="s">
        <v>119</v>
      </c>
      <c r="BM246" s="181" t="s">
        <v>738</v>
      </c>
    </row>
    <row r="247" spans="1:65" s="102" customFormat="1" ht="24.2" customHeight="1">
      <c r="A247" s="103"/>
      <c r="B247" s="100"/>
      <c r="C247" s="170" t="s">
        <v>739</v>
      </c>
      <c r="D247" s="170" t="s">
        <v>106</v>
      </c>
      <c r="E247" s="171" t="s">
        <v>740</v>
      </c>
      <c r="F247" s="172" t="s">
        <v>741</v>
      </c>
      <c r="G247" s="173" t="s">
        <v>428</v>
      </c>
      <c r="H247" s="174">
        <v>1</v>
      </c>
      <c r="I247" s="5"/>
      <c r="J247" s="175">
        <f t="shared" si="90"/>
        <v>0</v>
      </c>
      <c r="K247" s="172" t="s">
        <v>3</v>
      </c>
      <c r="L247" s="100"/>
      <c r="M247" s="176" t="s">
        <v>3</v>
      </c>
      <c r="N247" s="177" t="s">
        <v>43</v>
      </c>
      <c r="O247" s="178"/>
      <c r="P247" s="179">
        <f t="shared" si="91"/>
        <v>0</v>
      </c>
      <c r="Q247" s="179">
        <v>0</v>
      </c>
      <c r="R247" s="179">
        <f t="shared" si="92"/>
        <v>0</v>
      </c>
      <c r="S247" s="179">
        <v>0</v>
      </c>
      <c r="T247" s="180">
        <f t="shared" si="93"/>
        <v>0</v>
      </c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R247" s="181" t="s">
        <v>119</v>
      </c>
      <c r="AT247" s="181" t="s">
        <v>106</v>
      </c>
      <c r="AU247" s="181" t="s">
        <v>81</v>
      </c>
      <c r="AY247" s="91" t="s">
        <v>105</v>
      </c>
      <c r="BE247" s="182">
        <f t="shared" si="84"/>
        <v>0</v>
      </c>
      <c r="BF247" s="182">
        <f t="shared" si="85"/>
        <v>0</v>
      </c>
      <c r="BG247" s="182">
        <f t="shared" si="86"/>
        <v>0</v>
      </c>
      <c r="BH247" s="182">
        <f t="shared" si="87"/>
        <v>0</v>
      </c>
      <c r="BI247" s="182">
        <f t="shared" si="88"/>
        <v>0</v>
      </c>
      <c r="BJ247" s="91" t="s">
        <v>77</v>
      </c>
      <c r="BK247" s="182">
        <f t="shared" si="89"/>
        <v>0</v>
      </c>
      <c r="BL247" s="91" t="s">
        <v>119</v>
      </c>
      <c r="BM247" s="181" t="s">
        <v>742</v>
      </c>
    </row>
    <row r="248" spans="1:65" s="102" customFormat="1" ht="21.75" customHeight="1">
      <c r="A248" s="103"/>
      <c r="B248" s="100"/>
      <c r="C248" s="170" t="s">
        <v>743</v>
      </c>
      <c r="D248" s="170" t="s">
        <v>106</v>
      </c>
      <c r="E248" s="171" t="s">
        <v>744</v>
      </c>
      <c r="F248" s="172" t="s">
        <v>745</v>
      </c>
      <c r="G248" s="173" t="s">
        <v>428</v>
      </c>
      <c r="H248" s="174">
        <v>1</v>
      </c>
      <c r="I248" s="5"/>
      <c r="J248" s="175">
        <f t="shared" si="90"/>
        <v>0</v>
      </c>
      <c r="K248" s="172" t="s">
        <v>3</v>
      </c>
      <c r="L248" s="100"/>
      <c r="M248" s="176" t="s">
        <v>3</v>
      </c>
      <c r="N248" s="177" t="s">
        <v>43</v>
      </c>
      <c r="O248" s="178"/>
      <c r="P248" s="179">
        <f t="shared" si="91"/>
        <v>0</v>
      </c>
      <c r="Q248" s="179">
        <v>0</v>
      </c>
      <c r="R248" s="179">
        <f t="shared" si="92"/>
        <v>0</v>
      </c>
      <c r="S248" s="179">
        <v>0</v>
      </c>
      <c r="T248" s="180">
        <f t="shared" si="93"/>
        <v>0</v>
      </c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R248" s="181" t="s">
        <v>119</v>
      </c>
      <c r="AT248" s="181" t="s">
        <v>106</v>
      </c>
      <c r="AU248" s="181" t="s">
        <v>81</v>
      </c>
      <c r="AY248" s="91" t="s">
        <v>105</v>
      </c>
      <c r="BE248" s="182">
        <f t="shared" si="84"/>
        <v>0</v>
      </c>
      <c r="BF248" s="182">
        <f t="shared" si="85"/>
        <v>0</v>
      </c>
      <c r="BG248" s="182">
        <f t="shared" si="86"/>
        <v>0</v>
      </c>
      <c r="BH248" s="182">
        <f t="shared" si="87"/>
        <v>0</v>
      </c>
      <c r="BI248" s="182">
        <f t="shared" si="88"/>
        <v>0</v>
      </c>
      <c r="BJ248" s="91" t="s">
        <v>77</v>
      </c>
      <c r="BK248" s="182">
        <f t="shared" si="89"/>
        <v>0</v>
      </c>
      <c r="BL248" s="91" t="s">
        <v>119</v>
      </c>
      <c r="BM248" s="181" t="s">
        <v>746</v>
      </c>
    </row>
    <row r="249" spans="1:65" s="102" customFormat="1" ht="16.5" customHeight="1">
      <c r="A249" s="103"/>
      <c r="B249" s="100"/>
      <c r="C249" s="170" t="s">
        <v>747</v>
      </c>
      <c r="D249" s="170" t="s">
        <v>106</v>
      </c>
      <c r="E249" s="171" t="s">
        <v>748</v>
      </c>
      <c r="F249" s="172" t="s">
        <v>749</v>
      </c>
      <c r="G249" s="173" t="s">
        <v>166</v>
      </c>
      <c r="H249" s="6"/>
      <c r="I249" s="5"/>
      <c r="J249" s="175">
        <f t="shared" si="90"/>
        <v>0</v>
      </c>
      <c r="K249" s="172" t="s">
        <v>3</v>
      </c>
      <c r="L249" s="100"/>
      <c r="M249" s="183" t="s">
        <v>3</v>
      </c>
      <c r="N249" s="184" t="s">
        <v>43</v>
      </c>
      <c r="O249" s="185"/>
      <c r="P249" s="186">
        <f t="shared" si="91"/>
        <v>0</v>
      </c>
      <c r="Q249" s="186">
        <v>0</v>
      </c>
      <c r="R249" s="186">
        <f t="shared" si="92"/>
        <v>0</v>
      </c>
      <c r="S249" s="186">
        <v>0</v>
      </c>
      <c r="T249" s="187">
        <f t="shared" si="93"/>
        <v>0</v>
      </c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R249" s="181" t="s">
        <v>119</v>
      </c>
      <c r="AT249" s="181" t="s">
        <v>106</v>
      </c>
      <c r="AU249" s="181" t="s">
        <v>81</v>
      </c>
      <c r="AY249" s="91" t="s">
        <v>105</v>
      </c>
      <c r="BE249" s="182">
        <f t="shared" si="84"/>
        <v>0</v>
      </c>
      <c r="BF249" s="182">
        <f t="shared" si="85"/>
        <v>0</v>
      </c>
      <c r="BG249" s="182">
        <f t="shared" si="86"/>
        <v>0</v>
      </c>
      <c r="BH249" s="182">
        <f t="shared" si="87"/>
        <v>0</v>
      </c>
      <c r="BI249" s="182">
        <f t="shared" si="88"/>
        <v>0</v>
      </c>
      <c r="BJ249" s="91" t="s">
        <v>77</v>
      </c>
      <c r="BK249" s="182">
        <f t="shared" si="89"/>
        <v>0</v>
      </c>
      <c r="BL249" s="91" t="s">
        <v>119</v>
      </c>
      <c r="BM249" s="181" t="s">
        <v>750</v>
      </c>
    </row>
    <row r="250" spans="1:31" s="102" customFormat="1" ht="6.95" customHeight="1">
      <c r="A250" s="103"/>
      <c r="B250" s="122"/>
      <c r="C250" s="123"/>
      <c r="D250" s="123"/>
      <c r="E250" s="123"/>
      <c r="F250" s="123"/>
      <c r="G250" s="123"/>
      <c r="H250" s="123"/>
      <c r="I250" s="123"/>
      <c r="J250" s="123"/>
      <c r="K250" s="123"/>
      <c r="L250" s="100"/>
      <c r="M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</row>
  </sheetData>
  <sheetProtection algorithmName="SHA-512" hashValue="slUXWFrHKMDhtThCSl6JDuPoL45/BGBYH/tdnlVH63WjZsvNMbBdsQ83MosyMEoe8J8tZ6OLkvjgivqaOLirhA==" saltValue="d5HHAkioiBDI04fLVWkTgA==" spinCount="100000" sheet="1" objects="1" scenarios="1" selectLockedCells="1"/>
  <autoFilter ref="C86:K249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78"/>
  </sheetViews>
  <sheetFormatPr defaultColWidth="9.140625" defaultRowHeight="12"/>
  <cols>
    <col min="1" max="1" width="8.28125" style="7" customWidth="1"/>
    <col min="2" max="2" width="1.7109375" style="7" customWidth="1"/>
    <col min="3" max="4" width="5.00390625" style="7" customWidth="1"/>
    <col min="5" max="5" width="11.7109375" style="7" customWidth="1"/>
    <col min="6" max="6" width="9.140625" style="7" customWidth="1"/>
    <col min="7" max="7" width="5.00390625" style="7" customWidth="1"/>
    <col min="8" max="8" width="77.8515625" style="7" customWidth="1"/>
    <col min="9" max="10" width="20.00390625" style="7" customWidth="1"/>
    <col min="11" max="11" width="1.7109375" style="7" customWidth="1"/>
  </cols>
  <sheetData>
    <row r="1" s="1" customFormat="1" ht="37.5" customHeight="1"/>
    <row r="2" spans="2:11" s="1" customFormat="1" ht="7.5" customHeight="1">
      <c r="B2" s="8"/>
      <c r="C2" s="9"/>
      <c r="D2" s="9"/>
      <c r="E2" s="9"/>
      <c r="F2" s="9"/>
      <c r="G2" s="9"/>
      <c r="H2" s="9"/>
      <c r="I2" s="9"/>
      <c r="J2" s="9"/>
      <c r="K2" s="10"/>
    </row>
    <row r="3" spans="2:11" s="2" customFormat="1" ht="45" customHeight="1">
      <c r="B3" s="11"/>
      <c r="C3" s="280" t="s">
        <v>751</v>
      </c>
      <c r="D3" s="280"/>
      <c r="E3" s="280"/>
      <c r="F3" s="280"/>
      <c r="G3" s="280"/>
      <c r="H3" s="280"/>
      <c r="I3" s="280"/>
      <c r="J3" s="280"/>
      <c r="K3" s="12"/>
    </row>
    <row r="4" spans="2:11" s="1" customFormat="1" ht="25.5" customHeight="1">
      <c r="B4" s="13"/>
      <c r="C4" s="281" t="s">
        <v>752</v>
      </c>
      <c r="D4" s="281"/>
      <c r="E4" s="281"/>
      <c r="F4" s="281"/>
      <c r="G4" s="281"/>
      <c r="H4" s="281"/>
      <c r="I4" s="281"/>
      <c r="J4" s="281"/>
      <c r="K4" s="14"/>
    </row>
    <row r="5" spans="2:11" s="1" customFormat="1" ht="5.25" customHeight="1">
      <c r="B5" s="13"/>
      <c r="C5" s="15"/>
      <c r="D5" s="15"/>
      <c r="E5" s="15"/>
      <c r="F5" s="15"/>
      <c r="G5" s="15"/>
      <c r="H5" s="15"/>
      <c r="I5" s="15"/>
      <c r="J5" s="15"/>
      <c r="K5" s="14"/>
    </row>
    <row r="6" spans="2:11" s="1" customFormat="1" ht="15" customHeight="1">
      <c r="B6" s="13"/>
      <c r="C6" s="279" t="s">
        <v>753</v>
      </c>
      <c r="D6" s="279"/>
      <c r="E6" s="279"/>
      <c r="F6" s="279"/>
      <c r="G6" s="279"/>
      <c r="H6" s="279"/>
      <c r="I6" s="279"/>
      <c r="J6" s="279"/>
      <c r="K6" s="14"/>
    </row>
    <row r="7" spans="2:11" s="1" customFormat="1" ht="15" customHeight="1">
      <c r="B7" s="17"/>
      <c r="C7" s="279" t="s">
        <v>754</v>
      </c>
      <c r="D7" s="279"/>
      <c r="E7" s="279"/>
      <c r="F7" s="279"/>
      <c r="G7" s="279"/>
      <c r="H7" s="279"/>
      <c r="I7" s="279"/>
      <c r="J7" s="279"/>
      <c r="K7" s="14"/>
    </row>
    <row r="8" spans="2:11" s="1" customFormat="1" ht="12.75" customHeight="1">
      <c r="B8" s="17"/>
      <c r="C8" s="16"/>
      <c r="D8" s="16"/>
      <c r="E8" s="16"/>
      <c r="F8" s="16"/>
      <c r="G8" s="16"/>
      <c r="H8" s="16"/>
      <c r="I8" s="16"/>
      <c r="J8" s="16"/>
      <c r="K8" s="14"/>
    </row>
    <row r="9" spans="2:11" s="1" customFormat="1" ht="15" customHeight="1">
      <c r="B9" s="17"/>
      <c r="C9" s="279" t="s">
        <v>755</v>
      </c>
      <c r="D9" s="279"/>
      <c r="E9" s="279"/>
      <c r="F9" s="279"/>
      <c r="G9" s="279"/>
      <c r="H9" s="279"/>
      <c r="I9" s="279"/>
      <c r="J9" s="279"/>
      <c r="K9" s="14"/>
    </row>
    <row r="10" spans="2:11" s="1" customFormat="1" ht="15" customHeight="1">
      <c r="B10" s="17"/>
      <c r="C10" s="16"/>
      <c r="D10" s="279" t="s">
        <v>756</v>
      </c>
      <c r="E10" s="279"/>
      <c r="F10" s="279"/>
      <c r="G10" s="279"/>
      <c r="H10" s="279"/>
      <c r="I10" s="279"/>
      <c r="J10" s="279"/>
      <c r="K10" s="14"/>
    </row>
    <row r="11" spans="2:11" s="1" customFormat="1" ht="15" customHeight="1">
      <c r="B11" s="17"/>
      <c r="C11" s="18"/>
      <c r="D11" s="279" t="s">
        <v>757</v>
      </c>
      <c r="E11" s="279"/>
      <c r="F11" s="279"/>
      <c r="G11" s="279"/>
      <c r="H11" s="279"/>
      <c r="I11" s="279"/>
      <c r="J11" s="279"/>
      <c r="K11" s="14"/>
    </row>
    <row r="12" spans="2:11" s="1" customFormat="1" ht="15" customHeight="1">
      <c r="B12" s="17"/>
      <c r="C12" s="18"/>
      <c r="D12" s="16"/>
      <c r="E12" s="16"/>
      <c r="F12" s="16"/>
      <c r="G12" s="16"/>
      <c r="H12" s="16"/>
      <c r="I12" s="16"/>
      <c r="J12" s="16"/>
      <c r="K12" s="14"/>
    </row>
    <row r="13" spans="2:11" s="1" customFormat="1" ht="15" customHeight="1">
      <c r="B13" s="17"/>
      <c r="C13" s="18"/>
      <c r="D13" s="19" t="s">
        <v>758</v>
      </c>
      <c r="E13" s="16"/>
      <c r="F13" s="16"/>
      <c r="G13" s="16"/>
      <c r="H13" s="16"/>
      <c r="I13" s="16"/>
      <c r="J13" s="16"/>
      <c r="K13" s="14"/>
    </row>
    <row r="14" spans="2:11" s="1" customFormat="1" ht="12.75" customHeight="1">
      <c r="B14" s="17"/>
      <c r="C14" s="18"/>
      <c r="D14" s="18"/>
      <c r="E14" s="18"/>
      <c r="F14" s="18"/>
      <c r="G14" s="18"/>
      <c r="H14" s="18"/>
      <c r="I14" s="18"/>
      <c r="J14" s="18"/>
      <c r="K14" s="14"/>
    </row>
    <row r="15" spans="2:11" s="1" customFormat="1" ht="15" customHeight="1">
      <c r="B15" s="17"/>
      <c r="C15" s="18"/>
      <c r="D15" s="279" t="s">
        <v>759</v>
      </c>
      <c r="E15" s="279"/>
      <c r="F15" s="279"/>
      <c r="G15" s="279"/>
      <c r="H15" s="279"/>
      <c r="I15" s="279"/>
      <c r="J15" s="279"/>
      <c r="K15" s="14"/>
    </row>
    <row r="16" spans="2:11" s="1" customFormat="1" ht="15" customHeight="1">
      <c r="B16" s="17"/>
      <c r="C16" s="18"/>
      <c r="D16" s="279" t="s">
        <v>760</v>
      </c>
      <c r="E16" s="279"/>
      <c r="F16" s="279"/>
      <c r="G16" s="279"/>
      <c r="H16" s="279"/>
      <c r="I16" s="279"/>
      <c r="J16" s="279"/>
      <c r="K16" s="14"/>
    </row>
    <row r="17" spans="2:11" s="1" customFormat="1" ht="15" customHeight="1">
      <c r="B17" s="17"/>
      <c r="C17" s="18"/>
      <c r="D17" s="279" t="s">
        <v>761</v>
      </c>
      <c r="E17" s="279"/>
      <c r="F17" s="279"/>
      <c r="G17" s="279"/>
      <c r="H17" s="279"/>
      <c r="I17" s="279"/>
      <c r="J17" s="279"/>
      <c r="K17" s="14"/>
    </row>
    <row r="18" spans="2:11" s="1" customFormat="1" ht="15" customHeight="1">
      <c r="B18" s="17"/>
      <c r="C18" s="18"/>
      <c r="D18" s="18"/>
      <c r="E18" s="20" t="s">
        <v>76</v>
      </c>
      <c r="F18" s="279" t="s">
        <v>762</v>
      </c>
      <c r="G18" s="279"/>
      <c r="H18" s="279"/>
      <c r="I18" s="279"/>
      <c r="J18" s="279"/>
      <c r="K18" s="14"/>
    </row>
    <row r="19" spans="2:11" s="1" customFormat="1" ht="15" customHeight="1">
      <c r="B19" s="17"/>
      <c r="C19" s="18"/>
      <c r="D19" s="18"/>
      <c r="E19" s="20" t="s">
        <v>763</v>
      </c>
      <c r="F19" s="279" t="s">
        <v>764</v>
      </c>
      <c r="G19" s="279"/>
      <c r="H19" s="279"/>
      <c r="I19" s="279"/>
      <c r="J19" s="279"/>
      <c r="K19" s="14"/>
    </row>
    <row r="20" spans="2:11" s="1" customFormat="1" ht="15" customHeight="1">
      <c r="B20" s="17"/>
      <c r="C20" s="18"/>
      <c r="D20" s="18"/>
      <c r="E20" s="20" t="s">
        <v>765</v>
      </c>
      <c r="F20" s="279" t="s">
        <v>766</v>
      </c>
      <c r="G20" s="279"/>
      <c r="H20" s="279"/>
      <c r="I20" s="279"/>
      <c r="J20" s="279"/>
      <c r="K20" s="14"/>
    </row>
    <row r="21" spans="2:11" s="1" customFormat="1" ht="15" customHeight="1">
      <c r="B21" s="17"/>
      <c r="C21" s="18"/>
      <c r="D21" s="18"/>
      <c r="E21" s="20" t="s">
        <v>767</v>
      </c>
      <c r="F21" s="279" t="s">
        <v>768</v>
      </c>
      <c r="G21" s="279"/>
      <c r="H21" s="279"/>
      <c r="I21" s="279"/>
      <c r="J21" s="279"/>
      <c r="K21" s="14"/>
    </row>
    <row r="22" spans="2:11" s="1" customFormat="1" ht="15" customHeight="1">
      <c r="B22" s="17"/>
      <c r="C22" s="18"/>
      <c r="D22" s="18"/>
      <c r="E22" s="20" t="s">
        <v>769</v>
      </c>
      <c r="F22" s="279" t="s">
        <v>770</v>
      </c>
      <c r="G22" s="279"/>
      <c r="H22" s="279"/>
      <c r="I22" s="279"/>
      <c r="J22" s="279"/>
      <c r="K22" s="14"/>
    </row>
    <row r="23" spans="2:11" s="1" customFormat="1" ht="15" customHeight="1">
      <c r="B23" s="17"/>
      <c r="C23" s="18"/>
      <c r="D23" s="18"/>
      <c r="E23" s="20" t="s">
        <v>79</v>
      </c>
      <c r="F23" s="279" t="s">
        <v>771</v>
      </c>
      <c r="G23" s="279"/>
      <c r="H23" s="279"/>
      <c r="I23" s="279"/>
      <c r="J23" s="279"/>
      <c r="K23" s="14"/>
    </row>
    <row r="24" spans="2:11" s="1" customFormat="1" ht="12.75" customHeight="1">
      <c r="B24" s="17"/>
      <c r="C24" s="18"/>
      <c r="D24" s="18"/>
      <c r="E24" s="18"/>
      <c r="F24" s="18"/>
      <c r="G24" s="18"/>
      <c r="H24" s="18"/>
      <c r="I24" s="18"/>
      <c r="J24" s="18"/>
      <c r="K24" s="14"/>
    </row>
    <row r="25" spans="2:11" s="1" customFormat="1" ht="15" customHeight="1">
      <c r="B25" s="17"/>
      <c r="C25" s="279" t="s">
        <v>772</v>
      </c>
      <c r="D25" s="279"/>
      <c r="E25" s="279"/>
      <c r="F25" s="279"/>
      <c r="G25" s="279"/>
      <c r="H25" s="279"/>
      <c r="I25" s="279"/>
      <c r="J25" s="279"/>
      <c r="K25" s="14"/>
    </row>
    <row r="26" spans="2:11" s="1" customFormat="1" ht="15" customHeight="1">
      <c r="B26" s="17"/>
      <c r="C26" s="279" t="s">
        <v>773</v>
      </c>
      <c r="D26" s="279"/>
      <c r="E26" s="279"/>
      <c r="F26" s="279"/>
      <c r="G26" s="279"/>
      <c r="H26" s="279"/>
      <c r="I26" s="279"/>
      <c r="J26" s="279"/>
      <c r="K26" s="14"/>
    </row>
    <row r="27" spans="2:11" s="1" customFormat="1" ht="15" customHeight="1">
      <c r="B27" s="17"/>
      <c r="C27" s="16"/>
      <c r="D27" s="279" t="s">
        <v>774</v>
      </c>
      <c r="E27" s="279"/>
      <c r="F27" s="279"/>
      <c r="G27" s="279"/>
      <c r="H27" s="279"/>
      <c r="I27" s="279"/>
      <c r="J27" s="279"/>
      <c r="K27" s="14"/>
    </row>
    <row r="28" spans="2:11" s="1" customFormat="1" ht="15" customHeight="1">
      <c r="B28" s="17"/>
      <c r="C28" s="18"/>
      <c r="D28" s="279" t="s">
        <v>775</v>
      </c>
      <c r="E28" s="279"/>
      <c r="F28" s="279"/>
      <c r="G28" s="279"/>
      <c r="H28" s="279"/>
      <c r="I28" s="279"/>
      <c r="J28" s="279"/>
      <c r="K28" s="14"/>
    </row>
    <row r="29" spans="2:11" s="1" customFormat="1" ht="12.75" customHeight="1">
      <c r="B29" s="17"/>
      <c r="C29" s="18"/>
      <c r="D29" s="18"/>
      <c r="E29" s="18"/>
      <c r="F29" s="18"/>
      <c r="G29" s="18"/>
      <c r="H29" s="18"/>
      <c r="I29" s="18"/>
      <c r="J29" s="18"/>
      <c r="K29" s="14"/>
    </row>
    <row r="30" spans="2:11" s="1" customFormat="1" ht="15" customHeight="1">
      <c r="B30" s="17"/>
      <c r="C30" s="18"/>
      <c r="D30" s="279" t="s">
        <v>776</v>
      </c>
      <c r="E30" s="279"/>
      <c r="F30" s="279"/>
      <c r="G30" s="279"/>
      <c r="H30" s="279"/>
      <c r="I30" s="279"/>
      <c r="J30" s="279"/>
      <c r="K30" s="14"/>
    </row>
    <row r="31" spans="2:11" s="1" customFormat="1" ht="15" customHeight="1">
      <c r="B31" s="17"/>
      <c r="C31" s="18"/>
      <c r="D31" s="279" t="s">
        <v>777</v>
      </c>
      <c r="E31" s="279"/>
      <c r="F31" s="279"/>
      <c r="G31" s="279"/>
      <c r="H31" s="279"/>
      <c r="I31" s="279"/>
      <c r="J31" s="279"/>
      <c r="K31" s="14"/>
    </row>
    <row r="32" spans="2:11" s="1" customFormat="1" ht="12.75" customHeight="1">
      <c r="B32" s="17"/>
      <c r="C32" s="18"/>
      <c r="D32" s="18"/>
      <c r="E32" s="18"/>
      <c r="F32" s="18"/>
      <c r="G32" s="18"/>
      <c r="H32" s="18"/>
      <c r="I32" s="18"/>
      <c r="J32" s="18"/>
      <c r="K32" s="14"/>
    </row>
    <row r="33" spans="2:11" s="1" customFormat="1" ht="15" customHeight="1">
      <c r="B33" s="17"/>
      <c r="C33" s="18"/>
      <c r="D33" s="279" t="s">
        <v>778</v>
      </c>
      <c r="E33" s="279"/>
      <c r="F33" s="279"/>
      <c r="G33" s="279"/>
      <c r="H33" s="279"/>
      <c r="I33" s="279"/>
      <c r="J33" s="279"/>
      <c r="K33" s="14"/>
    </row>
    <row r="34" spans="2:11" s="1" customFormat="1" ht="15" customHeight="1">
      <c r="B34" s="17"/>
      <c r="C34" s="18"/>
      <c r="D34" s="279" t="s">
        <v>779</v>
      </c>
      <c r="E34" s="279"/>
      <c r="F34" s="279"/>
      <c r="G34" s="279"/>
      <c r="H34" s="279"/>
      <c r="I34" s="279"/>
      <c r="J34" s="279"/>
      <c r="K34" s="14"/>
    </row>
    <row r="35" spans="2:11" s="1" customFormat="1" ht="15" customHeight="1">
      <c r="B35" s="17"/>
      <c r="C35" s="18"/>
      <c r="D35" s="279" t="s">
        <v>780</v>
      </c>
      <c r="E35" s="279"/>
      <c r="F35" s="279"/>
      <c r="G35" s="279"/>
      <c r="H35" s="279"/>
      <c r="I35" s="279"/>
      <c r="J35" s="279"/>
      <c r="K35" s="14"/>
    </row>
    <row r="36" spans="2:11" s="1" customFormat="1" ht="15" customHeight="1">
      <c r="B36" s="17"/>
      <c r="C36" s="18"/>
      <c r="D36" s="16"/>
      <c r="E36" s="19" t="s">
        <v>93</v>
      </c>
      <c r="F36" s="16"/>
      <c r="G36" s="279" t="s">
        <v>781</v>
      </c>
      <c r="H36" s="279"/>
      <c r="I36" s="279"/>
      <c r="J36" s="279"/>
      <c r="K36" s="14"/>
    </row>
    <row r="37" spans="2:11" s="1" customFormat="1" ht="30.75" customHeight="1">
      <c r="B37" s="17"/>
      <c r="C37" s="18"/>
      <c r="D37" s="16"/>
      <c r="E37" s="19" t="s">
        <v>782</v>
      </c>
      <c r="F37" s="16"/>
      <c r="G37" s="279" t="s">
        <v>783</v>
      </c>
      <c r="H37" s="279"/>
      <c r="I37" s="279"/>
      <c r="J37" s="279"/>
      <c r="K37" s="14"/>
    </row>
    <row r="38" spans="2:11" s="1" customFormat="1" ht="15" customHeight="1">
      <c r="B38" s="17"/>
      <c r="C38" s="18"/>
      <c r="D38" s="16"/>
      <c r="E38" s="19" t="s">
        <v>53</v>
      </c>
      <c r="F38" s="16"/>
      <c r="G38" s="279" t="s">
        <v>784</v>
      </c>
      <c r="H38" s="279"/>
      <c r="I38" s="279"/>
      <c r="J38" s="279"/>
      <c r="K38" s="14"/>
    </row>
    <row r="39" spans="2:11" s="1" customFormat="1" ht="15" customHeight="1">
      <c r="B39" s="17"/>
      <c r="C39" s="18"/>
      <c r="D39" s="16"/>
      <c r="E39" s="19" t="s">
        <v>54</v>
      </c>
      <c r="F39" s="16"/>
      <c r="G39" s="279" t="s">
        <v>785</v>
      </c>
      <c r="H39" s="279"/>
      <c r="I39" s="279"/>
      <c r="J39" s="279"/>
      <c r="K39" s="14"/>
    </row>
    <row r="40" spans="2:11" s="1" customFormat="1" ht="15" customHeight="1">
      <c r="B40" s="17"/>
      <c r="C40" s="18"/>
      <c r="D40" s="16"/>
      <c r="E40" s="19" t="s">
        <v>94</v>
      </c>
      <c r="F40" s="16"/>
      <c r="G40" s="279" t="s">
        <v>786</v>
      </c>
      <c r="H40" s="279"/>
      <c r="I40" s="279"/>
      <c r="J40" s="279"/>
      <c r="K40" s="14"/>
    </row>
    <row r="41" spans="2:11" s="1" customFormat="1" ht="15" customHeight="1">
      <c r="B41" s="17"/>
      <c r="C41" s="18"/>
      <c r="D41" s="16"/>
      <c r="E41" s="19" t="s">
        <v>95</v>
      </c>
      <c r="F41" s="16"/>
      <c r="G41" s="279" t="s">
        <v>787</v>
      </c>
      <c r="H41" s="279"/>
      <c r="I41" s="279"/>
      <c r="J41" s="279"/>
      <c r="K41" s="14"/>
    </row>
    <row r="42" spans="2:11" s="1" customFormat="1" ht="15" customHeight="1">
      <c r="B42" s="17"/>
      <c r="C42" s="18"/>
      <c r="D42" s="16"/>
      <c r="E42" s="19" t="s">
        <v>788</v>
      </c>
      <c r="F42" s="16"/>
      <c r="G42" s="279" t="s">
        <v>789</v>
      </c>
      <c r="H42" s="279"/>
      <c r="I42" s="279"/>
      <c r="J42" s="279"/>
      <c r="K42" s="14"/>
    </row>
    <row r="43" spans="2:11" s="1" customFormat="1" ht="15" customHeight="1">
      <c r="B43" s="17"/>
      <c r="C43" s="18"/>
      <c r="D43" s="16"/>
      <c r="E43" s="19"/>
      <c r="F43" s="16"/>
      <c r="G43" s="279" t="s">
        <v>790</v>
      </c>
      <c r="H43" s="279"/>
      <c r="I43" s="279"/>
      <c r="J43" s="279"/>
      <c r="K43" s="14"/>
    </row>
    <row r="44" spans="2:11" s="1" customFormat="1" ht="15" customHeight="1">
      <c r="B44" s="17"/>
      <c r="C44" s="18"/>
      <c r="D44" s="16"/>
      <c r="E44" s="19" t="s">
        <v>791</v>
      </c>
      <c r="F44" s="16"/>
      <c r="G44" s="279" t="s">
        <v>792</v>
      </c>
      <c r="H44" s="279"/>
      <c r="I44" s="279"/>
      <c r="J44" s="279"/>
      <c r="K44" s="14"/>
    </row>
    <row r="45" spans="2:11" s="1" customFormat="1" ht="15" customHeight="1">
      <c r="B45" s="17"/>
      <c r="C45" s="18"/>
      <c r="D45" s="16"/>
      <c r="E45" s="19" t="s">
        <v>97</v>
      </c>
      <c r="F45" s="16"/>
      <c r="G45" s="279" t="s">
        <v>793</v>
      </c>
      <c r="H45" s="279"/>
      <c r="I45" s="279"/>
      <c r="J45" s="279"/>
      <c r="K45" s="14"/>
    </row>
    <row r="46" spans="2:11" s="1" customFormat="1" ht="12.75" customHeight="1">
      <c r="B46" s="17"/>
      <c r="C46" s="18"/>
      <c r="D46" s="16"/>
      <c r="E46" s="16"/>
      <c r="F46" s="16"/>
      <c r="G46" s="16"/>
      <c r="H46" s="16"/>
      <c r="I46" s="16"/>
      <c r="J46" s="16"/>
      <c r="K46" s="14"/>
    </row>
    <row r="47" spans="2:11" s="1" customFormat="1" ht="15" customHeight="1">
      <c r="B47" s="17"/>
      <c r="C47" s="18"/>
      <c r="D47" s="279" t="s">
        <v>794</v>
      </c>
      <c r="E47" s="279"/>
      <c r="F47" s="279"/>
      <c r="G47" s="279"/>
      <c r="H47" s="279"/>
      <c r="I47" s="279"/>
      <c r="J47" s="279"/>
      <c r="K47" s="14"/>
    </row>
    <row r="48" spans="2:11" s="1" customFormat="1" ht="15" customHeight="1">
      <c r="B48" s="17"/>
      <c r="C48" s="18"/>
      <c r="D48" s="18"/>
      <c r="E48" s="279" t="s">
        <v>795</v>
      </c>
      <c r="F48" s="279"/>
      <c r="G48" s="279"/>
      <c r="H48" s="279"/>
      <c r="I48" s="279"/>
      <c r="J48" s="279"/>
      <c r="K48" s="14"/>
    </row>
    <row r="49" spans="2:11" s="1" customFormat="1" ht="15" customHeight="1">
      <c r="B49" s="17"/>
      <c r="C49" s="18"/>
      <c r="D49" s="18"/>
      <c r="E49" s="279" t="s">
        <v>796</v>
      </c>
      <c r="F49" s="279"/>
      <c r="G49" s="279"/>
      <c r="H49" s="279"/>
      <c r="I49" s="279"/>
      <c r="J49" s="279"/>
      <c r="K49" s="14"/>
    </row>
    <row r="50" spans="2:11" s="1" customFormat="1" ht="15" customHeight="1">
      <c r="B50" s="17"/>
      <c r="C50" s="18"/>
      <c r="D50" s="18"/>
      <c r="E50" s="279" t="s">
        <v>797</v>
      </c>
      <c r="F50" s="279"/>
      <c r="G50" s="279"/>
      <c r="H50" s="279"/>
      <c r="I50" s="279"/>
      <c r="J50" s="279"/>
      <c r="K50" s="14"/>
    </row>
    <row r="51" spans="2:11" s="1" customFormat="1" ht="15" customHeight="1">
      <c r="B51" s="17"/>
      <c r="C51" s="18"/>
      <c r="D51" s="279" t="s">
        <v>798</v>
      </c>
      <c r="E51" s="279"/>
      <c r="F51" s="279"/>
      <c r="G51" s="279"/>
      <c r="H51" s="279"/>
      <c r="I51" s="279"/>
      <c r="J51" s="279"/>
      <c r="K51" s="14"/>
    </row>
    <row r="52" spans="2:11" s="1" customFormat="1" ht="25.5" customHeight="1">
      <c r="B52" s="13"/>
      <c r="C52" s="281" t="s">
        <v>799</v>
      </c>
      <c r="D52" s="281"/>
      <c r="E52" s="281"/>
      <c r="F52" s="281"/>
      <c r="G52" s="281"/>
      <c r="H52" s="281"/>
      <c r="I52" s="281"/>
      <c r="J52" s="281"/>
      <c r="K52" s="14"/>
    </row>
    <row r="53" spans="2:11" s="1" customFormat="1" ht="5.25" customHeight="1">
      <c r="B53" s="13"/>
      <c r="C53" s="15"/>
      <c r="D53" s="15"/>
      <c r="E53" s="15"/>
      <c r="F53" s="15"/>
      <c r="G53" s="15"/>
      <c r="H53" s="15"/>
      <c r="I53" s="15"/>
      <c r="J53" s="15"/>
      <c r="K53" s="14"/>
    </row>
    <row r="54" spans="2:11" s="1" customFormat="1" ht="15" customHeight="1">
      <c r="B54" s="13"/>
      <c r="C54" s="279" t="s">
        <v>800</v>
      </c>
      <c r="D54" s="279"/>
      <c r="E54" s="279"/>
      <c r="F54" s="279"/>
      <c r="G54" s="279"/>
      <c r="H54" s="279"/>
      <c r="I54" s="279"/>
      <c r="J54" s="279"/>
      <c r="K54" s="14"/>
    </row>
    <row r="55" spans="2:11" s="1" customFormat="1" ht="15" customHeight="1">
      <c r="B55" s="13"/>
      <c r="C55" s="279" t="s">
        <v>801</v>
      </c>
      <c r="D55" s="279"/>
      <c r="E55" s="279"/>
      <c r="F55" s="279"/>
      <c r="G55" s="279"/>
      <c r="H55" s="279"/>
      <c r="I55" s="279"/>
      <c r="J55" s="279"/>
      <c r="K55" s="14"/>
    </row>
    <row r="56" spans="2:11" s="1" customFormat="1" ht="12.75" customHeight="1">
      <c r="B56" s="13"/>
      <c r="C56" s="16"/>
      <c r="D56" s="16"/>
      <c r="E56" s="16"/>
      <c r="F56" s="16"/>
      <c r="G56" s="16"/>
      <c r="H56" s="16"/>
      <c r="I56" s="16"/>
      <c r="J56" s="16"/>
      <c r="K56" s="14"/>
    </row>
    <row r="57" spans="2:11" s="1" customFormat="1" ht="15" customHeight="1">
      <c r="B57" s="13"/>
      <c r="C57" s="279" t="s">
        <v>802</v>
      </c>
      <c r="D57" s="279"/>
      <c r="E57" s="279"/>
      <c r="F57" s="279"/>
      <c r="G57" s="279"/>
      <c r="H57" s="279"/>
      <c r="I57" s="279"/>
      <c r="J57" s="279"/>
      <c r="K57" s="14"/>
    </row>
    <row r="58" spans="2:11" s="1" customFormat="1" ht="15" customHeight="1">
      <c r="B58" s="13"/>
      <c r="C58" s="18"/>
      <c r="D58" s="279" t="s">
        <v>803</v>
      </c>
      <c r="E58" s="279"/>
      <c r="F58" s="279"/>
      <c r="G58" s="279"/>
      <c r="H58" s="279"/>
      <c r="I58" s="279"/>
      <c r="J58" s="279"/>
      <c r="K58" s="14"/>
    </row>
    <row r="59" spans="2:11" s="1" customFormat="1" ht="15" customHeight="1">
      <c r="B59" s="13"/>
      <c r="C59" s="18"/>
      <c r="D59" s="279" t="s">
        <v>804</v>
      </c>
      <c r="E59" s="279"/>
      <c r="F59" s="279"/>
      <c r="G59" s="279"/>
      <c r="H59" s="279"/>
      <c r="I59" s="279"/>
      <c r="J59" s="279"/>
      <c r="K59" s="14"/>
    </row>
    <row r="60" spans="2:11" s="1" customFormat="1" ht="15" customHeight="1">
      <c r="B60" s="13"/>
      <c r="C60" s="18"/>
      <c r="D60" s="279" t="s">
        <v>805</v>
      </c>
      <c r="E60" s="279"/>
      <c r="F60" s="279"/>
      <c r="G60" s="279"/>
      <c r="H60" s="279"/>
      <c r="I60" s="279"/>
      <c r="J60" s="279"/>
      <c r="K60" s="14"/>
    </row>
    <row r="61" spans="2:11" s="1" customFormat="1" ht="15" customHeight="1">
      <c r="B61" s="13"/>
      <c r="C61" s="18"/>
      <c r="D61" s="279" t="s">
        <v>806</v>
      </c>
      <c r="E61" s="279"/>
      <c r="F61" s="279"/>
      <c r="G61" s="279"/>
      <c r="H61" s="279"/>
      <c r="I61" s="279"/>
      <c r="J61" s="279"/>
      <c r="K61" s="14"/>
    </row>
    <row r="62" spans="2:11" s="1" customFormat="1" ht="15" customHeight="1">
      <c r="B62" s="13"/>
      <c r="C62" s="18"/>
      <c r="D62" s="283" t="s">
        <v>807</v>
      </c>
      <c r="E62" s="283"/>
      <c r="F62" s="283"/>
      <c r="G62" s="283"/>
      <c r="H62" s="283"/>
      <c r="I62" s="283"/>
      <c r="J62" s="283"/>
      <c r="K62" s="14"/>
    </row>
    <row r="63" spans="2:11" s="1" customFormat="1" ht="15" customHeight="1">
      <c r="B63" s="13"/>
      <c r="C63" s="18"/>
      <c r="D63" s="279" t="s">
        <v>808</v>
      </c>
      <c r="E63" s="279"/>
      <c r="F63" s="279"/>
      <c r="G63" s="279"/>
      <c r="H63" s="279"/>
      <c r="I63" s="279"/>
      <c r="J63" s="279"/>
      <c r="K63" s="14"/>
    </row>
    <row r="64" spans="2:11" s="1" customFormat="1" ht="12.75" customHeight="1">
      <c r="B64" s="13"/>
      <c r="C64" s="18"/>
      <c r="D64" s="18"/>
      <c r="E64" s="21"/>
      <c r="F64" s="18"/>
      <c r="G64" s="18"/>
      <c r="H64" s="18"/>
      <c r="I64" s="18"/>
      <c r="J64" s="18"/>
      <c r="K64" s="14"/>
    </row>
    <row r="65" spans="2:11" s="1" customFormat="1" ht="15" customHeight="1">
      <c r="B65" s="13"/>
      <c r="C65" s="18"/>
      <c r="D65" s="279" t="s">
        <v>809</v>
      </c>
      <c r="E65" s="279"/>
      <c r="F65" s="279"/>
      <c r="G65" s="279"/>
      <c r="H65" s="279"/>
      <c r="I65" s="279"/>
      <c r="J65" s="279"/>
      <c r="K65" s="14"/>
    </row>
    <row r="66" spans="2:11" s="1" customFormat="1" ht="15" customHeight="1">
      <c r="B66" s="13"/>
      <c r="C66" s="18"/>
      <c r="D66" s="283" t="s">
        <v>810</v>
      </c>
      <c r="E66" s="283"/>
      <c r="F66" s="283"/>
      <c r="G66" s="283"/>
      <c r="H66" s="283"/>
      <c r="I66" s="283"/>
      <c r="J66" s="283"/>
      <c r="K66" s="14"/>
    </row>
    <row r="67" spans="2:11" s="1" customFormat="1" ht="15" customHeight="1">
      <c r="B67" s="13"/>
      <c r="C67" s="18"/>
      <c r="D67" s="279" t="s">
        <v>811</v>
      </c>
      <c r="E67" s="279"/>
      <c r="F67" s="279"/>
      <c r="G67" s="279"/>
      <c r="H67" s="279"/>
      <c r="I67" s="279"/>
      <c r="J67" s="279"/>
      <c r="K67" s="14"/>
    </row>
    <row r="68" spans="2:11" s="1" customFormat="1" ht="15" customHeight="1">
      <c r="B68" s="13"/>
      <c r="C68" s="18"/>
      <c r="D68" s="279" t="s">
        <v>812</v>
      </c>
      <c r="E68" s="279"/>
      <c r="F68" s="279"/>
      <c r="G68" s="279"/>
      <c r="H68" s="279"/>
      <c r="I68" s="279"/>
      <c r="J68" s="279"/>
      <c r="K68" s="14"/>
    </row>
    <row r="69" spans="2:11" s="1" customFormat="1" ht="15" customHeight="1">
      <c r="B69" s="13"/>
      <c r="C69" s="18"/>
      <c r="D69" s="279" t="s">
        <v>813</v>
      </c>
      <c r="E69" s="279"/>
      <c r="F69" s="279"/>
      <c r="G69" s="279"/>
      <c r="H69" s="279"/>
      <c r="I69" s="279"/>
      <c r="J69" s="279"/>
      <c r="K69" s="14"/>
    </row>
    <row r="70" spans="2:11" s="1" customFormat="1" ht="15" customHeight="1">
      <c r="B70" s="13"/>
      <c r="C70" s="18"/>
      <c r="D70" s="279" t="s">
        <v>814</v>
      </c>
      <c r="E70" s="279"/>
      <c r="F70" s="279"/>
      <c r="G70" s="279"/>
      <c r="H70" s="279"/>
      <c r="I70" s="279"/>
      <c r="J70" s="279"/>
      <c r="K70" s="14"/>
    </row>
    <row r="71" spans="2:11" s="1" customFormat="1" ht="12.75" customHeight="1">
      <c r="B71" s="22"/>
      <c r="C71" s="23"/>
      <c r="D71" s="23"/>
      <c r="E71" s="23"/>
      <c r="F71" s="23"/>
      <c r="G71" s="23"/>
      <c r="H71" s="23"/>
      <c r="I71" s="23"/>
      <c r="J71" s="23"/>
      <c r="K71" s="24"/>
    </row>
    <row r="72" spans="2:11" s="1" customFormat="1" ht="18.75" customHeight="1">
      <c r="B72" s="25"/>
      <c r="C72" s="25"/>
      <c r="D72" s="25"/>
      <c r="E72" s="25"/>
      <c r="F72" s="25"/>
      <c r="G72" s="25"/>
      <c r="H72" s="25"/>
      <c r="I72" s="25"/>
      <c r="J72" s="25"/>
      <c r="K72" s="26"/>
    </row>
    <row r="73" spans="2:11" s="1" customFormat="1" ht="18.75" customHeight="1">
      <c r="B73" s="26"/>
      <c r="C73" s="26"/>
      <c r="D73" s="26"/>
      <c r="E73" s="26"/>
      <c r="F73" s="26"/>
      <c r="G73" s="26"/>
      <c r="H73" s="26"/>
      <c r="I73" s="26"/>
      <c r="J73" s="26"/>
      <c r="K73" s="26"/>
    </row>
    <row r="74" spans="2:11" s="1" customFormat="1" ht="7.5" customHeight="1">
      <c r="B74" s="27"/>
      <c r="C74" s="28"/>
      <c r="D74" s="28"/>
      <c r="E74" s="28"/>
      <c r="F74" s="28"/>
      <c r="G74" s="28"/>
      <c r="H74" s="28"/>
      <c r="I74" s="28"/>
      <c r="J74" s="28"/>
      <c r="K74" s="29"/>
    </row>
    <row r="75" spans="2:11" s="1" customFormat="1" ht="45" customHeight="1">
      <c r="B75" s="30"/>
      <c r="C75" s="282" t="s">
        <v>815</v>
      </c>
      <c r="D75" s="282"/>
      <c r="E75" s="282"/>
      <c r="F75" s="282"/>
      <c r="G75" s="282"/>
      <c r="H75" s="282"/>
      <c r="I75" s="282"/>
      <c r="J75" s="282"/>
      <c r="K75" s="31"/>
    </row>
    <row r="76" spans="2:11" s="1" customFormat="1" ht="17.25" customHeight="1">
      <c r="B76" s="30"/>
      <c r="C76" s="32" t="s">
        <v>816</v>
      </c>
      <c r="D76" s="32"/>
      <c r="E76" s="32"/>
      <c r="F76" s="32" t="s">
        <v>817</v>
      </c>
      <c r="G76" s="33"/>
      <c r="H76" s="32" t="s">
        <v>54</v>
      </c>
      <c r="I76" s="32" t="s">
        <v>57</v>
      </c>
      <c r="J76" s="32" t="s">
        <v>818</v>
      </c>
      <c r="K76" s="31"/>
    </row>
    <row r="77" spans="2:11" s="1" customFormat="1" ht="17.25" customHeight="1">
      <c r="B77" s="30"/>
      <c r="C77" s="34" t="s">
        <v>819</v>
      </c>
      <c r="D77" s="34"/>
      <c r="E77" s="34"/>
      <c r="F77" s="35" t="s">
        <v>820</v>
      </c>
      <c r="G77" s="36"/>
      <c r="H77" s="34"/>
      <c r="I77" s="34"/>
      <c r="J77" s="34" t="s">
        <v>821</v>
      </c>
      <c r="K77" s="31"/>
    </row>
    <row r="78" spans="2:11" s="1" customFormat="1" ht="5.25" customHeight="1">
      <c r="B78" s="30"/>
      <c r="C78" s="37"/>
      <c r="D78" s="37"/>
      <c r="E78" s="37"/>
      <c r="F78" s="37"/>
      <c r="G78" s="38"/>
      <c r="H78" s="37"/>
      <c r="I78" s="37"/>
      <c r="J78" s="37"/>
      <c r="K78" s="31"/>
    </row>
    <row r="79" spans="2:11" s="1" customFormat="1" ht="15" customHeight="1">
      <c r="B79" s="30"/>
      <c r="C79" s="19" t="s">
        <v>53</v>
      </c>
      <c r="D79" s="39"/>
      <c r="E79" s="39"/>
      <c r="F79" s="40" t="s">
        <v>822</v>
      </c>
      <c r="G79" s="41"/>
      <c r="H79" s="19" t="s">
        <v>823</v>
      </c>
      <c r="I79" s="19" t="s">
        <v>824</v>
      </c>
      <c r="J79" s="19">
        <v>20</v>
      </c>
      <c r="K79" s="31"/>
    </row>
    <row r="80" spans="2:11" s="1" customFormat="1" ht="15" customHeight="1">
      <c r="B80" s="30"/>
      <c r="C80" s="19" t="s">
        <v>825</v>
      </c>
      <c r="D80" s="19"/>
      <c r="E80" s="19"/>
      <c r="F80" s="40" t="s">
        <v>822</v>
      </c>
      <c r="G80" s="41"/>
      <c r="H80" s="19" t="s">
        <v>826</v>
      </c>
      <c r="I80" s="19" t="s">
        <v>824</v>
      </c>
      <c r="J80" s="19">
        <v>120</v>
      </c>
      <c r="K80" s="31"/>
    </row>
    <row r="81" spans="2:11" s="1" customFormat="1" ht="15" customHeight="1">
      <c r="B81" s="42"/>
      <c r="C81" s="19" t="s">
        <v>827</v>
      </c>
      <c r="D81" s="19"/>
      <c r="E81" s="19"/>
      <c r="F81" s="40" t="s">
        <v>828</v>
      </c>
      <c r="G81" s="41"/>
      <c r="H81" s="19" t="s">
        <v>829</v>
      </c>
      <c r="I81" s="19" t="s">
        <v>824</v>
      </c>
      <c r="J81" s="19">
        <v>50</v>
      </c>
      <c r="K81" s="31"/>
    </row>
    <row r="82" spans="2:11" s="1" customFormat="1" ht="15" customHeight="1">
      <c r="B82" s="42"/>
      <c r="C82" s="19" t="s">
        <v>830</v>
      </c>
      <c r="D82" s="19"/>
      <c r="E82" s="19"/>
      <c r="F82" s="40" t="s">
        <v>822</v>
      </c>
      <c r="G82" s="41"/>
      <c r="H82" s="19" t="s">
        <v>831</v>
      </c>
      <c r="I82" s="19" t="s">
        <v>832</v>
      </c>
      <c r="J82" s="19"/>
      <c r="K82" s="31"/>
    </row>
    <row r="83" spans="2:11" s="1" customFormat="1" ht="15" customHeight="1">
      <c r="B83" s="42"/>
      <c r="C83" s="43" t="s">
        <v>833</v>
      </c>
      <c r="D83" s="43"/>
      <c r="E83" s="43"/>
      <c r="F83" s="44" t="s">
        <v>828</v>
      </c>
      <c r="G83" s="43"/>
      <c r="H83" s="43" t="s">
        <v>834</v>
      </c>
      <c r="I83" s="43" t="s">
        <v>824</v>
      </c>
      <c r="J83" s="43">
        <v>15</v>
      </c>
      <c r="K83" s="31"/>
    </row>
    <row r="84" spans="2:11" s="1" customFormat="1" ht="15" customHeight="1">
      <c r="B84" s="42"/>
      <c r="C84" s="43" t="s">
        <v>835</v>
      </c>
      <c r="D84" s="43"/>
      <c r="E84" s="43"/>
      <c r="F84" s="44" t="s">
        <v>828</v>
      </c>
      <c r="G84" s="43"/>
      <c r="H84" s="43" t="s">
        <v>836</v>
      </c>
      <c r="I84" s="43" t="s">
        <v>824</v>
      </c>
      <c r="J84" s="43">
        <v>15</v>
      </c>
      <c r="K84" s="31"/>
    </row>
    <row r="85" spans="2:11" s="1" customFormat="1" ht="15" customHeight="1">
      <c r="B85" s="42"/>
      <c r="C85" s="43" t="s">
        <v>837</v>
      </c>
      <c r="D85" s="43"/>
      <c r="E85" s="43"/>
      <c r="F85" s="44" t="s">
        <v>828</v>
      </c>
      <c r="G85" s="43"/>
      <c r="H85" s="43" t="s">
        <v>838</v>
      </c>
      <c r="I85" s="43" t="s">
        <v>824</v>
      </c>
      <c r="J85" s="43">
        <v>20</v>
      </c>
      <c r="K85" s="31"/>
    </row>
    <row r="86" spans="2:11" s="1" customFormat="1" ht="15" customHeight="1">
      <c r="B86" s="42"/>
      <c r="C86" s="43" t="s">
        <v>839</v>
      </c>
      <c r="D86" s="43"/>
      <c r="E86" s="43"/>
      <c r="F86" s="44" t="s">
        <v>828</v>
      </c>
      <c r="G86" s="43"/>
      <c r="H86" s="43" t="s">
        <v>840</v>
      </c>
      <c r="I86" s="43" t="s">
        <v>824</v>
      </c>
      <c r="J86" s="43">
        <v>20</v>
      </c>
      <c r="K86" s="31"/>
    </row>
    <row r="87" spans="2:11" s="1" customFormat="1" ht="15" customHeight="1">
      <c r="B87" s="42"/>
      <c r="C87" s="19" t="s">
        <v>841</v>
      </c>
      <c r="D87" s="19"/>
      <c r="E87" s="19"/>
      <c r="F87" s="40" t="s">
        <v>828</v>
      </c>
      <c r="G87" s="41"/>
      <c r="H87" s="19" t="s">
        <v>842</v>
      </c>
      <c r="I87" s="19" t="s">
        <v>824</v>
      </c>
      <c r="J87" s="19">
        <v>50</v>
      </c>
      <c r="K87" s="31"/>
    </row>
    <row r="88" spans="2:11" s="1" customFormat="1" ht="15" customHeight="1">
      <c r="B88" s="42"/>
      <c r="C88" s="19" t="s">
        <v>843</v>
      </c>
      <c r="D88" s="19"/>
      <c r="E88" s="19"/>
      <c r="F88" s="40" t="s">
        <v>828</v>
      </c>
      <c r="G88" s="41"/>
      <c r="H88" s="19" t="s">
        <v>844</v>
      </c>
      <c r="I88" s="19" t="s">
        <v>824</v>
      </c>
      <c r="J88" s="19">
        <v>20</v>
      </c>
      <c r="K88" s="31"/>
    </row>
    <row r="89" spans="2:11" s="1" customFormat="1" ht="15" customHeight="1">
      <c r="B89" s="42"/>
      <c r="C89" s="19" t="s">
        <v>845</v>
      </c>
      <c r="D89" s="19"/>
      <c r="E89" s="19"/>
      <c r="F89" s="40" t="s">
        <v>828</v>
      </c>
      <c r="G89" s="41"/>
      <c r="H89" s="19" t="s">
        <v>846</v>
      </c>
      <c r="I89" s="19" t="s">
        <v>824</v>
      </c>
      <c r="J89" s="19">
        <v>20</v>
      </c>
      <c r="K89" s="31"/>
    </row>
    <row r="90" spans="2:11" s="1" customFormat="1" ht="15" customHeight="1">
      <c r="B90" s="42"/>
      <c r="C90" s="19" t="s">
        <v>847</v>
      </c>
      <c r="D90" s="19"/>
      <c r="E90" s="19"/>
      <c r="F90" s="40" t="s">
        <v>828</v>
      </c>
      <c r="G90" s="41"/>
      <c r="H90" s="19" t="s">
        <v>848</v>
      </c>
      <c r="I90" s="19" t="s">
        <v>824</v>
      </c>
      <c r="J90" s="19">
        <v>50</v>
      </c>
      <c r="K90" s="31"/>
    </row>
    <row r="91" spans="2:11" s="1" customFormat="1" ht="15" customHeight="1">
      <c r="B91" s="42"/>
      <c r="C91" s="19" t="s">
        <v>849</v>
      </c>
      <c r="D91" s="19"/>
      <c r="E91" s="19"/>
      <c r="F91" s="40" t="s">
        <v>828</v>
      </c>
      <c r="G91" s="41"/>
      <c r="H91" s="19" t="s">
        <v>849</v>
      </c>
      <c r="I91" s="19" t="s">
        <v>824</v>
      </c>
      <c r="J91" s="19">
        <v>50</v>
      </c>
      <c r="K91" s="31"/>
    </row>
    <row r="92" spans="2:11" s="1" customFormat="1" ht="15" customHeight="1">
      <c r="B92" s="42"/>
      <c r="C92" s="19" t="s">
        <v>850</v>
      </c>
      <c r="D92" s="19"/>
      <c r="E92" s="19"/>
      <c r="F92" s="40" t="s">
        <v>828</v>
      </c>
      <c r="G92" s="41"/>
      <c r="H92" s="19" t="s">
        <v>851</v>
      </c>
      <c r="I92" s="19" t="s">
        <v>824</v>
      </c>
      <c r="J92" s="19">
        <v>255</v>
      </c>
      <c r="K92" s="31"/>
    </row>
    <row r="93" spans="2:11" s="1" customFormat="1" ht="15" customHeight="1">
      <c r="B93" s="42"/>
      <c r="C93" s="19" t="s">
        <v>852</v>
      </c>
      <c r="D93" s="19"/>
      <c r="E93" s="19"/>
      <c r="F93" s="40" t="s">
        <v>822</v>
      </c>
      <c r="G93" s="41"/>
      <c r="H93" s="19" t="s">
        <v>853</v>
      </c>
      <c r="I93" s="19" t="s">
        <v>854</v>
      </c>
      <c r="J93" s="19"/>
      <c r="K93" s="31"/>
    </row>
    <row r="94" spans="2:11" s="1" customFormat="1" ht="15" customHeight="1">
      <c r="B94" s="42"/>
      <c r="C94" s="19" t="s">
        <v>855</v>
      </c>
      <c r="D94" s="19"/>
      <c r="E94" s="19"/>
      <c r="F94" s="40" t="s">
        <v>822</v>
      </c>
      <c r="G94" s="41"/>
      <c r="H94" s="19" t="s">
        <v>856</v>
      </c>
      <c r="I94" s="19" t="s">
        <v>857</v>
      </c>
      <c r="J94" s="19"/>
      <c r="K94" s="31"/>
    </row>
    <row r="95" spans="2:11" s="1" customFormat="1" ht="15" customHeight="1">
      <c r="B95" s="42"/>
      <c r="C95" s="19" t="s">
        <v>858</v>
      </c>
      <c r="D95" s="19"/>
      <c r="E95" s="19"/>
      <c r="F95" s="40" t="s">
        <v>822</v>
      </c>
      <c r="G95" s="41"/>
      <c r="H95" s="19" t="s">
        <v>858</v>
      </c>
      <c r="I95" s="19" t="s">
        <v>857</v>
      </c>
      <c r="J95" s="19"/>
      <c r="K95" s="31"/>
    </row>
    <row r="96" spans="2:11" s="1" customFormat="1" ht="15" customHeight="1">
      <c r="B96" s="42"/>
      <c r="C96" s="19" t="s">
        <v>38</v>
      </c>
      <c r="D96" s="19"/>
      <c r="E96" s="19"/>
      <c r="F96" s="40" t="s">
        <v>822</v>
      </c>
      <c r="G96" s="41"/>
      <c r="H96" s="19" t="s">
        <v>859</v>
      </c>
      <c r="I96" s="19" t="s">
        <v>857</v>
      </c>
      <c r="J96" s="19"/>
      <c r="K96" s="31"/>
    </row>
    <row r="97" spans="2:11" s="1" customFormat="1" ht="15" customHeight="1">
      <c r="B97" s="42"/>
      <c r="C97" s="19" t="s">
        <v>48</v>
      </c>
      <c r="D97" s="19"/>
      <c r="E97" s="19"/>
      <c r="F97" s="40" t="s">
        <v>822</v>
      </c>
      <c r="G97" s="41"/>
      <c r="H97" s="19" t="s">
        <v>860</v>
      </c>
      <c r="I97" s="19" t="s">
        <v>857</v>
      </c>
      <c r="J97" s="19"/>
      <c r="K97" s="31"/>
    </row>
    <row r="98" spans="2:11" s="1" customFormat="1" ht="15" customHeight="1">
      <c r="B98" s="45"/>
      <c r="C98" s="46"/>
      <c r="D98" s="46"/>
      <c r="E98" s="46"/>
      <c r="F98" s="46"/>
      <c r="G98" s="46"/>
      <c r="H98" s="46"/>
      <c r="I98" s="46"/>
      <c r="J98" s="46"/>
      <c r="K98" s="47"/>
    </row>
    <row r="99" spans="2:11" s="1" customFormat="1" ht="18.75" customHeight="1">
      <c r="B99" s="48"/>
      <c r="C99" s="49"/>
      <c r="D99" s="49"/>
      <c r="E99" s="49"/>
      <c r="F99" s="49"/>
      <c r="G99" s="49"/>
      <c r="H99" s="49"/>
      <c r="I99" s="49"/>
      <c r="J99" s="49"/>
      <c r="K99" s="48"/>
    </row>
    <row r="100" spans="2:11" s="1" customFormat="1" ht="18.75" customHeight="1">
      <c r="B100" s="26"/>
      <c r="C100" s="26"/>
      <c r="D100" s="26"/>
      <c r="E100" s="26"/>
      <c r="F100" s="26"/>
      <c r="G100" s="26"/>
      <c r="H100" s="26"/>
      <c r="I100" s="26"/>
      <c r="J100" s="26"/>
      <c r="K100" s="26"/>
    </row>
    <row r="101" spans="2:11" s="1" customFormat="1" ht="7.5" customHeight="1">
      <c r="B101" s="27"/>
      <c r="C101" s="28"/>
      <c r="D101" s="28"/>
      <c r="E101" s="28"/>
      <c r="F101" s="28"/>
      <c r="G101" s="28"/>
      <c r="H101" s="28"/>
      <c r="I101" s="28"/>
      <c r="J101" s="28"/>
      <c r="K101" s="29"/>
    </row>
    <row r="102" spans="2:11" s="1" customFormat="1" ht="45" customHeight="1">
      <c r="B102" s="30"/>
      <c r="C102" s="282" t="s">
        <v>861</v>
      </c>
      <c r="D102" s="282"/>
      <c r="E102" s="282"/>
      <c r="F102" s="282"/>
      <c r="G102" s="282"/>
      <c r="H102" s="282"/>
      <c r="I102" s="282"/>
      <c r="J102" s="282"/>
      <c r="K102" s="31"/>
    </row>
    <row r="103" spans="2:11" s="1" customFormat="1" ht="17.25" customHeight="1">
      <c r="B103" s="30"/>
      <c r="C103" s="32" t="s">
        <v>816</v>
      </c>
      <c r="D103" s="32"/>
      <c r="E103" s="32"/>
      <c r="F103" s="32" t="s">
        <v>817</v>
      </c>
      <c r="G103" s="33"/>
      <c r="H103" s="32" t="s">
        <v>54</v>
      </c>
      <c r="I103" s="32" t="s">
        <v>57</v>
      </c>
      <c r="J103" s="32" t="s">
        <v>818</v>
      </c>
      <c r="K103" s="31"/>
    </row>
    <row r="104" spans="2:11" s="1" customFormat="1" ht="17.25" customHeight="1">
      <c r="B104" s="30"/>
      <c r="C104" s="34" t="s">
        <v>819</v>
      </c>
      <c r="D104" s="34"/>
      <c r="E104" s="34"/>
      <c r="F104" s="35" t="s">
        <v>820</v>
      </c>
      <c r="G104" s="36"/>
      <c r="H104" s="34"/>
      <c r="I104" s="34"/>
      <c r="J104" s="34" t="s">
        <v>821</v>
      </c>
      <c r="K104" s="31"/>
    </row>
    <row r="105" spans="2:11" s="1" customFormat="1" ht="5.25" customHeight="1">
      <c r="B105" s="30"/>
      <c r="C105" s="32"/>
      <c r="D105" s="32"/>
      <c r="E105" s="32"/>
      <c r="F105" s="32"/>
      <c r="G105" s="50"/>
      <c r="H105" s="32"/>
      <c r="I105" s="32"/>
      <c r="J105" s="32"/>
      <c r="K105" s="31"/>
    </row>
    <row r="106" spans="2:11" s="1" customFormat="1" ht="15" customHeight="1">
      <c r="B106" s="30"/>
      <c r="C106" s="19" t="s">
        <v>53</v>
      </c>
      <c r="D106" s="39"/>
      <c r="E106" s="39"/>
      <c r="F106" s="40" t="s">
        <v>822</v>
      </c>
      <c r="G106" s="19"/>
      <c r="H106" s="19" t="s">
        <v>862</v>
      </c>
      <c r="I106" s="19" t="s">
        <v>824</v>
      </c>
      <c r="J106" s="19">
        <v>20</v>
      </c>
      <c r="K106" s="31"/>
    </row>
    <row r="107" spans="2:11" s="1" customFormat="1" ht="15" customHeight="1">
      <c r="B107" s="30"/>
      <c r="C107" s="19" t="s">
        <v>825</v>
      </c>
      <c r="D107" s="19"/>
      <c r="E107" s="19"/>
      <c r="F107" s="40" t="s">
        <v>822</v>
      </c>
      <c r="G107" s="19"/>
      <c r="H107" s="19" t="s">
        <v>862</v>
      </c>
      <c r="I107" s="19" t="s">
        <v>824</v>
      </c>
      <c r="J107" s="19">
        <v>120</v>
      </c>
      <c r="K107" s="31"/>
    </row>
    <row r="108" spans="2:11" s="1" customFormat="1" ht="15" customHeight="1">
      <c r="B108" s="42"/>
      <c r="C108" s="19" t="s">
        <v>827</v>
      </c>
      <c r="D108" s="19"/>
      <c r="E108" s="19"/>
      <c r="F108" s="40" t="s">
        <v>828</v>
      </c>
      <c r="G108" s="19"/>
      <c r="H108" s="19" t="s">
        <v>862</v>
      </c>
      <c r="I108" s="19" t="s">
        <v>824</v>
      </c>
      <c r="J108" s="19">
        <v>50</v>
      </c>
      <c r="K108" s="31"/>
    </row>
    <row r="109" spans="2:11" s="1" customFormat="1" ht="15" customHeight="1">
      <c r="B109" s="42"/>
      <c r="C109" s="19" t="s">
        <v>830</v>
      </c>
      <c r="D109" s="19"/>
      <c r="E109" s="19"/>
      <c r="F109" s="40" t="s">
        <v>822</v>
      </c>
      <c r="G109" s="19"/>
      <c r="H109" s="19" t="s">
        <v>862</v>
      </c>
      <c r="I109" s="19" t="s">
        <v>832</v>
      </c>
      <c r="J109" s="19"/>
      <c r="K109" s="31"/>
    </row>
    <row r="110" spans="2:11" s="1" customFormat="1" ht="15" customHeight="1">
      <c r="B110" s="42"/>
      <c r="C110" s="19" t="s">
        <v>841</v>
      </c>
      <c r="D110" s="19"/>
      <c r="E110" s="19"/>
      <c r="F110" s="40" t="s">
        <v>828</v>
      </c>
      <c r="G110" s="19"/>
      <c r="H110" s="19" t="s">
        <v>862</v>
      </c>
      <c r="I110" s="19" t="s">
        <v>824</v>
      </c>
      <c r="J110" s="19">
        <v>50</v>
      </c>
      <c r="K110" s="31"/>
    </row>
    <row r="111" spans="2:11" s="1" customFormat="1" ht="15" customHeight="1">
      <c r="B111" s="42"/>
      <c r="C111" s="19" t="s">
        <v>849</v>
      </c>
      <c r="D111" s="19"/>
      <c r="E111" s="19"/>
      <c r="F111" s="40" t="s">
        <v>828</v>
      </c>
      <c r="G111" s="19"/>
      <c r="H111" s="19" t="s">
        <v>862</v>
      </c>
      <c r="I111" s="19" t="s">
        <v>824</v>
      </c>
      <c r="J111" s="19">
        <v>50</v>
      </c>
      <c r="K111" s="31"/>
    </row>
    <row r="112" spans="2:11" s="1" customFormat="1" ht="15" customHeight="1">
      <c r="B112" s="42"/>
      <c r="C112" s="19" t="s">
        <v>847</v>
      </c>
      <c r="D112" s="19"/>
      <c r="E112" s="19"/>
      <c r="F112" s="40" t="s">
        <v>828</v>
      </c>
      <c r="G112" s="19"/>
      <c r="H112" s="19" t="s">
        <v>862</v>
      </c>
      <c r="I112" s="19" t="s">
        <v>824</v>
      </c>
      <c r="J112" s="19">
        <v>50</v>
      </c>
      <c r="K112" s="31"/>
    </row>
    <row r="113" spans="2:11" s="1" customFormat="1" ht="15" customHeight="1">
      <c r="B113" s="42"/>
      <c r="C113" s="19" t="s">
        <v>53</v>
      </c>
      <c r="D113" s="19"/>
      <c r="E113" s="19"/>
      <c r="F113" s="40" t="s">
        <v>822</v>
      </c>
      <c r="G113" s="19"/>
      <c r="H113" s="19" t="s">
        <v>863</v>
      </c>
      <c r="I113" s="19" t="s">
        <v>824</v>
      </c>
      <c r="J113" s="19">
        <v>20</v>
      </c>
      <c r="K113" s="31"/>
    </row>
    <row r="114" spans="2:11" s="1" customFormat="1" ht="15" customHeight="1">
      <c r="B114" s="42"/>
      <c r="C114" s="19" t="s">
        <v>864</v>
      </c>
      <c r="D114" s="19"/>
      <c r="E114" s="19"/>
      <c r="F114" s="40" t="s">
        <v>822</v>
      </c>
      <c r="G114" s="19"/>
      <c r="H114" s="19" t="s">
        <v>865</v>
      </c>
      <c r="I114" s="19" t="s">
        <v>824</v>
      </c>
      <c r="J114" s="19">
        <v>120</v>
      </c>
      <c r="K114" s="31"/>
    </row>
    <row r="115" spans="2:11" s="1" customFormat="1" ht="15" customHeight="1">
      <c r="B115" s="42"/>
      <c r="C115" s="19" t="s">
        <v>38</v>
      </c>
      <c r="D115" s="19"/>
      <c r="E115" s="19"/>
      <c r="F115" s="40" t="s">
        <v>822</v>
      </c>
      <c r="G115" s="19"/>
      <c r="H115" s="19" t="s">
        <v>866</v>
      </c>
      <c r="I115" s="19" t="s">
        <v>857</v>
      </c>
      <c r="J115" s="19"/>
      <c r="K115" s="31"/>
    </row>
    <row r="116" spans="2:11" s="1" customFormat="1" ht="15" customHeight="1">
      <c r="B116" s="42"/>
      <c r="C116" s="19" t="s">
        <v>48</v>
      </c>
      <c r="D116" s="19"/>
      <c r="E116" s="19"/>
      <c r="F116" s="40" t="s">
        <v>822</v>
      </c>
      <c r="G116" s="19"/>
      <c r="H116" s="19" t="s">
        <v>867</v>
      </c>
      <c r="I116" s="19" t="s">
        <v>857</v>
      </c>
      <c r="J116" s="19"/>
      <c r="K116" s="31"/>
    </row>
    <row r="117" spans="2:11" s="1" customFormat="1" ht="15" customHeight="1">
      <c r="B117" s="42"/>
      <c r="C117" s="19" t="s">
        <v>57</v>
      </c>
      <c r="D117" s="19"/>
      <c r="E117" s="19"/>
      <c r="F117" s="40" t="s">
        <v>822</v>
      </c>
      <c r="G117" s="19"/>
      <c r="H117" s="19" t="s">
        <v>868</v>
      </c>
      <c r="I117" s="19" t="s">
        <v>869</v>
      </c>
      <c r="J117" s="19"/>
      <c r="K117" s="31"/>
    </row>
    <row r="118" spans="2:11" s="1" customFormat="1" ht="15" customHeight="1">
      <c r="B118" s="45"/>
      <c r="C118" s="51"/>
      <c r="D118" s="51"/>
      <c r="E118" s="51"/>
      <c r="F118" s="51"/>
      <c r="G118" s="51"/>
      <c r="H118" s="51"/>
      <c r="I118" s="51"/>
      <c r="J118" s="51"/>
      <c r="K118" s="47"/>
    </row>
    <row r="119" spans="2:11" s="1" customFormat="1" ht="18.75" customHeight="1">
      <c r="B119" s="52"/>
      <c r="C119" s="53"/>
      <c r="D119" s="53"/>
      <c r="E119" s="53"/>
      <c r="F119" s="54"/>
      <c r="G119" s="53"/>
      <c r="H119" s="53"/>
      <c r="I119" s="53"/>
      <c r="J119" s="53"/>
      <c r="K119" s="52"/>
    </row>
    <row r="120" spans="2:11" s="1" customFormat="1" ht="18.75" customHeight="1">
      <c r="B120" s="26"/>
      <c r="C120" s="26"/>
      <c r="D120" s="26"/>
      <c r="E120" s="26"/>
      <c r="F120" s="26"/>
      <c r="G120" s="26"/>
      <c r="H120" s="26"/>
      <c r="I120" s="26"/>
      <c r="J120" s="26"/>
      <c r="K120" s="26"/>
    </row>
    <row r="121" spans="2:11" s="1" customFormat="1" ht="7.5" customHeight="1">
      <c r="B121" s="55"/>
      <c r="C121" s="56"/>
      <c r="D121" s="56"/>
      <c r="E121" s="56"/>
      <c r="F121" s="56"/>
      <c r="G121" s="56"/>
      <c r="H121" s="56"/>
      <c r="I121" s="56"/>
      <c r="J121" s="56"/>
      <c r="K121" s="57"/>
    </row>
    <row r="122" spans="2:11" s="1" customFormat="1" ht="45" customHeight="1">
      <c r="B122" s="58"/>
      <c r="C122" s="280" t="s">
        <v>870</v>
      </c>
      <c r="D122" s="280"/>
      <c r="E122" s="280"/>
      <c r="F122" s="280"/>
      <c r="G122" s="280"/>
      <c r="H122" s="280"/>
      <c r="I122" s="280"/>
      <c r="J122" s="280"/>
      <c r="K122" s="59"/>
    </row>
    <row r="123" spans="2:11" s="1" customFormat="1" ht="17.25" customHeight="1">
      <c r="B123" s="60"/>
      <c r="C123" s="32" t="s">
        <v>816</v>
      </c>
      <c r="D123" s="32"/>
      <c r="E123" s="32"/>
      <c r="F123" s="32" t="s">
        <v>817</v>
      </c>
      <c r="G123" s="33"/>
      <c r="H123" s="32" t="s">
        <v>54</v>
      </c>
      <c r="I123" s="32" t="s">
        <v>57</v>
      </c>
      <c r="J123" s="32" t="s">
        <v>818</v>
      </c>
      <c r="K123" s="61"/>
    </row>
    <row r="124" spans="2:11" s="1" customFormat="1" ht="17.25" customHeight="1">
      <c r="B124" s="60"/>
      <c r="C124" s="34" t="s">
        <v>819</v>
      </c>
      <c r="D124" s="34"/>
      <c r="E124" s="34"/>
      <c r="F124" s="35" t="s">
        <v>820</v>
      </c>
      <c r="G124" s="36"/>
      <c r="H124" s="34"/>
      <c r="I124" s="34"/>
      <c r="J124" s="34" t="s">
        <v>821</v>
      </c>
      <c r="K124" s="61"/>
    </row>
    <row r="125" spans="2:11" s="1" customFormat="1" ht="5.25" customHeight="1">
      <c r="B125" s="62"/>
      <c r="C125" s="37"/>
      <c r="D125" s="37"/>
      <c r="E125" s="37"/>
      <c r="F125" s="37"/>
      <c r="G125" s="63"/>
      <c r="H125" s="37"/>
      <c r="I125" s="37"/>
      <c r="J125" s="37"/>
      <c r="K125" s="64"/>
    </row>
    <row r="126" spans="2:11" s="1" customFormat="1" ht="15" customHeight="1">
      <c r="B126" s="62"/>
      <c r="C126" s="19" t="s">
        <v>825</v>
      </c>
      <c r="D126" s="39"/>
      <c r="E126" s="39"/>
      <c r="F126" s="40" t="s">
        <v>822</v>
      </c>
      <c r="G126" s="19"/>
      <c r="H126" s="19" t="s">
        <v>862</v>
      </c>
      <c r="I126" s="19" t="s">
        <v>824</v>
      </c>
      <c r="J126" s="19">
        <v>120</v>
      </c>
      <c r="K126" s="65"/>
    </row>
    <row r="127" spans="2:11" s="1" customFormat="1" ht="15" customHeight="1">
      <c r="B127" s="62"/>
      <c r="C127" s="19" t="s">
        <v>871</v>
      </c>
      <c r="D127" s="19"/>
      <c r="E127" s="19"/>
      <c r="F127" s="40" t="s">
        <v>822</v>
      </c>
      <c r="G127" s="19"/>
      <c r="H127" s="19" t="s">
        <v>872</v>
      </c>
      <c r="I127" s="19" t="s">
        <v>824</v>
      </c>
      <c r="J127" s="19" t="s">
        <v>873</v>
      </c>
      <c r="K127" s="65"/>
    </row>
    <row r="128" spans="2:11" s="1" customFormat="1" ht="15" customHeight="1">
      <c r="B128" s="62"/>
      <c r="C128" s="19" t="s">
        <v>79</v>
      </c>
      <c r="D128" s="19"/>
      <c r="E128" s="19"/>
      <c r="F128" s="40" t="s">
        <v>822</v>
      </c>
      <c r="G128" s="19"/>
      <c r="H128" s="19" t="s">
        <v>874</v>
      </c>
      <c r="I128" s="19" t="s">
        <v>824</v>
      </c>
      <c r="J128" s="19" t="s">
        <v>873</v>
      </c>
      <c r="K128" s="65"/>
    </row>
    <row r="129" spans="2:11" s="1" customFormat="1" ht="15" customHeight="1">
      <c r="B129" s="62"/>
      <c r="C129" s="19" t="s">
        <v>833</v>
      </c>
      <c r="D129" s="19"/>
      <c r="E129" s="19"/>
      <c r="F129" s="40" t="s">
        <v>828</v>
      </c>
      <c r="G129" s="19"/>
      <c r="H129" s="19" t="s">
        <v>834</v>
      </c>
      <c r="I129" s="19" t="s">
        <v>824</v>
      </c>
      <c r="J129" s="19">
        <v>15</v>
      </c>
      <c r="K129" s="65"/>
    </row>
    <row r="130" spans="2:11" s="1" customFormat="1" ht="15" customHeight="1">
      <c r="B130" s="62"/>
      <c r="C130" s="43" t="s">
        <v>835</v>
      </c>
      <c r="D130" s="43"/>
      <c r="E130" s="43"/>
      <c r="F130" s="44" t="s">
        <v>828</v>
      </c>
      <c r="G130" s="43"/>
      <c r="H130" s="43" t="s">
        <v>836</v>
      </c>
      <c r="I130" s="43" t="s">
        <v>824</v>
      </c>
      <c r="J130" s="43">
        <v>15</v>
      </c>
      <c r="K130" s="65"/>
    </row>
    <row r="131" spans="2:11" s="1" customFormat="1" ht="15" customHeight="1">
      <c r="B131" s="62"/>
      <c r="C131" s="43" t="s">
        <v>837</v>
      </c>
      <c r="D131" s="43"/>
      <c r="E131" s="43"/>
      <c r="F131" s="44" t="s">
        <v>828</v>
      </c>
      <c r="G131" s="43"/>
      <c r="H131" s="43" t="s">
        <v>838</v>
      </c>
      <c r="I131" s="43" t="s">
        <v>824</v>
      </c>
      <c r="J131" s="43">
        <v>20</v>
      </c>
      <c r="K131" s="65"/>
    </row>
    <row r="132" spans="2:11" s="1" customFormat="1" ht="15" customHeight="1">
      <c r="B132" s="62"/>
      <c r="C132" s="43" t="s">
        <v>839</v>
      </c>
      <c r="D132" s="43"/>
      <c r="E132" s="43"/>
      <c r="F132" s="44" t="s">
        <v>828</v>
      </c>
      <c r="G132" s="43"/>
      <c r="H132" s="43" t="s">
        <v>840</v>
      </c>
      <c r="I132" s="43" t="s">
        <v>824</v>
      </c>
      <c r="J132" s="43">
        <v>20</v>
      </c>
      <c r="K132" s="65"/>
    </row>
    <row r="133" spans="2:11" s="1" customFormat="1" ht="15" customHeight="1">
      <c r="B133" s="62"/>
      <c r="C133" s="19" t="s">
        <v>827</v>
      </c>
      <c r="D133" s="19"/>
      <c r="E133" s="19"/>
      <c r="F133" s="40" t="s">
        <v>828</v>
      </c>
      <c r="G133" s="19"/>
      <c r="H133" s="19" t="s">
        <v>862</v>
      </c>
      <c r="I133" s="19" t="s">
        <v>824</v>
      </c>
      <c r="J133" s="19">
        <v>50</v>
      </c>
      <c r="K133" s="65"/>
    </row>
    <row r="134" spans="2:11" s="1" customFormat="1" ht="15" customHeight="1">
      <c r="B134" s="62"/>
      <c r="C134" s="19" t="s">
        <v>841</v>
      </c>
      <c r="D134" s="19"/>
      <c r="E134" s="19"/>
      <c r="F134" s="40" t="s">
        <v>828</v>
      </c>
      <c r="G134" s="19"/>
      <c r="H134" s="19" t="s">
        <v>862</v>
      </c>
      <c r="I134" s="19" t="s">
        <v>824</v>
      </c>
      <c r="J134" s="19">
        <v>50</v>
      </c>
      <c r="K134" s="65"/>
    </row>
    <row r="135" spans="2:11" s="1" customFormat="1" ht="15" customHeight="1">
      <c r="B135" s="62"/>
      <c r="C135" s="19" t="s">
        <v>847</v>
      </c>
      <c r="D135" s="19"/>
      <c r="E135" s="19"/>
      <c r="F135" s="40" t="s">
        <v>828</v>
      </c>
      <c r="G135" s="19"/>
      <c r="H135" s="19" t="s">
        <v>862</v>
      </c>
      <c r="I135" s="19" t="s">
        <v>824</v>
      </c>
      <c r="J135" s="19">
        <v>50</v>
      </c>
      <c r="K135" s="65"/>
    </row>
    <row r="136" spans="2:11" s="1" customFormat="1" ht="15" customHeight="1">
      <c r="B136" s="62"/>
      <c r="C136" s="19" t="s">
        <v>849</v>
      </c>
      <c r="D136" s="19"/>
      <c r="E136" s="19"/>
      <c r="F136" s="40" t="s">
        <v>828</v>
      </c>
      <c r="G136" s="19"/>
      <c r="H136" s="19" t="s">
        <v>862</v>
      </c>
      <c r="I136" s="19" t="s">
        <v>824</v>
      </c>
      <c r="J136" s="19">
        <v>50</v>
      </c>
      <c r="K136" s="65"/>
    </row>
    <row r="137" spans="2:11" s="1" customFormat="1" ht="15" customHeight="1">
      <c r="B137" s="62"/>
      <c r="C137" s="19" t="s">
        <v>850</v>
      </c>
      <c r="D137" s="19"/>
      <c r="E137" s="19"/>
      <c r="F137" s="40" t="s">
        <v>828</v>
      </c>
      <c r="G137" s="19"/>
      <c r="H137" s="19" t="s">
        <v>875</v>
      </c>
      <c r="I137" s="19" t="s">
        <v>824</v>
      </c>
      <c r="J137" s="19">
        <v>255</v>
      </c>
      <c r="K137" s="65"/>
    </row>
    <row r="138" spans="2:11" s="1" customFormat="1" ht="15" customHeight="1">
      <c r="B138" s="62"/>
      <c r="C138" s="19" t="s">
        <v>852</v>
      </c>
      <c r="D138" s="19"/>
      <c r="E138" s="19"/>
      <c r="F138" s="40" t="s">
        <v>822</v>
      </c>
      <c r="G138" s="19"/>
      <c r="H138" s="19" t="s">
        <v>876</v>
      </c>
      <c r="I138" s="19" t="s">
        <v>854</v>
      </c>
      <c r="J138" s="19"/>
      <c r="K138" s="65"/>
    </row>
    <row r="139" spans="2:11" s="1" customFormat="1" ht="15" customHeight="1">
      <c r="B139" s="62"/>
      <c r="C139" s="19" t="s">
        <v>855</v>
      </c>
      <c r="D139" s="19"/>
      <c r="E139" s="19"/>
      <c r="F139" s="40" t="s">
        <v>822</v>
      </c>
      <c r="G139" s="19"/>
      <c r="H139" s="19" t="s">
        <v>877</v>
      </c>
      <c r="I139" s="19" t="s">
        <v>857</v>
      </c>
      <c r="J139" s="19"/>
      <c r="K139" s="65"/>
    </row>
    <row r="140" spans="2:11" s="1" customFormat="1" ht="15" customHeight="1">
      <c r="B140" s="62"/>
      <c r="C140" s="19" t="s">
        <v>858</v>
      </c>
      <c r="D140" s="19"/>
      <c r="E140" s="19"/>
      <c r="F140" s="40" t="s">
        <v>822</v>
      </c>
      <c r="G140" s="19"/>
      <c r="H140" s="19" t="s">
        <v>858</v>
      </c>
      <c r="I140" s="19" t="s">
        <v>857</v>
      </c>
      <c r="J140" s="19"/>
      <c r="K140" s="65"/>
    </row>
    <row r="141" spans="2:11" s="1" customFormat="1" ht="15" customHeight="1">
      <c r="B141" s="62"/>
      <c r="C141" s="19" t="s">
        <v>38</v>
      </c>
      <c r="D141" s="19"/>
      <c r="E141" s="19"/>
      <c r="F141" s="40" t="s">
        <v>822</v>
      </c>
      <c r="G141" s="19"/>
      <c r="H141" s="19" t="s">
        <v>878</v>
      </c>
      <c r="I141" s="19" t="s">
        <v>857</v>
      </c>
      <c r="J141" s="19"/>
      <c r="K141" s="65"/>
    </row>
    <row r="142" spans="2:11" s="1" customFormat="1" ht="15" customHeight="1">
      <c r="B142" s="62"/>
      <c r="C142" s="19" t="s">
        <v>879</v>
      </c>
      <c r="D142" s="19"/>
      <c r="E142" s="19"/>
      <c r="F142" s="40" t="s">
        <v>822</v>
      </c>
      <c r="G142" s="19"/>
      <c r="H142" s="19" t="s">
        <v>880</v>
      </c>
      <c r="I142" s="19" t="s">
        <v>857</v>
      </c>
      <c r="J142" s="19"/>
      <c r="K142" s="65"/>
    </row>
    <row r="143" spans="2:11" s="1" customFormat="1" ht="15" customHeight="1">
      <c r="B143" s="66"/>
      <c r="C143" s="67"/>
      <c r="D143" s="67"/>
      <c r="E143" s="67"/>
      <c r="F143" s="67"/>
      <c r="G143" s="67"/>
      <c r="H143" s="67"/>
      <c r="I143" s="67"/>
      <c r="J143" s="67"/>
      <c r="K143" s="68"/>
    </row>
    <row r="144" spans="2:11" s="1" customFormat="1" ht="18.75" customHeight="1">
      <c r="B144" s="53"/>
      <c r="C144" s="53"/>
      <c r="D144" s="53"/>
      <c r="E144" s="53"/>
      <c r="F144" s="54"/>
      <c r="G144" s="53"/>
      <c r="H144" s="53"/>
      <c r="I144" s="53"/>
      <c r="J144" s="53"/>
      <c r="K144" s="53"/>
    </row>
    <row r="145" spans="2:11" s="1" customFormat="1" ht="18.75" customHeight="1">
      <c r="B145" s="26"/>
      <c r="C145" s="26"/>
      <c r="D145" s="26"/>
      <c r="E145" s="26"/>
      <c r="F145" s="26"/>
      <c r="G145" s="26"/>
      <c r="H145" s="26"/>
      <c r="I145" s="26"/>
      <c r="J145" s="26"/>
      <c r="K145" s="26"/>
    </row>
    <row r="146" spans="2:11" s="1" customFormat="1" ht="7.5" customHeight="1">
      <c r="B146" s="27"/>
      <c r="C146" s="28"/>
      <c r="D146" s="28"/>
      <c r="E146" s="28"/>
      <c r="F146" s="28"/>
      <c r="G146" s="28"/>
      <c r="H146" s="28"/>
      <c r="I146" s="28"/>
      <c r="J146" s="28"/>
      <c r="K146" s="29"/>
    </row>
    <row r="147" spans="2:11" s="1" customFormat="1" ht="45" customHeight="1">
      <c r="B147" s="30"/>
      <c r="C147" s="282" t="s">
        <v>881</v>
      </c>
      <c r="D147" s="282"/>
      <c r="E147" s="282"/>
      <c r="F147" s="282"/>
      <c r="G147" s="282"/>
      <c r="H147" s="282"/>
      <c r="I147" s="282"/>
      <c r="J147" s="282"/>
      <c r="K147" s="31"/>
    </row>
    <row r="148" spans="2:11" s="1" customFormat="1" ht="17.25" customHeight="1">
      <c r="B148" s="30"/>
      <c r="C148" s="32" t="s">
        <v>816</v>
      </c>
      <c r="D148" s="32"/>
      <c r="E148" s="32"/>
      <c r="F148" s="32" t="s">
        <v>817</v>
      </c>
      <c r="G148" s="33"/>
      <c r="H148" s="32" t="s">
        <v>54</v>
      </c>
      <c r="I148" s="32" t="s">
        <v>57</v>
      </c>
      <c r="J148" s="32" t="s">
        <v>818</v>
      </c>
      <c r="K148" s="31"/>
    </row>
    <row r="149" spans="2:11" s="1" customFormat="1" ht="17.25" customHeight="1">
      <c r="B149" s="30"/>
      <c r="C149" s="34" t="s">
        <v>819</v>
      </c>
      <c r="D149" s="34"/>
      <c r="E149" s="34"/>
      <c r="F149" s="35" t="s">
        <v>820</v>
      </c>
      <c r="G149" s="36"/>
      <c r="H149" s="34"/>
      <c r="I149" s="34"/>
      <c r="J149" s="34" t="s">
        <v>821</v>
      </c>
      <c r="K149" s="31"/>
    </row>
    <row r="150" spans="2:11" s="1" customFormat="1" ht="5.25" customHeight="1">
      <c r="B150" s="42"/>
      <c r="C150" s="37"/>
      <c r="D150" s="37"/>
      <c r="E150" s="37"/>
      <c r="F150" s="37"/>
      <c r="G150" s="38"/>
      <c r="H150" s="37"/>
      <c r="I150" s="37"/>
      <c r="J150" s="37"/>
      <c r="K150" s="65"/>
    </row>
    <row r="151" spans="2:11" s="1" customFormat="1" ht="15" customHeight="1">
      <c r="B151" s="42"/>
      <c r="C151" s="69" t="s">
        <v>825</v>
      </c>
      <c r="D151" s="19"/>
      <c r="E151" s="19"/>
      <c r="F151" s="70" t="s">
        <v>822</v>
      </c>
      <c r="G151" s="19"/>
      <c r="H151" s="69" t="s">
        <v>862</v>
      </c>
      <c r="I151" s="69" t="s">
        <v>824</v>
      </c>
      <c r="J151" s="69">
        <v>120</v>
      </c>
      <c r="K151" s="65"/>
    </row>
    <row r="152" spans="2:11" s="1" customFormat="1" ht="15" customHeight="1">
      <c r="B152" s="42"/>
      <c r="C152" s="69" t="s">
        <v>871</v>
      </c>
      <c r="D152" s="19"/>
      <c r="E152" s="19"/>
      <c r="F152" s="70" t="s">
        <v>822</v>
      </c>
      <c r="G152" s="19"/>
      <c r="H152" s="69" t="s">
        <v>882</v>
      </c>
      <c r="I152" s="69" t="s">
        <v>824</v>
      </c>
      <c r="J152" s="69" t="s">
        <v>873</v>
      </c>
      <c r="K152" s="65"/>
    </row>
    <row r="153" spans="2:11" s="1" customFormat="1" ht="15" customHeight="1">
      <c r="B153" s="42"/>
      <c r="C153" s="69" t="s">
        <v>79</v>
      </c>
      <c r="D153" s="19"/>
      <c r="E153" s="19"/>
      <c r="F153" s="70" t="s">
        <v>822</v>
      </c>
      <c r="G153" s="19"/>
      <c r="H153" s="69" t="s">
        <v>883</v>
      </c>
      <c r="I153" s="69" t="s">
        <v>824</v>
      </c>
      <c r="J153" s="69" t="s">
        <v>873</v>
      </c>
      <c r="K153" s="65"/>
    </row>
    <row r="154" spans="2:11" s="1" customFormat="1" ht="15" customHeight="1">
      <c r="B154" s="42"/>
      <c r="C154" s="69" t="s">
        <v>827</v>
      </c>
      <c r="D154" s="19"/>
      <c r="E154" s="19"/>
      <c r="F154" s="70" t="s">
        <v>828</v>
      </c>
      <c r="G154" s="19"/>
      <c r="H154" s="69" t="s">
        <v>862</v>
      </c>
      <c r="I154" s="69" t="s">
        <v>824</v>
      </c>
      <c r="J154" s="69">
        <v>50</v>
      </c>
      <c r="K154" s="65"/>
    </row>
    <row r="155" spans="2:11" s="1" customFormat="1" ht="15" customHeight="1">
      <c r="B155" s="42"/>
      <c r="C155" s="69" t="s">
        <v>830</v>
      </c>
      <c r="D155" s="19"/>
      <c r="E155" s="19"/>
      <c r="F155" s="70" t="s">
        <v>822</v>
      </c>
      <c r="G155" s="19"/>
      <c r="H155" s="69" t="s">
        <v>862</v>
      </c>
      <c r="I155" s="69" t="s">
        <v>832</v>
      </c>
      <c r="J155" s="69"/>
      <c r="K155" s="65"/>
    </row>
    <row r="156" spans="2:11" s="1" customFormat="1" ht="15" customHeight="1">
      <c r="B156" s="42"/>
      <c r="C156" s="69" t="s">
        <v>841</v>
      </c>
      <c r="D156" s="19"/>
      <c r="E156" s="19"/>
      <c r="F156" s="70" t="s">
        <v>828</v>
      </c>
      <c r="G156" s="19"/>
      <c r="H156" s="69" t="s">
        <v>862</v>
      </c>
      <c r="I156" s="69" t="s">
        <v>824</v>
      </c>
      <c r="J156" s="69">
        <v>50</v>
      </c>
      <c r="K156" s="65"/>
    </row>
    <row r="157" spans="2:11" s="1" customFormat="1" ht="15" customHeight="1">
      <c r="B157" s="42"/>
      <c r="C157" s="69" t="s">
        <v>849</v>
      </c>
      <c r="D157" s="19"/>
      <c r="E157" s="19"/>
      <c r="F157" s="70" t="s">
        <v>828</v>
      </c>
      <c r="G157" s="19"/>
      <c r="H157" s="69" t="s">
        <v>862</v>
      </c>
      <c r="I157" s="69" t="s">
        <v>824</v>
      </c>
      <c r="J157" s="69">
        <v>50</v>
      </c>
      <c r="K157" s="65"/>
    </row>
    <row r="158" spans="2:11" s="1" customFormat="1" ht="15" customHeight="1">
      <c r="B158" s="42"/>
      <c r="C158" s="69" t="s">
        <v>847</v>
      </c>
      <c r="D158" s="19"/>
      <c r="E158" s="19"/>
      <c r="F158" s="70" t="s">
        <v>828</v>
      </c>
      <c r="G158" s="19"/>
      <c r="H158" s="69" t="s">
        <v>862</v>
      </c>
      <c r="I158" s="69" t="s">
        <v>824</v>
      </c>
      <c r="J158" s="69">
        <v>50</v>
      </c>
      <c r="K158" s="65"/>
    </row>
    <row r="159" spans="2:11" s="1" customFormat="1" ht="15" customHeight="1">
      <c r="B159" s="42"/>
      <c r="C159" s="69" t="s">
        <v>88</v>
      </c>
      <c r="D159" s="19"/>
      <c r="E159" s="19"/>
      <c r="F159" s="70" t="s">
        <v>822</v>
      </c>
      <c r="G159" s="19"/>
      <c r="H159" s="69" t="s">
        <v>884</v>
      </c>
      <c r="I159" s="69" t="s">
        <v>824</v>
      </c>
      <c r="J159" s="69" t="s">
        <v>885</v>
      </c>
      <c r="K159" s="65"/>
    </row>
    <row r="160" spans="2:11" s="1" customFormat="1" ht="15" customHeight="1">
      <c r="B160" s="42"/>
      <c r="C160" s="69" t="s">
        <v>886</v>
      </c>
      <c r="D160" s="19"/>
      <c r="E160" s="19"/>
      <c r="F160" s="70" t="s">
        <v>822</v>
      </c>
      <c r="G160" s="19"/>
      <c r="H160" s="69" t="s">
        <v>887</v>
      </c>
      <c r="I160" s="69" t="s">
        <v>857</v>
      </c>
      <c r="J160" s="69"/>
      <c r="K160" s="65"/>
    </row>
    <row r="161" spans="2:11" s="1" customFormat="1" ht="15" customHeight="1">
      <c r="B161" s="71"/>
      <c r="C161" s="51"/>
      <c r="D161" s="51"/>
      <c r="E161" s="51"/>
      <c r="F161" s="51"/>
      <c r="G161" s="51"/>
      <c r="H161" s="51"/>
      <c r="I161" s="51"/>
      <c r="J161" s="51"/>
      <c r="K161" s="72"/>
    </row>
    <row r="162" spans="2:11" s="1" customFormat="1" ht="18.75" customHeight="1">
      <c r="B162" s="53"/>
      <c r="C162" s="63"/>
      <c r="D162" s="63"/>
      <c r="E162" s="63"/>
      <c r="F162" s="73"/>
      <c r="G162" s="63"/>
      <c r="H162" s="63"/>
      <c r="I162" s="63"/>
      <c r="J162" s="63"/>
      <c r="K162" s="53"/>
    </row>
    <row r="163" spans="2:11" s="1" customFormat="1" ht="18.75" customHeight="1">
      <c r="B163" s="26"/>
      <c r="C163" s="26"/>
      <c r="D163" s="26"/>
      <c r="E163" s="26"/>
      <c r="F163" s="26"/>
      <c r="G163" s="26"/>
      <c r="H163" s="26"/>
      <c r="I163" s="26"/>
      <c r="J163" s="26"/>
      <c r="K163" s="26"/>
    </row>
    <row r="164" spans="2:11" s="1" customFormat="1" ht="7.5" customHeight="1">
      <c r="B164" s="8"/>
      <c r="C164" s="9"/>
      <c r="D164" s="9"/>
      <c r="E164" s="9"/>
      <c r="F164" s="9"/>
      <c r="G164" s="9"/>
      <c r="H164" s="9"/>
      <c r="I164" s="9"/>
      <c r="J164" s="9"/>
      <c r="K164" s="10"/>
    </row>
    <row r="165" spans="2:11" s="1" customFormat="1" ht="45" customHeight="1">
      <c r="B165" s="11"/>
      <c r="C165" s="280" t="s">
        <v>888</v>
      </c>
      <c r="D165" s="280"/>
      <c r="E165" s="280"/>
      <c r="F165" s="280"/>
      <c r="G165" s="280"/>
      <c r="H165" s="280"/>
      <c r="I165" s="280"/>
      <c r="J165" s="280"/>
      <c r="K165" s="12"/>
    </row>
    <row r="166" spans="2:11" s="1" customFormat="1" ht="17.25" customHeight="1">
      <c r="B166" s="11"/>
      <c r="C166" s="32" t="s">
        <v>816</v>
      </c>
      <c r="D166" s="32"/>
      <c r="E166" s="32"/>
      <c r="F166" s="32" t="s">
        <v>817</v>
      </c>
      <c r="G166" s="74"/>
      <c r="H166" s="75" t="s">
        <v>54</v>
      </c>
      <c r="I166" s="75" t="s">
        <v>57</v>
      </c>
      <c r="J166" s="32" t="s">
        <v>818</v>
      </c>
      <c r="K166" s="12"/>
    </row>
    <row r="167" spans="2:11" s="1" customFormat="1" ht="17.25" customHeight="1">
      <c r="B167" s="13"/>
      <c r="C167" s="34" t="s">
        <v>819</v>
      </c>
      <c r="D167" s="34"/>
      <c r="E167" s="34"/>
      <c r="F167" s="35" t="s">
        <v>820</v>
      </c>
      <c r="G167" s="76"/>
      <c r="H167" s="77"/>
      <c r="I167" s="77"/>
      <c r="J167" s="34" t="s">
        <v>821</v>
      </c>
      <c r="K167" s="14"/>
    </row>
    <row r="168" spans="2:11" s="1" customFormat="1" ht="5.25" customHeight="1">
      <c r="B168" s="42"/>
      <c r="C168" s="37"/>
      <c r="D168" s="37"/>
      <c r="E168" s="37"/>
      <c r="F168" s="37"/>
      <c r="G168" s="38"/>
      <c r="H168" s="37"/>
      <c r="I168" s="37"/>
      <c r="J168" s="37"/>
      <c r="K168" s="65"/>
    </row>
    <row r="169" spans="2:11" s="1" customFormat="1" ht="15" customHeight="1">
      <c r="B169" s="42"/>
      <c r="C169" s="19" t="s">
        <v>825</v>
      </c>
      <c r="D169" s="19"/>
      <c r="E169" s="19"/>
      <c r="F169" s="40" t="s">
        <v>822</v>
      </c>
      <c r="G169" s="19"/>
      <c r="H169" s="19" t="s">
        <v>862</v>
      </c>
      <c r="I169" s="19" t="s">
        <v>824</v>
      </c>
      <c r="J169" s="19">
        <v>120</v>
      </c>
      <c r="K169" s="65"/>
    </row>
    <row r="170" spans="2:11" s="1" customFormat="1" ht="15" customHeight="1">
      <c r="B170" s="42"/>
      <c r="C170" s="19" t="s">
        <v>871</v>
      </c>
      <c r="D170" s="19"/>
      <c r="E170" s="19"/>
      <c r="F170" s="40" t="s">
        <v>822</v>
      </c>
      <c r="G170" s="19"/>
      <c r="H170" s="19" t="s">
        <v>872</v>
      </c>
      <c r="I170" s="19" t="s">
        <v>824</v>
      </c>
      <c r="J170" s="19" t="s">
        <v>873</v>
      </c>
      <c r="K170" s="65"/>
    </row>
    <row r="171" spans="2:11" s="1" customFormat="1" ht="15" customHeight="1">
      <c r="B171" s="42"/>
      <c r="C171" s="19" t="s">
        <v>79</v>
      </c>
      <c r="D171" s="19"/>
      <c r="E171" s="19"/>
      <c r="F171" s="40" t="s">
        <v>822</v>
      </c>
      <c r="G171" s="19"/>
      <c r="H171" s="19" t="s">
        <v>889</v>
      </c>
      <c r="I171" s="19" t="s">
        <v>824</v>
      </c>
      <c r="J171" s="19" t="s">
        <v>873</v>
      </c>
      <c r="K171" s="65"/>
    </row>
    <row r="172" spans="2:11" s="1" customFormat="1" ht="15" customHeight="1">
      <c r="B172" s="42"/>
      <c r="C172" s="19" t="s">
        <v>827</v>
      </c>
      <c r="D172" s="19"/>
      <c r="E172" s="19"/>
      <c r="F172" s="40" t="s">
        <v>828</v>
      </c>
      <c r="G172" s="19"/>
      <c r="H172" s="19" t="s">
        <v>889</v>
      </c>
      <c r="I172" s="19" t="s">
        <v>824</v>
      </c>
      <c r="J172" s="19">
        <v>50</v>
      </c>
      <c r="K172" s="65"/>
    </row>
    <row r="173" spans="2:11" s="1" customFormat="1" ht="15" customHeight="1">
      <c r="B173" s="42"/>
      <c r="C173" s="19" t="s">
        <v>830</v>
      </c>
      <c r="D173" s="19"/>
      <c r="E173" s="19"/>
      <c r="F173" s="40" t="s">
        <v>822</v>
      </c>
      <c r="G173" s="19"/>
      <c r="H173" s="19" t="s">
        <v>889</v>
      </c>
      <c r="I173" s="19" t="s">
        <v>832</v>
      </c>
      <c r="J173" s="19"/>
      <c r="K173" s="65"/>
    </row>
    <row r="174" spans="2:11" s="1" customFormat="1" ht="15" customHeight="1">
      <c r="B174" s="42"/>
      <c r="C174" s="19" t="s">
        <v>841</v>
      </c>
      <c r="D174" s="19"/>
      <c r="E174" s="19"/>
      <c r="F174" s="40" t="s">
        <v>828</v>
      </c>
      <c r="G174" s="19"/>
      <c r="H174" s="19" t="s">
        <v>889</v>
      </c>
      <c r="I174" s="19" t="s">
        <v>824</v>
      </c>
      <c r="J174" s="19">
        <v>50</v>
      </c>
      <c r="K174" s="65"/>
    </row>
    <row r="175" spans="2:11" s="1" customFormat="1" ht="15" customHeight="1">
      <c r="B175" s="42"/>
      <c r="C175" s="19" t="s">
        <v>849</v>
      </c>
      <c r="D175" s="19"/>
      <c r="E175" s="19"/>
      <c r="F175" s="40" t="s">
        <v>828</v>
      </c>
      <c r="G175" s="19"/>
      <c r="H175" s="19" t="s">
        <v>889</v>
      </c>
      <c r="I175" s="19" t="s">
        <v>824</v>
      </c>
      <c r="J175" s="19">
        <v>50</v>
      </c>
      <c r="K175" s="65"/>
    </row>
    <row r="176" spans="2:11" s="1" customFormat="1" ht="15" customHeight="1">
      <c r="B176" s="42"/>
      <c r="C176" s="19" t="s">
        <v>847</v>
      </c>
      <c r="D176" s="19"/>
      <c r="E176" s="19"/>
      <c r="F176" s="40" t="s">
        <v>828</v>
      </c>
      <c r="G176" s="19"/>
      <c r="H176" s="19" t="s">
        <v>889</v>
      </c>
      <c r="I176" s="19" t="s">
        <v>824</v>
      </c>
      <c r="J176" s="19">
        <v>50</v>
      </c>
      <c r="K176" s="65"/>
    </row>
    <row r="177" spans="2:11" s="1" customFormat="1" ht="15" customHeight="1">
      <c r="B177" s="42"/>
      <c r="C177" s="19" t="s">
        <v>93</v>
      </c>
      <c r="D177" s="19"/>
      <c r="E177" s="19"/>
      <c r="F177" s="40" t="s">
        <v>822</v>
      </c>
      <c r="G177" s="19"/>
      <c r="H177" s="19" t="s">
        <v>890</v>
      </c>
      <c r="I177" s="19" t="s">
        <v>891</v>
      </c>
      <c r="J177" s="19"/>
      <c r="K177" s="65"/>
    </row>
    <row r="178" spans="2:11" s="1" customFormat="1" ht="15" customHeight="1">
      <c r="B178" s="42"/>
      <c r="C178" s="19" t="s">
        <v>57</v>
      </c>
      <c r="D178" s="19"/>
      <c r="E178" s="19"/>
      <c r="F178" s="40" t="s">
        <v>822</v>
      </c>
      <c r="G178" s="19"/>
      <c r="H178" s="19" t="s">
        <v>892</v>
      </c>
      <c r="I178" s="19" t="s">
        <v>893</v>
      </c>
      <c r="J178" s="19">
        <v>1</v>
      </c>
      <c r="K178" s="65"/>
    </row>
    <row r="179" spans="2:11" s="1" customFormat="1" ht="15" customHeight="1">
      <c r="B179" s="42"/>
      <c r="C179" s="19" t="s">
        <v>53</v>
      </c>
      <c r="D179" s="19"/>
      <c r="E179" s="19"/>
      <c r="F179" s="40" t="s">
        <v>822</v>
      </c>
      <c r="G179" s="19"/>
      <c r="H179" s="19" t="s">
        <v>894</v>
      </c>
      <c r="I179" s="19" t="s">
        <v>824</v>
      </c>
      <c r="J179" s="19">
        <v>20</v>
      </c>
      <c r="K179" s="65"/>
    </row>
    <row r="180" spans="2:11" s="1" customFormat="1" ht="15" customHeight="1">
      <c r="B180" s="42"/>
      <c r="C180" s="19" t="s">
        <v>54</v>
      </c>
      <c r="D180" s="19"/>
      <c r="E180" s="19"/>
      <c r="F180" s="40" t="s">
        <v>822</v>
      </c>
      <c r="G180" s="19"/>
      <c r="H180" s="19" t="s">
        <v>895</v>
      </c>
      <c r="I180" s="19" t="s">
        <v>824</v>
      </c>
      <c r="J180" s="19">
        <v>255</v>
      </c>
      <c r="K180" s="65"/>
    </row>
    <row r="181" spans="2:11" s="1" customFormat="1" ht="15" customHeight="1">
      <c r="B181" s="42"/>
      <c r="C181" s="19" t="s">
        <v>94</v>
      </c>
      <c r="D181" s="19"/>
      <c r="E181" s="19"/>
      <c r="F181" s="40" t="s">
        <v>822</v>
      </c>
      <c r="G181" s="19"/>
      <c r="H181" s="19" t="s">
        <v>786</v>
      </c>
      <c r="I181" s="19" t="s">
        <v>824</v>
      </c>
      <c r="J181" s="19">
        <v>10</v>
      </c>
      <c r="K181" s="65"/>
    </row>
    <row r="182" spans="2:11" s="1" customFormat="1" ht="15" customHeight="1">
      <c r="B182" s="42"/>
      <c r="C182" s="19" t="s">
        <v>95</v>
      </c>
      <c r="D182" s="19"/>
      <c r="E182" s="19"/>
      <c r="F182" s="40" t="s">
        <v>822</v>
      </c>
      <c r="G182" s="19"/>
      <c r="H182" s="19" t="s">
        <v>896</v>
      </c>
      <c r="I182" s="19" t="s">
        <v>857</v>
      </c>
      <c r="J182" s="19"/>
      <c r="K182" s="65"/>
    </row>
    <row r="183" spans="2:11" s="1" customFormat="1" ht="15" customHeight="1">
      <c r="B183" s="42"/>
      <c r="C183" s="19" t="s">
        <v>897</v>
      </c>
      <c r="D183" s="19"/>
      <c r="E183" s="19"/>
      <c r="F183" s="40" t="s">
        <v>822</v>
      </c>
      <c r="G183" s="19"/>
      <c r="H183" s="19" t="s">
        <v>898</v>
      </c>
      <c r="I183" s="19" t="s">
        <v>857</v>
      </c>
      <c r="J183" s="19"/>
      <c r="K183" s="65"/>
    </row>
    <row r="184" spans="2:11" s="1" customFormat="1" ht="15" customHeight="1">
      <c r="B184" s="42"/>
      <c r="C184" s="19" t="s">
        <v>886</v>
      </c>
      <c r="D184" s="19"/>
      <c r="E184" s="19"/>
      <c r="F184" s="40" t="s">
        <v>822</v>
      </c>
      <c r="G184" s="19"/>
      <c r="H184" s="19" t="s">
        <v>899</v>
      </c>
      <c r="I184" s="19" t="s">
        <v>857</v>
      </c>
      <c r="J184" s="19"/>
      <c r="K184" s="65"/>
    </row>
    <row r="185" spans="2:11" s="1" customFormat="1" ht="15" customHeight="1">
      <c r="B185" s="42"/>
      <c r="C185" s="19" t="s">
        <v>97</v>
      </c>
      <c r="D185" s="19"/>
      <c r="E185" s="19"/>
      <c r="F185" s="40" t="s">
        <v>828</v>
      </c>
      <c r="G185" s="19"/>
      <c r="H185" s="19" t="s">
        <v>900</v>
      </c>
      <c r="I185" s="19" t="s">
        <v>824</v>
      </c>
      <c r="J185" s="19">
        <v>50</v>
      </c>
      <c r="K185" s="65"/>
    </row>
    <row r="186" spans="2:11" s="1" customFormat="1" ht="15" customHeight="1">
      <c r="B186" s="42"/>
      <c r="C186" s="19" t="s">
        <v>901</v>
      </c>
      <c r="D186" s="19"/>
      <c r="E186" s="19"/>
      <c r="F186" s="40" t="s">
        <v>828</v>
      </c>
      <c r="G186" s="19"/>
      <c r="H186" s="19" t="s">
        <v>902</v>
      </c>
      <c r="I186" s="19" t="s">
        <v>903</v>
      </c>
      <c r="J186" s="19"/>
      <c r="K186" s="65"/>
    </row>
    <row r="187" spans="2:11" s="1" customFormat="1" ht="15" customHeight="1">
      <c r="B187" s="42"/>
      <c r="C187" s="19" t="s">
        <v>904</v>
      </c>
      <c r="D187" s="19"/>
      <c r="E187" s="19"/>
      <c r="F187" s="40" t="s">
        <v>828</v>
      </c>
      <c r="G187" s="19"/>
      <c r="H187" s="19" t="s">
        <v>905</v>
      </c>
      <c r="I187" s="19" t="s">
        <v>903</v>
      </c>
      <c r="J187" s="19"/>
      <c r="K187" s="65"/>
    </row>
    <row r="188" spans="2:11" s="1" customFormat="1" ht="15" customHeight="1">
      <c r="B188" s="42"/>
      <c r="C188" s="19" t="s">
        <v>906</v>
      </c>
      <c r="D188" s="19"/>
      <c r="E188" s="19"/>
      <c r="F188" s="40" t="s">
        <v>828</v>
      </c>
      <c r="G188" s="19"/>
      <c r="H188" s="19" t="s">
        <v>907</v>
      </c>
      <c r="I188" s="19" t="s">
        <v>903</v>
      </c>
      <c r="J188" s="19"/>
      <c r="K188" s="65"/>
    </row>
    <row r="189" spans="2:11" s="1" customFormat="1" ht="15" customHeight="1">
      <c r="B189" s="42"/>
      <c r="C189" s="78" t="s">
        <v>908</v>
      </c>
      <c r="D189" s="19"/>
      <c r="E189" s="19"/>
      <c r="F189" s="40" t="s">
        <v>828</v>
      </c>
      <c r="G189" s="19"/>
      <c r="H189" s="19" t="s">
        <v>909</v>
      </c>
      <c r="I189" s="19" t="s">
        <v>910</v>
      </c>
      <c r="J189" s="79" t="s">
        <v>911</v>
      </c>
      <c r="K189" s="65"/>
    </row>
    <row r="190" spans="2:11" s="1" customFormat="1" ht="15" customHeight="1">
      <c r="B190" s="42"/>
      <c r="C190" s="78" t="s">
        <v>42</v>
      </c>
      <c r="D190" s="19"/>
      <c r="E190" s="19"/>
      <c r="F190" s="40" t="s">
        <v>822</v>
      </c>
      <c r="G190" s="19"/>
      <c r="H190" s="16" t="s">
        <v>912</v>
      </c>
      <c r="I190" s="19" t="s">
        <v>913</v>
      </c>
      <c r="J190" s="19"/>
      <c r="K190" s="65"/>
    </row>
    <row r="191" spans="2:11" s="1" customFormat="1" ht="15" customHeight="1">
      <c r="B191" s="42"/>
      <c r="C191" s="78" t="s">
        <v>914</v>
      </c>
      <c r="D191" s="19"/>
      <c r="E191" s="19"/>
      <c r="F191" s="40" t="s">
        <v>822</v>
      </c>
      <c r="G191" s="19"/>
      <c r="H191" s="19" t="s">
        <v>915</v>
      </c>
      <c r="I191" s="19" t="s">
        <v>857</v>
      </c>
      <c r="J191" s="19"/>
      <c r="K191" s="65"/>
    </row>
    <row r="192" spans="2:11" s="1" customFormat="1" ht="15" customHeight="1">
      <c r="B192" s="42"/>
      <c r="C192" s="78" t="s">
        <v>916</v>
      </c>
      <c r="D192" s="19"/>
      <c r="E192" s="19"/>
      <c r="F192" s="40" t="s">
        <v>822</v>
      </c>
      <c r="G192" s="19"/>
      <c r="H192" s="19" t="s">
        <v>917</v>
      </c>
      <c r="I192" s="19" t="s">
        <v>857</v>
      </c>
      <c r="J192" s="19"/>
      <c r="K192" s="65"/>
    </row>
    <row r="193" spans="2:11" s="1" customFormat="1" ht="15" customHeight="1">
      <c r="B193" s="42"/>
      <c r="C193" s="78" t="s">
        <v>918</v>
      </c>
      <c r="D193" s="19"/>
      <c r="E193" s="19"/>
      <c r="F193" s="40" t="s">
        <v>828</v>
      </c>
      <c r="G193" s="19"/>
      <c r="H193" s="19" t="s">
        <v>919</v>
      </c>
      <c r="I193" s="19" t="s">
        <v>857</v>
      </c>
      <c r="J193" s="19"/>
      <c r="K193" s="65"/>
    </row>
    <row r="194" spans="2:11" s="1" customFormat="1" ht="15" customHeight="1">
      <c r="B194" s="71"/>
      <c r="C194" s="80"/>
      <c r="D194" s="51"/>
      <c r="E194" s="51"/>
      <c r="F194" s="51"/>
      <c r="G194" s="51"/>
      <c r="H194" s="51"/>
      <c r="I194" s="51"/>
      <c r="J194" s="51"/>
      <c r="K194" s="72"/>
    </row>
    <row r="195" spans="2:11" s="1" customFormat="1" ht="18.75" customHeight="1">
      <c r="B195" s="53"/>
      <c r="C195" s="63"/>
      <c r="D195" s="63"/>
      <c r="E195" s="63"/>
      <c r="F195" s="73"/>
      <c r="G195" s="63"/>
      <c r="H195" s="63"/>
      <c r="I195" s="63"/>
      <c r="J195" s="63"/>
      <c r="K195" s="53"/>
    </row>
    <row r="196" spans="2:11" s="1" customFormat="1" ht="18.75" customHeight="1">
      <c r="B196" s="53"/>
      <c r="C196" s="63"/>
      <c r="D196" s="63"/>
      <c r="E196" s="63"/>
      <c r="F196" s="73"/>
      <c r="G196" s="63"/>
      <c r="H196" s="63"/>
      <c r="I196" s="63"/>
      <c r="J196" s="63"/>
      <c r="K196" s="53"/>
    </row>
    <row r="197" spans="2:11" s="1" customFormat="1" ht="18.75" customHeight="1">
      <c r="B197" s="26"/>
      <c r="C197" s="26"/>
      <c r="D197" s="26"/>
      <c r="E197" s="26"/>
      <c r="F197" s="26"/>
      <c r="G197" s="26"/>
      <c r="H197" s="26"/>
      <c r="I197" s="26"/>
      <c r="J197" s="26"/>
      <c r="K197" s="26"/>
    </row>
    <row r="198" spans="2:11" s="1" customFormat="1" ht="13.5">
      <c r="B198" s="8"/>
      <c r="C198" s="9"/>
      <c r="D198" s="9"/>
      <c r="E198" s="9"/>
      <c r="F198" s="9"/>
      <c r="G198" s="9"/>
      <c r="H198" s="9"/>
      <c r="I198" s="9"/>
      <c r="J198" s="9"/>
      <c r="K198" s="10"/>
    </row>
    <row r="199" spans="2:11" s="1" customFormat="1" ht="21">
      <c r="B199" s="11"/>
      <c r="C199" s="280" t="s">
        <v>920</v>
      </c>
      <c r="D199" s="280"/>
      <c r="E199" s="280"/>
      <c r="F199" s="280"/>
      <c r="G199" s="280"/>
      <c r="H199" s="280"/>
      <c r="I199" s="280"/>
      <c r="J199" s="280"/>
      <c r="K199" s="12"/>
    </row>
    <row r="200" spans="2:11" s="1" customFormat="1" ht="25.5" customHeight="1">
      <c r="B200" s="11"/>
      <c r="C200" s="81" t="s">
        <v>921</v>
      </c>
      <c r="D200" s="81"/>
      <c r="E200" s="81"/>
      <c r="F200" s="81" t="s">
        <v>922</v>
      </c>
      <c r="G200" s="82"/>
      <c r="H200" s="286" t="s">
        <v>923</v>
      </c>
      <c r="I200" s="286"/>
      <c r="J200" s="286"/>
      <c r="K200" s="12"/>
    </row>
    <row r="201" spans="2:11" s="1" customFormat="1" ht="5.25" customHeight="1">
      <c r="B201" s="42"/>
      <c r="C201" s="37"/>
      <c r="D201" s="37"/>
      <c r="E201" s="37"/>
      <c r="F201" s="37"/>
      <c r="G201" s="63"/>
      <c r="H201" s="37"/>
      <c r="I201" s="37"/>
      <c r="J201" s="37"/>
      <c r="K201" s="65"/>
    </row>
    <row r="202" spans="2:11" s="1" customFormat="1" ht="15" customHeight="1">
      <c r="B202" s="42"/>
      <c r="C202" s="19" t="s">
        <v>913</v>
      </c>
      <c r="D202" s="19"/>
      <c r="E202" s="19"/>
      <c r="F202" s="40" t="s">
        <v>43</v>
      </c>
      <c r="G202" s="19"/>
      <c r="H202" s="285" t="s">
        <v>924</v>
      </c>
      <c r="I202" s="285"/>
      <c r="J202" s="285"/>
      <c r="K202" s="65"/>
    </row>
    <row r="203" spans="2:11" s="1" customFormat="1" ht="15" customHeight="1">
      <c r="B203" s="42"/>
      <c r="C203" s="19"/>
      <c r="D203" s="19"/>
      <c r="E203" s="19"/>
      <c r="F203" s="40" t="s">
        <v>44</v>
      </c>
      <c r="G203" s="19"/>
      <c r="H203" s="285" t="s">
        <v>925</v>
      </c>
      <c r="I203" s="285"/>
      <c r="J203" s="285"/>
      <c r="K203" s="65"/>
    </row>
    <row r="204" spans="2:11" s="1" customFormat="1" ht="15" customHeight="1">
      <c r="B204" s="42"/>
      <c r="C204" s="19"/>
      <c r="D204" s="19"/>
      <c r="E204" s="19"/>
      <c r="F204" s="40" t="s">
        <v>47</v>
      </c>
      <c r="G204" s="19"/>
      <c r="H204" s="285" t="s">
        <v>926</v>
      </c>
      <c r="I204" s="285"/>
      <c r="J204" s="285"/>
      <c r="K204" s="65"/>
    </row>
    <row r="205" spans="2:11" s="1" customFormat="1" ht="15" customHeight="1">
      <c r="B205" s="42"/>
      <c r="C205" s="19"/>
      <c r="D205" s="19"/>
      <c r="E205" s="19"/>
      <c r="F205" s="40" t="s">
        <v>45</v>
      </c>
      <c r="G205" s="19"/>
      <c r="H205" s="285" t="s">
        <v>927</v>
      </c>
      <c r="I205" s="285"/>
      <c r="J205" s="285"/>
      <c r="K205" s="65"/>
    </row>
    <row r="206" spans="2:11" s="1" customFormat="1" ht="15" customHeight="1">
      <c r="B206" s="42"/>
      <c r="C206" s="19"/>
      <c r="D206" s="19"/>
      <c r="E206" s="19"/>
      <c r="F206" s="40" t="s">
        <v>46</v>
      </c>
      <c r="G206" s="19"/>
      <c r="H206" s="285" t="s">
        <v>928</v>
      </c>
      <c r="I206" s="285"/>
      <c r="J206" s="285"/>
      <c r="K206" s="65"/>
    </row>
    <row r="207" spans="2:11" s="1" customFormat="1" ht="15" customHeight="1">
      <c r="B207" s="42"/>
      <c r="C207" s="19"/>
      <c r="D207" s="19"/>
      <c r="E207" s="19"/>
      <c r="F207" s="40"/>
      <c r="G207" s="19"/>
      <c r="H207" s="19"/>
      <c r="I207" s="19"/>
      <c r="J207" s="19"/>
      <c r="K207" s="65"/>
    </row>
    <row r="208" spans="2:11" s="1" customFormat="1" ht="15" customHeight="1">
      <c r="B208" s="42"/>
      <c r="C208" s="19" t="s">
        <v>869</v>
      </c>
      <c r="D208" s="19"/>
      <c r="E208" s="19"/>
      <c r="F208" s="40" t="s">
        <v>76</v>
      </c>
      <c r="G208" s="19"/>
      <c r="H208" s="285" t="s">
        <v>929</v>
      </c>
      <c r="I208" s="285"/>
      <c r="J208" s="285"/>
      <c r="K208" s="65"/>
    </row>
    <row r="209" spans="2:11" s="1" customFormat="1" ht="15" customHeight="1">
      <c r="B209" s="42"/>
      <c r="C209" s="19"/>
      <c r="D209" s="19"/>
      <c r="E209" s="19"/>
      <c r="F209" s="40" t="s">
        <v>765</v>
      </c>
      <c r="G209" s="19"/>
      <c r="H209" s="285" t="s">
        <v>766</v>
      </c>
      <c r="I209" s="285"/>
      <c r="J209" s="285"/>
      <c r="K209" s="65"/>
    </row>
    <row r="210" spans="2:11" s="1" customFormat="1" ht="15" customHeight="1">
      <c r="B210" s="42"/>
      <c r="C210" s="19"/>
      <c r="D210" s="19"/>
      <c r="E210" s="19"/>
      <c r="F210" s="40" t="s">
        <v>763</v>
      </c>
      <c r="G210" s="19"/>
      <c r="H210" s="285" t="s">
        <v>930</v>
      </c>
      <c r="I210" s="285"/>
      <c r="J210" s="285"/>
      <c r="K210" s="65"/>
    </row>
    <row r="211" spans="2:11" s="1" customFormat="1" ht="15" customHeight="1">
      <c r="B211" s="83"/>
      <c r="C211" s="19"/>
      <c r="D211" s="19"/>
      <c r="E211" s="19"/>
      <c r="F211" s="40" t="s">
        <v>767</v>
      </c>
      <c r="G211" s="78"/>
      <c r="H211" s="284" t="s">
        <v>768</v>
      </c>
      <c r="I211" s="284"/>
      <c r="J211" s="284"/>
      <c r="K211" s="84"/>
    </row>
    <row r="212" spans="2:11" s="1" customFormat="1" ht="15" customHeight="1">
      <c r="B212" s="83"/>
      <c r="C212" s="19"/>
      <c r="D212" s="19"/>
      <c r="E212" s="19"/>
      <c r="F212" s="40" t="s">
        <v>769</v>
      </c>
      <c r="G212" s="78"/>
      <c r="H212" s="284" t="s">
        <v>931</v>
      </c>
      <c r="I212" s="284"/>
      <c r="J212" s="284"/>
      <c r="K212" s="84"/>
    </row>
    <row r="213" spans="2:11" s="1" customFormat="1" ht="15" customHeight="1">
      <c r="B213" s="83"/>
      <c r="C213" s="19"/>
      <c r="D213" s="19"/>
      <c r="E213" s="19"/>
      <c r="F213" s="40"/>
      <c r="G213" s="78"/>
      <c r="H213" s="69"/>
      <c r="I213" s="69"/>
      <c r="J213" s="69"/>
      <c r="K213" s="84"/>
    </row>
    <row r="214" spans="2:11" s="1" customFormat="1" ht="15" customHeight="1">
      <c r="B214" s="83"/>
      <c r="C214" s="19" t="s">
        <v>893</v>
      </c>
      <c r="D214" s="19"/>
      <c r="E214" s="19"/>
      <c r="F214" s="40">
        <v>1</v>
      </c>
      <c r="G214" s="78"/>
      <c r="H214" s="284" t="s">
        <v>932</v>
      </c>
      <c r="I214" s="284"/>
      <c r="J214" s="284"/>
      <c r="K214" s="84"/>
    </row>
    <row r="215" spans="2:11" s="1" customFormat="1" ht="15" customHeight="1">
      <c r="B215" s="83"/>
      <c r="C215" s="19"/>
      <c r="D215" s="19"/>
      <c r="E215" s="19"/>
      <c r="F215" s="40">
        <v>2</v>
      </c>
      <c r="G215" s="78"/>
      <c r="H215" s="284" t="s">
        <v>933</v>
      </c>
      <c r="I215" s="284"/>
      <c r="J215" s="284"/>
      <c r="K215" s="84"/>
    </row>
    <row r="216" spans="2:11" s="1" customFormat="1" ht="15" customHeight="1">
      <c r="B216" s="83"/>
      <c r="C216" s="19"/>
      <c r="D216" s="19"/>
      <c r="E216" s="19"/>
      <c r="F216" s="40">
        <v>3</v>
      </c>
      <c r="G216" s="78"/>
      <c r="H216" s="284" t="s">
        <v>934</v>
      </c>
      <c r="I216" s="284"/>
      <c r="J216" s="284"/>
      <c r="K216" s="84"/>
    </row>
    <row r="217" spans="2:11" s="1" customFormat="1" ht="15" customHeight="1">
      <c r="B217" s="83"/>
      <c r="C217" s="19"/>
      <c r="D217" s="19"/>
      <c r="E217" s="19"/>
      <c r="F217" s="40">
        <v>4</v>
      </c>
      <c r="G217" s="78"/>
      <c r="H217" s="284" t="s">
        <v>935</v>
      </c>
      <c r="I217" s="284"/>
      <c r="J217" s="284"/>
      <c r="K217" s="84"/>
    </row>
    <row r="218" spans="2:11" s="1" customFormat="1" ht="12.75" customHeight="1">
      <c r="B218" s="85"/>
      <c r="C218" s="86"/>
      <c r="D218" s="86"/>
      <c r="E218" s="86"/>
      <c r="F218" s="86"/>
      <c r="G218" s="86"/>
      <c r="H218" s="86"/>
      <c r="I218" s="86"/>
      <c r="J218" s="86"/>
      <c r="K218" s="87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Macht</dc:creator>
  <cp:keywords/>
  <dc:description/>
  <cp:lastModifiedBy>Vlčková Lenka</cp:lastModifiedBy>
  <dcterms:created xsi:type="dcterms:W3CDTF">2021-10-08T09:17:04Z</dcterms:created>
  <dcterms:modified xsi:type="dcterms:W3CDTF">2021-12-14T12:07:42Z</dcterms:modified>
  <cp:category/>
  <cp:version/>
  <cp:contentType/>
  <cp:contentStatus/>
</cp:coreProperties>
</file>