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udkova_milada" reservationPassword="0"/>
  <workbookPr/>
  <bookViews>
    <workbookView xWindow="240" yWindow="120" windowWidth="14940" windowHeight="9225" activeTab="0"/>
  </bookViews>
  <sheets>
    <sheet name="SO201" sheetId="1" r:id="rId1"/>
  </sheets>
  <definedNames/>
  <calcPr/>
  <webPublishing/>
</workbook>
</file>

<file path=xl/sharedStrings.xml><?xml version="1.0" encoding="utf-8"?>
<sst xmlns="http://schemas.openxmlformats.org/spreadsheetml/2006/main" count="1366" uniqueCount="548">
  <si>
    <t>ASPE10</t>
  </si>
  <si>
    <t>S</t>
  </si>
  <si>
    <t>Firma: Krajská správa a údržba silnic Karlovarského kraje, příspěvková organizace</t>
  </si>
  <si>
    <t>Soupis prací objektu</t>
  </si>
  <si>
    <t xml:space="preserve">Stavba: </t>
  </si>
  <si>
    <t>TÚ_2021_009</t>
  </si>
  <si>
    <t>Modernizace mostu ev. č. 210 47 - 2 Bernov</t>
  </si>
  <si>
    <t>O</t>
  </si>
  <si>
    <t>Rozpočet:</t>
  </si>
  <si>
    <t>0,00</t>
  </si>
  <si>
    <t>15,00</t>
  </si>
  <si>
    <t>21,00</t>
  </si>
  <si>
    <t>3</t>
  </si>
  <si>
    <t>0</t>
  </si>
  <si>
    <t>2</t>
  </si>
  <si>
    <t>SO201</t>
  </si>
  <si>
    <t>Rekonstrukce mostu</t>
  </si>
  <si>
    <t>Typ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</si>
  <si>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</si>
  <si>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</si>
  <si>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</si>
  <si>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</si>
  <si>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</si>
  <si>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</si>
  <si>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</si>
  <si>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</si>
  <si>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</si>
  <si>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</si>
  <si>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</si>
  <si>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</si>
  <si>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</si>
  <si>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</si>
  <si>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</si>
  <si>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</si>
  <si>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</si>
  <si>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</si>
  <si>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014112</t>
  </si>
  <si>
    <t/>
  </si>
  <si>
    <t>POPLATKY ZA SKLÁDKU TYP S-IO (INERTNÍ ODPAD)</t>
  </si>
  <si>
    <t>T</t>
  </si>
  <si>
    <t>PP</t>
  </si>
  <si>
    <t>VV</t>
  </si>
  <si>
    <t>POL.: 17120 =  195,584*1,80=352,051 [A] 
POL.: 96613 =   22,538*2,30=51,837 [B] 
POL.: 96615 =     50,46*2,30=116,058 [C] 
POL.: 96616 = 55,692*2,50=139,230 [D] 
Celkem: A+B+C+D=659,176 [E]</t>
  </si>
  <si>
    <t>TS</t>
  </si>
  <si>
    <t>zahrnuje veškeré poplatky provozovateli skládky související s uložením odpadu na skládce.</t>
  </si>
  <si>
    <t>014132</t>
  </si>
  <si>
    <t>POPLATKY ZA SKLÁDKU TYP S-NO (NEBEZPEČNÝ ODPAD)</t>
  </si>
  <si>
    <t>IZOLACE</t>
  </si>
  <si>
    <t>POL.:= 65,37*0,005*2,2=0,719 [A]</t>
  </si>
  <si>
    <t>014211</t>
  </si>
  <si>
    <t>POPLATKY ZA ZEMNÍK - ORNICE</t>
  </si>
  <si>
    <t>M3</t>
  </si>
  <si>
    <t>POL.: 12573 = 23,675*0,10=2,368 [A]</t>
  </si>
  <si>
    <t>zahrnuje veškeré poplatky majiteli zemníku související s nákupem zeminy (nikoliv s otvírkou zemníku)</t>
  </si>
  <si>
    <t>02720</t>
  </si>
  <si>
    <t>POMOC PRÁCE ZŘÍZ NEBO ZAJIŠŤ REGULACI A OCHRANU DOPRAVY</t>
  </si>
  <si>
    <t>KPL</t>
  </si>
  <si>
    <t>KOMPLETNÍ DOPRAVNĚ INŽENÝRSKÁ OPATŘENÍ PO DOBU VÝSTAVBY, DLE PROJEKTOVÉ DOKUMENTACE, SCHVÁLENÉHO PLÁNU ZOV A VYJÁDŘENÍ POLICIE ČR A JINÝCH S TÍMTO SOUVISEJÍCÍCH VYJÁDŘENÍ. 
VČETNĚ PŘECHODNÉHO SVISLÉHO I VODOROVNÉHO DOPRAVNÍHO ZNAČENÍ, DOPRAVNÍCH ZAŘÍZENÍ, ZÁBRAN A OPLOCENÍ APOD. (DODÁVKA, MONTÁŽ, PRONÁJEM, KONTROLA, ÚDRŽBA, PŘEMÍSŤOVÁNÍ, PŘEDZNAČOVÁNÍ, DEMONTÁŽ) 
SOUČÁSTÍ FAKTURACE BUDE ODBORNÝ ROZPIS POUŽITÝCH ZNAČEK A ZAŘÍZENÍ V RÁMCI TÉTO POLOŽKY</t>
  </si>
  <si>
    <t>6=6,000 [A]</t>
  </si>
  <si>
    <t>zahrnuje veškeré náklady spojené s objednatelem požadovanými zařízeními</t>
  </si>
  <si>
    <t>02730</t>
  </si>
  <si>
    <t>POMOC PRÁCE ZŘÍZ NEBO ZAJIŠŤ OCHRANU INŽENÝRSKÝCH SÍTÍ</t>
  </si>
  <si>
    <t>- ochrana stávajících sítí technické infrastruktury na staveništi, včetně ochrany, vyvěšení nebo dočasných podpěrných bodů</t>
  </si>
  <si>
    <t>02910</t>
  </si>
  <si>
    <t>OSTATNÍ POŽADAVKY - ZEMĚMĚŘIČSKÁ MĚŘENÍ</t>
  </si>
  <si>
    <t>zaměření skutečného stavu - 4PARÉ + 1CD</t>
  </si>
  <si>
    <t>zahrnuje veškeré náklady spojené s objednatelem požadovanými pracemi,   
- pro stanovení orientační investorské ceny určete jednotkovou cenu jako 1% odhadované ceny stavby</t>
  </si>
  <si>
    <t>7</t>
  </si>
  <si>
    <t>02911</t>
  </si>
  <si>
    <t>OSTATNÍ POŽADAVKY - GEODETICKÉ ZAMĚŘENÍ</t>
  </si>
  <si>
    <t>VYTYČENÍ STAVBY 
- SMĚROVÉ A VÝŠKOVÉ VYTYČENÍ STAVBY, VČETNĚ VYTYČENÍ INŽENÝRSKÝCH SÍTÍ</t>
  </si>
  <si>
    <t>zahrnuje veškeré náklady spojené s objednatelem požadovanými pracemi</t>
  </si>
  <si>
    <t>8</t>
  </si>
  <si>
    <t>029412</t>
  </si>
  <si>
    <t>OSTATNÍ POŽADAVKY - VYPRACOVÁNÍ MOSTNÍHO LISTU</t>
  </si>
  <si>
    <t>včetně uložení na server BMS - celkem 4ks</t>
  </si>
  <si>
    <t>02943</t>
  </si>
  <si>
    <t>OSTATNÍ POŽADAVKY - VYPRACOVÁNÍ RDS</t>
  </si>
  <si>
    <t>realizační dokumentace stavby</t>
  </si>
  <si>
    <t>1=1,000 [A]</t>
  </si>
  <si>
    <t>02944</t>
  </si>
  <si>
    <t>OSTAT POŽADAVKY - DOKUMENTACE SKUTEČ PROVEDENÍ V DIGIT FORMĚ</t>
  </si>
  <si>
    <t>dokumentace v skutečného provedení stavby 
- DSPS v počtu 3 paré + 1x CD (otevřené i uzavřené formáty)</t>
  </si>
  <si>
    <t>11</t>
  </si>
  <si>
    <t>02945</t>
  </si>
  <si>
    <t>OSTAT POŽADAVKY - GEOMETRICKÝ PLÁN</t>
  </si>
  <si>
    <t>HM</t>
  </si>
  <si>
    <t>podklady pro majetkoprávní vypořádání stavby 
- vypracování geometrického plánu včetně projednání a schválení na příslušném KÚ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</si>
  <si>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</si>
  <si>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12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</si>
  <si>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</si>
  <si>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</si>
  <si>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</si>
  <si>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13</t>
  </si>
  <si>
    <t>02990</t>
  </si>
  <si>
    <t>a</t>
  </si>
  <si>
    <t>OSTATNÍ POŽADAVKY - INFORMAČNÍ TABULE</t>
  </si>
  <si>
    <t>- dočasný billboard rozměr min. 2,1 x 2,2m, Provedení plast nebo plech  v barevném provedení včetně kotvení, údržby a odstranění, údaje dle zaváděcí dokumentace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</si>
  <si>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</si>
  <si>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14</t>
  </si>
  <si>
    <t>b</t>
  </si>
  <si>
    <t>- pamětní deska, rozměr min. 0,40 x 0,30m, plastová, barevný potisk dle požadavků IROP, údaje o stavbě a financujícím programu, včetně kotvení na objekt nebo do patek, včetně kotevní konstrukce</t>
  </si>
  <si>
    <t>Zemní práce</t>
  </si>
  <si>
    <t>15</t>
  </si>
  <si>
    <t>11120</t>
  </si>
  <si>
    <t>ODSTRANĚNÍ KŘOVIN</t>
  </si>
  <si>
    <t>M2</t>
  </si>
  <si>
    <t>včetně spálení a nebo jiné likvidace</t>
  </si>
  <si>
    <t>odstranění křovin a stromů do průměru 100 mm 
doprava dřevin bez ohledu na vzdálenost 
spálení na hromadách nebo štěpkování</t>
  </si>
  <si>
    <t>16</t>
  </si>
  <si>
    <t>11201</t>
  </si>
  <si>
    <t>KÁCENÍ STROMŮ D KMENE DO 0,5M S ODSTRANĚNÍM PAŘEZŮ</t>
  </si>
  <si>
    <t>KUS</t>
  </si>
  <si>
    <t>- kácení a odstranění pařezů dřevin - tújí výšky cca1,5 m na st. poz. č. 203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</si>
  <si>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</si>
  <si>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17</t>
  </si>
  <si>
    <t>11202</t>
  </si>
  <si>
    <t>KÁCENÍ STROMŮ D KMENE DO 0,9M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</si>
  <si>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</si>
  <si>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18</t>
  </si>
  <si>
    <t>11333</t>
  </si>
  <si>
    <t>ODSTRANĚNÍ PODKLADU ZPEVNĚNÝCH PLOCH S ASFALT POJIVEM</t>
  </si>
  <si>
    <t>včetně poplatku za uložení na skládku, naložení a odvozu 
z toho pro napojení na stávající stav ve směru Nejdek 9,709 m3</t>
  </si>
  <si>
    <t>189,52*0,40=75,808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</si>
  <si>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</si>
  <si>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19</t>
  </si>
  <si>
    <t>113742</t>
  </si>
  <si>
    <t>FRÉZOVÁNÍ ZPEVNĚNÝCH PLOCH ASFALTOVÝCH TL. DO 40MM</t>
  </si>
  <si>
    <t>část vyfrézovaného materiálu bude odkoupena zhotovitelem stavby na základě uzavřené kupní smlouvy - odkup 19,096 m3 
část bude využita do krajnice komunice pol. 56963 - 0,821 m3 (krajnice vozovky) 
z toho pro připojení MK 90,0 m2 a pro napojení na stávající stav ve směru Nejdek 110,646 m2</t>
  </si>
  <si>
    <t>177,44+130,95+189,52=497,910 [A]</t>
  </si>
  <si>
    <t>20</t>
  </si>
  <si>
    <t>11512</t>
  </si>
  <si>
    <t>ČERPÁNÍ VODY DO 1000 L/MIN</t>
  </si>
  <si>
    <t>HOD</t>
  </si>
  <si>
    <t>předpoklad</t>
  </si>
  <si>
    <t>Položka čerpání vody na povrchu zahrnuje i potrubí, pohotovost záložní čerpací soupravy a zřízení čerpací jímky. Součástí položky je také následná demontáž a likvidace těchto zařízení</t>
  </si>
  <si>
    <t>21</t>
  </si>
  <si>
    <t>11526</t>
  </si>
  <si>
    <t>PŘEVEDENÍ VODY POTRUBÍM DN 800 NEBO ŽLABY R.O. DO 2,8M</t>
  </si>
  <si>
    <t>M</t>
  </si>
  <si>
    <t>Položka převedení vody na povrchu zahrnuje zřízení, udržování a odstranění příslušného zařízení. Převedení vody se uvádí buď průměrem potrubí (DN) nebo délkou rozvinutého obvodu žlabu (r.o.).</t>
  </si>
  <si>
    <t>22</t>
  </si>
  <si>
    <t>12483</t>
  </si>
  <si>
    <t>VYKOPÁVKY PRO KORYTA VODOTEČÍ TŘ. II</t>
  </si>
  <si>
    <t>3,60*0,40*17,60=25,344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</si>
  <si>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</si>
  <si>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23</t>
  </si>
  <si>
    <t>12573</t>
  </si>
  <si>
    <t>VYKOPÁVKY ZE ZEMNÍKŮ A SKLÁDEK TŘ. I</t>
  </si>
  <si>
    <t>Vykopání ornice ze zemníku, včetně veškeré manipulace, dopravy a vykopání. 
Poplatek za zemník dle pol. č. 014211.</t>
  </si>
  <si>
    <t>23,675*0,10=2,368 [A]  plocha dle pol. č. 18221 x tl. 0,10 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</si>
  <si>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</si>
  <si>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24</t>
  </si>
  <si>
    <t>13173</t>
  </si>
  <si>
    <t>HLOUBENÍ JAM ZAPAŽ I NEPAŽ TŘ. I</t>
  </si>
  <si>
    <t>včetně odvodu na mezideponii a přebytečného materiálu na skládku</t>
  </si>
  <si>
    <t>11,57*(5,88+0,71)+(14,66+2,29)*(6,03+0,71)=190,489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</si>
  <si>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</si>
  <si>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25</t>
  </si>
  <si>
    <t>17120</t>
  </si>
  <si>
    <t>ULOŽENÍ SYPANINY DO NÁSYPŮ A NA SKLÁDKY BEZ ZHUTNĚNÍ</t>
  </si>
  <si>
    <t>POL.12483 = 25,344=25,344 [B] 
POL. 13173 = 190,489=190,489 [C] 
- POL.17411 = -20,249=-20,249 [A] 
Celkem: B+C+A=195,584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</si>
  <si>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</si>
  <si>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26</t>
  </si>
  <si>
    <t>17411</t>
  </si>
  <si>
    <t>ZÁSYP JAM A RÝH ZEMINOU SE ZHUTNĚNÍM</t>
  </si>
  <si>
    <t>11,57*0,71+(14,66+2,29)*0,71=20,249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</si>
  <si>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</si>
  <si>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</t>
  </si>
  <si>
    <t>17581</t>
  </si>
  <si>
    <t>OBSYP POTRUBÍ A OBJEKTŮ Z NAKUPOVANÝCH MATERIÁLŮ</t>
  </si>
  <si>
    <t>11,57*5,88+(14,66+2,29)*6,03=170,240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</si>
  <si>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</si>
  <si>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28</t>
  </si>
  <si>
    <t>17750</t>
  </si>
  <si>
    <t>ZEMNÍ HRÁZKY ZE ZEMIN NEPROPUSTNÝCH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</si>
  <si>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</si>
  <si>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29</t>
  </si>
  <si>
    <t>18110</t>
  </si>
  <si>
    <t>ÚPRAVA PLÁNĚ SE ZHUTNĚNÍM V HORNINĚ TŘ. I</t>
  </si>
  <si>
    <t>z toho pro připojení MK 30,0 m2 a pro napojení na stávající stav ve směru Nejdek 24,273 m2</t>
  </si>
  <si>
    <t>189,52=189,520 [A]</t>
  </si>
  <si>
    <t>položka zahrnuje úpravu pláně včetně vyrovnání výškových rozdílů. Míru zhutnění určuje projekt.</t>
  </si>
  <si>
    <t>30</t>
  </si>
  <si>
    <t>18214</t>
  </si>
  <si>
    <t>ÚPRAVA POVRCHŮ SROVNÁNÍM ÚZEMÍ V TL DO 0,25M</t>
  </si>
  <si>
    <t>položka zahrnuje srovnání výškových rozdílů terénu</t>
  </si>
  <si>
    <t>31</t>
  </si>
  <si>
    <t>18221</t>
  </si>
  <si>
    <t>ROZPROSTŘENÍ ORNICE VE SVAHU V TL DO 0,10M</t>
  </si>
  <si>
    <t>Ohumusování tl. 0,10 m, nákup ornice dle pol. 014211</t>
  </si>
  <si>
    <t>21,138*1,12=23,675 [A]  plocha odměřená ze situace x koef. sklonu (prům. sklonu 1:2)</t>
  </si>
  <si>
    <t>položka zahrnuje:  
nutné přemístění ornice z dočasných skládek vzdálených do 50m rozprostření ornice v předepsané tloušťce ve svahu přes 1:5</t>
  </si>
  <si>
    <t>32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</si>
  <si>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</si>
  <si>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</si>
  <si>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</si>
  <si>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33</t>
  </si>
  <si>
    <t>184B13</t>
  </si>
  <si>
    <t>VYSAZOVÁNÍ STROMŮ LISTNATÝCH S BALEM OBVOD KMENE DO 12CM, PODCHOZÍ VÝŠ
MIN 2,2M</t>
  </si>
  <si>
    <t>- náhradní výsadba za pokácené dřeviny - 3 ks listnatých dřevin s minimálním obvodem kmene 10 cm 
- na p.p.č. 1364 v k.ú. Bernov (popř. na p.p.č. 3179/3 v k.ú. Nejdek) 
- včetně následné péče - zálivka, odplevelení, řádné kotvení a provádění pěstebního řezu - po dobu 5 let</t>
  </si>
  <si>
    <t>Položka vysazování stromů dodávku projektem předepsaných  stromů, hloubení jamek (min. rozměry pro stromy min. 1,5 násobek balu výpěstku) s event. výměnou půdy, s hnojením  
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 
vnitrostaveništní dopravy (rovněž přesuny), včetně naložení a složení, případně s uložením</t>
  </si>
  <si>
    <t>34</t>
  </si>
  <si>
    <t>184D14</t>
  </si>
  <si>
    <t>VYSAZOVÁNÍ STROMŮ JEHLIČNATÝCH S BALEM VÝŠKY KMENE DO 1,5M</t>
  </si>
  <si>
    <t>náhradní výsadba za odstraněné dřeviny - vysazení tújí výšky 1, 5 m včetně dosypu zeminy kolem stromů a jejich zalití 
na st. p. 203 v k.ú. Bernov, obec Nejdek</t>
  </si>
  <si>
    <t>Položka vysazování stromů dodávku projektem předepsaných  stromů, hloubení jamek (min. rozměry pro stromy min. 1,5 násobek balu výpěstku) s event. výměnou půdy, s hnojením  
anorganickým hnojivem a přídavkem organického hnojiva min. 5kg pro stromy, zálivku, kůly, chráničky ke stromům nebo ochrana stromů nátěrem a pod.  
položka zahrnuje veškerý materiál, výrobky a polotovary, včetně mimostaveništní a  
vnitrostaveništní dopravy (rovněž přesuny), včetně naložení a složení, případně s uložením</t>
  </si>
  <si>
    <t>Základy</t>
  </si>
  <si>
    <t>35</t>
  </si>
  <si>
    <t>22695A</t>
  </si>
  <si>
    <t>VÝDŘEVA ZÁPOROVÉHO PAŽENÍ DOČASNÁ (PLOCHA)</t>
  </si>
  <si>
    <t>2,30*15,0=34,500 [A]</t>
  </si>
  <si>
    <t>položka zahrnuje osazení pažin bez ohledu na druh, jejich opotřebení a jejich odstranění</t>
  </si>
  <si>
    <t>36</t>
  </si>
  <si>
    <t>227851</t>
  </si>
  <si>
    <t>MIKROPILOTY KOMPLET D DO 300MM NA POVRCHU</t>
  </si>
  <si>
    <t>4,0*17=68,000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</si>
  <si>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</si>
  <si>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37</t>
  </si>
  <si>
    <t>26115</t>
  </si>
  <si>
    <t>VRTY PRO KOTVENÍ, INJEKTÁŽ A MIKROPILOTY NA POVRCHU TŘ. I D DO 300MM</t>
  </si>
  <si>
    <t>4,0*17*0,5=34,000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</si>
  <si>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</si>
  <si>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38</t>
  </si>
  <si>
    <t>26125</t>
  </si>
  <si>
    <t>VRTY PRO KOTVENÍ, INJEKTÁŽ A MIKROPILOTY NA POVRCHU TŘ. II D DO 300MM</t>
  </si>
  <si>
    <t>39</t>
  </si>
  <si>
    <t>272125</t>
  </si>
  <si>
    <t>ZÁKLADY Z DÍLCŮ ŽELEZOBETONOVÝCH DO C30/37</t>
  </si>
  <si>
    <t>plotová podezdívka</t>
  </si>
  <si>
    <t>výška 0,50m, šířka 10cm, délka 7,62m 
počet ks 3 
0,50*0,10*7,62=0,381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</si>
  <si>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</si>
  <si>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40</t>
  </si>
  <si>
    <t>272314</t>
  </si>
  <si>
    <t>ZÁKLADY Z PROSTÉHO BETONU DO C25/30</t>
  </si>
  <si>
    <t>ZÁKLAD PRO PALISÁDY</t>
  </si>
  <si>
    <t>2,10*0,50*0,60=0,630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</si>
  <si>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</si>
  <si>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41</t>
  </si>
  <si>
    <t>272324</t>
  </si>
  <si>
    <t>ZÁKLADY ZE ŽELEZOBETONU DO C25/30</t>
  </si>
  <si>
    <t>0,744*(21,71+32,80+8,725*2,00)=53,538 [A]</t>
  </si>
  <si>
    <t>42</t>
  </si>
  <si>
    <t>272365</t>
  </si>
  <si>
    <t>VÝZTUŽ ZÁKLADŮ Z OCELI 10505, B500B</t>
  </si>
  <si>
    <t>PŘEDPOKLAD CCA 150kg/m2: 
0,150*53,538=8,031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</si>
  <si>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</si>
  <si>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43</t>
  </si>
  <si>
    <t>28999</t>
  </si>
  <si>
    <t>OPLÁŠTĚNÍ (ZPEVNĚNÍ) Z FÓLIE</t>
  </si>
  <si>
    <t>ČSN 73 6244/2010,čl. 5.2. - těsnící vrstva:geomembrána, těsnící folie</t>
  </si>
  <si>
    <t>2,90*(11,57+14,66+2,29)=82,708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</si>
  <si>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</si>
  <si>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</si>
  <si>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44</t>
  </si>
  <si>
    <t>31111</t>
  </si>
  <si>
    <t>ZDI A STĚNY PODPĚR A VOLNÉ Z DÍLCŮ BETON</t>
  </si>
  <si>
    <t>PALISÁDY</t>
  </si>
  <si>
    <t>0,16*0,16*1,50*13=0,499 [A]</t>
  </si>
  <si>
    <t>- dodání dílce požadovaného 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</si>
  <si>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45</t>
  </si>
  <si>
    <t>31721</t>
  </si>
  <si>
    <t>ŘÍMSY Z KAMENE A LOM VÝROBKŮ</t>
  </si>
  <si>
    <t>0,60*0,25*3,56*2=1,068 [A]</t>
  </si>
  <si>
    <t>Položka zahrnuje dodání předepsaného hlavního materiálu, spojovacího materiálu, vyzdění do předepsaného tavru, včetně mimostaveništní a vnitrostaveništní dopravy</t>
  </si>
  <si>
    <t>46</t>
  </si>
  <si>
    <t>317325</t>
  </si>
  <si>
    <t>ŘÍMSY ZE ŽELEZOBETONU DO C30/37</t>
  </si>
  <si>
    <t>včetně šablony do bednění pro letopočet výstavby</t>
  </si>
  <si>
    <t>0,23*(2,64+1,65+2,28+3,60+2,17+13,81+1,71+10,12)=8,735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</si>
  <si>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</si>
  <si>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47</t>
  </si>
  <si>
    <t>317365</t>
  </si>
  <si>
    <t>VÝZTUŽ ŘÍMS Z OCELI 10505, B500B</t>
  </si>
  <si>
    <t>PŘEDPOKLAD CCA 200kg/m3</t>
  </si>
  <si>
    <t>8,735*0,200=1,747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</si>
  <si>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</si>
  <si>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48</t>
  </si>
  <si>
    <t>327212</t>
  </si>
  <si>
    <t>ZDI OPĚRNÉ, ZÁRUBNÍ, NÁBŘEŽNÍ Z LOMOVÉHO KAMENE NA MC</t>
  </si>
  <si>
    <t>0,60*2,0*3,56=4,272 [A]</t>
  </si>
  <si>
    <t>položka zahrnuje dodávku a osazení lomového kamene, jeho výběr a případnou úpravu, dodávku předepsané malty, spárování.</t>
  </si>
  <si>
    <t>49</t>
  </si>
  <si>
    <t>327215</t>
  </si>
  <si>
    <t>PŘEZDĚNÍ ZDÍ Z KAMENNÉHO ZDIVA</t>
  </si>
  <si>
    <t>0,60*3,56*2,0=4,272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</si>
  <si>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</si>
  <si>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50</t>
  </si>
  <si>
    <t>3272A2</t>
  </si>
  <si>
    <t>ZDI OPĚR, ZÁRUB, NÁBŘEŽ Z GABIONŮ RUČNĚ ROVNANÝCH, DRÁT O2,2MM, POVRCHOVÁ
ÚPRAVA Zn + Al + PVC</t>
  </si>
  <si>
    <t>dřík gabionových zdí 
- včetně potrubí DN 300mm, dl. 1m a třmínku</t>
  </si>
  <si>
    <t>1. VRSTVA: 
13,81*1,50*1,0=20,715 [A] 
2.VRSTVA: 
 13,81*1,00*1,00=13,810 [B] 
3.VRSTVA: 
0,41*0,60*8,50=2,091 [D] 
Celkem: A+B+D=36,616 [E]</t>
  </si>
  <si>
    <t>- položka zahrnuje dodávku a osazení drátěných košů s výplní lomovým kamenem.  
- gabionové matrace se vykazují v pol.č.2722**.</t>
  </si>
  <si>
    <t>51</t>
  </si>
  <si>
    <t>3272A5</t>
  </si>
  <si>
    <t>ZDI OPĚR, ZÁRUB, NÁBŘEŽ Z GABIONŮ RUČNĚ ROVNANÝCH, DRÁT O2,7MM, POVRCHOVÁ
ÚPRAVA Zn + Al + PVC</t>
  </si>
  <si>
    <t>základ gabionové zdi</t>
  </si>
  <si>
    <t>13,10*2,10*1,0=27,510 [A]</t>
  </si>
  <si>
    <t>52</t>
  </si>
  <si>
    <t>333325</t>
  </si>
  <si>
    <t>MOSTNÍ OPĚRY A KŘÍDLA ZE ŽELEZOVÉHO BETONU DO C30/37</t>
  </si>
  <si>
    <t>1,535*(7,23+10,35)+8,74*(0,50+1,80)/2*0,50=32,011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</si>
  <si>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</si>
  <si>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53</t>
  </si>
  <si>
    <t>333365</t>
  </si>
  <si>
    <t>VÝZTUŽ MOSTNÍCH OPĚR A KŘÍDEL Z OCELI 10505, B500B</t>
  </si>
  <si>
    <t>PŘEDPOKLAD 180kg/m3 
32,011-0,180=31,831 [B]</t>
  </si>
  <si>
    <t>54</t>
  </si>
  <si>
    <t>33817C</t>
  </si>
  <si>
    <t>SLOUPKY PLOTOVÉ Z DÍLCŮ KOVOVÝCH  DO BETONOVÝCH PATEK</t>
  </si>
  <si>
    <t>KS</t>
  </si>
  <si>
    <t>- dodání a osazení předepsaného sloupku včetně PKO  
- případnou betonovou patku z předepsané třídy betonu  
- nutné zemní práce</t>
  </si>
  <si>
    <t>Vodorovné konstrukce</t>
  </si>
  <si>
    <t>55</t>
  </si>
  <si>
    <t>421325</t>
  </si>
  <si>
    <t>MOSTNÍ NOSNÉ DESKOVÉ KONSTRUKCE ZE ŽELEZOBETONU C30/37</t>
  </si>
  <si>
    <t>65,06*0,33=21,470 [A]</t>
  </si>
  <si>
    <t>56</t>
  </si>
  <si>
    <t>421365</t>
  </si>
  <si>
    <t>VÝZTUŽ MOSTNÍ DESKOVÉ KONSTRUKCE Z OCELI 10505, B500B</t>
  </si>
  <si>
    <t>PŘEDPOKLAD 200kg/m3 
21,47*0,20=4,294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</si>
  <si>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</si>
  <si>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57</t>
  </si>
  <si>
    <t>451312</t>
  </si>
  <si>
    <t>PODKLADNÍ A VÝPLŇOVÉ VRSTVY Z PROSTÉHO BETONU C12/15</t>
  </si>
  <si>
    <t>POD ZÁKLADY: 
34,07*1,80*0,10+8,825*2,00*0,10=7,898 [A] 
POD DLAŽBU KORYTA: 
0,95*17,60=16,720 [B] 
DLAŽBA NA PŘEDPOLÍ: 
(2,68+3,46+1,23*0,56+ 14,49+2,41)*0,10=0,000 [F] 
SVAHY: 
3,59*1,41*0,10+19,87*1,41*0,10+8,56*0,10=0,856 [C] 
Celkem: A+B+F+C=25,474 [G]</t>
  </si>
  <si>
    <t>58</t>
  </si>
  <si>
    <t>46321</t>
  </si>
  <si>
    <t>ROVNANINA Z LOMOVÉHO KAMENE</t>
  </si>
  <si>
    <t>SVAH VLEVO NA POVODNÍ STRANĚ: 
1,50*0,60*4,0=3,600 [A] 
V KORYTĚ 
3,60*0,8*0,8+2,20*0,8*0,8=3,712 [B] 
Celkem: A+B=7,312 [C]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</si>
  <si>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</si>
  <si>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59</t>
  </si>
  <si>
    <t>465512</t>
  </si>
  <si>
    <t>DLAŽBY Z LOMOVÉHO KAMENE NA MC</t>
  </si>
  <si>
    <t>DO BET. LOŽE tl.10cm</t>
  </si>
  <si>
    <t>KORYTO: 
17,60*1,08=19,008 [A] 
ZPEVNĚNÍ PŘED PLOTEM: 
3,46*0,30=1,038 [B] 
SVAHY: 
3,59*1,41*0,30+19,87*1,41*0,30+8,56*0,30=12,492 [C] 
Celkem: A+B+C=32,538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</si>
  <si>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</si>
  <si>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60</t>
  </si>
  <si>
    <t>465922</t>
  </si>
  <si>
    <t>DLAŽBY Z BETONOVÝCH DLAŽDIC NA MC</t>
  </si>
  <si>
    <t>z toho pro připojení MK 8,0 m2</t>
  </si>
  <si>
    <t>PŘEDPOLÍ: 
2,68+1,23*0,56+14,49+2,41=20,269 [B]</t>
  </si>
  <si>
    <t>- úpravu podkladu  
- zřízení spojovací vrstvy  
- zřízení lože dlažby z předepsaného materiálu  
- dodávku a uložení dlažby, ev. předlažby, do předepsaného tvaru z pohledové úpravy  
- spárování, těsnění, tmelení a vyplnění spar případně s vyklínováním  
- úprava povrchu pro odvedení srážkové vody</t>
  </si>
  <si>
    <t>61</t>
  </si>
  <si>
    <t>467314</t>
  </si>
  <si>
    <t>STUPNĚ A PRAHY VODNÍCH KORYT Z PROSTÉHO BETONU C25/30</t>
  </si>
  <si>
    <t>2,20*0,30*0,80+3,60*0,30*0,80=1,392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</si>
  <si>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</si>
  <si>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</si>
  <si>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62</t>
  </si>
  <si>
    <t>561431</t>
  </si>
  <si>
    <t>KAMENIVO ZPEVNĚNÉ CEMENTEM TŘ. I TL. DO 150MM</t>
  </si>
  <si>
    <t>tl. 130 mm 
z toho pro připojení MK 30,0 m2 a pro napojení na stávající stav ve směru Nejdek 24,273 m2</t>
  </si>
  <si>
    <t>na nové konstrukci vozovky: 
189,52 - 49,94=139,580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</si>
  <si>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</si>
  <si>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63</t>
  </si>
  <si>
    <t>56334</t>
  </si>
  <si>
    <t>VOZOVKOVÉ VRSTVY ZE ŠTĚRKODRTI TL. DO 200MM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</si>
  <si>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</si>
  <si>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64</t>
  </si>
  <si>
    <t>56963</t>
  </si>
  <si>
    <t>ZPEVNĚNÍ KRAJNIC Z RECYKLOVANÉHO MATERIÁLU TL DO 150MM</t>
  </si>
  <si>
    <t>využití z pol. 113742 
včetně dopravy 
z toho pro napojení na stávající stav ve směru Nejdek 1,280 m2</t>
  </si>
  <si>
    <t>5,47=5,470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</si>
  <si>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</si>
  <si>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65</t>
  </si>
  <si>
    <t>572121</t>
  </si>
  <si>
    <t>INFILTRAČNÍ POSTŘIK ASFALTOVÝ DO 1,0KG/M2</t>
  </si>
  <si>
    <t>na nové konstrukci vizovky: 
189,52 - 49,94=139,580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</si>
  <si>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</si>
  <si>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66</t>
  </si>
  <si>
    <t>572214</t>
  </si>
  <si>
    <t>SPOJOVACÍ POSTŘIK Z MODIFIK EMULZE DO 0,5KG/M2</t>
  </si>
  <si>
    <t>PS, E 0,30kg/m2 
z toho pro připojení MK 90,0 m2 a pro napojení na stávající stav ve směru Nejdek 110,646 m2</t>
  </si>
  <si>
    <t>mezi ACO11+ a ACO16+: 
177,44+130,95+189,52=497,910 [A] 
mezi ochranou izolace mostovky a vyrovnávkou: 
19,94=19,940 [B] 
Celkem: A+B=517,850 [C]</t>
  </si>
  <si>
    <t>67</t>
  </si>
  <si>
    <t>574A34</t>
  </si>
  <si>
    <t>ASFALTOVÝ BETON PRO OBRUSNÉ VRSTVY ACO 11+, 11S TL. 40MM</t>
  </si>
  <si>
    <t>z toho pro připojení MK 90,0 m2 a pro napojení na stávající stav ve směru Nejdek 110,646 m2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</si>
  <si>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</si>
  <si>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68</t>
  </si>
  <si>
    <t>574A44</t>
  </si>
  <si>
    <t>ASFALTOVÝ BETON PRO OBRUSNÉ VRSTVY ACO 11+, 11S TL. 50MM</t>
  </si>
  <si>
    <t>ochrana izolace</t>
  </si>
  <si>
    <t>z půdorysu: 
49,94=49,940 [A]</t>
  </si>
  <si>
    <t>69</t>
  </si>
  <si>
    <t>574C05</t>
  </si>
  <si>
    <t>ASFALTOVÝ BETON PRO LOŽNÍ VRSTVY ACL 16</t>
  </si>
  <si>
    <t>vyrovnávka mezi ochranou izolací a ložnou vrstvou z ACL16</t>
  </si>
  <si>
    <t>tloušťka vyrovnávky je: 20cm - 4,0 - 5,0 - 0,5 - 7,0= 3,5cm 
plocha: 49,94m2 
Kubatura vyrovnávky: 
0,035*49,94=1,748 [A]</t>
  </si>
  <si>
    <t>70</t>
  </si>
  <si>
    <t>574C65</t>
  </si>
  <si>
    <t>ASFALTOVÝ BETON PRO LOŽNÍ VRSTVY ACL 16 TL. 70MM</t>
  </si>
  <si>
    <t>v místě nové vozovky: 
189,52=189,520 [A]</t>
  </si>
  <si>
    <t>71</t>
  </si>
  <si>
    <t>58920</t>
  </si>
  <si>
    <t>VÝPLŇ SPAR MODIFIKOVANÝM ASFALTEM</t>
  </si>
  <si>
    <t>u říms a na předpolí: 
5,0+13,81+1,71+10,12+4,0+8,80+5,0+7,32=55,760 [A]</t>
  </si>
  <si>
    <t>položka zahrnuje:  
- dodávku předepsaného materiálu  
- vyčištění a výplň spar tímto materiálem</t>
  </si>
  <si>
    <t>72</t>
  </si>
  <si>
    <t>utěsnění spár na začátku a konci úpravy komunikace 
z toho pro připojení MK 5,210 m a pro napojení na stávající stav ve směru Nejdek 7,850 m2</t>
  </si>
  <si>
    <t>NAPOJENÍ NA STÍVAJÍCÍ VOZOVKU 
7,85+5,21+5,10=18,160 [A] 
V MÍSTĚ FÁZÍ VÝSTAVBY U ZÁPOROVÉ STĚNY: 
42,80=42,800 [B] 
Celkem: A+B=60,960 [C]</t>
  </si>
  <si>
    <t>Přidružená stavební výroba</t>
  </si>
  <si>
    <t>73</t>
  </si>
  <si>
    <t>711111</t>
  </si>
  <si>
    <t>IZOLACE BĚŽNÝCH KONSTRUKCÍ PROTI ZEMNÍ VLHKOSTI ASFALTOVÝMI NÁTĚRY</t>
  </si>
  <si>
    <t>1,54*(11,57+14,66+2,29)+1,50*(1,88+1,66+1,71+9,35)=65,821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</si>
  <si>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</si>
  <si>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74</t>
  </si>
  <si>
    <t>711412</t>
  </si>
  <si>
    <t>IZOLACE MOSTOVEK CELOPLOŠNÁ ASFALTOVÝMI PÁSY</t>
  </si>
  <si>
    <t>včetně penetrace a nátěru a brokování</t>
  </si>
  <si>
    <t>HORNÍ PLOCHA: 
65,76=65,760 [A] 
PŘETAŽENÍ NA RUB OPĚR: 
(1,27+0,5)*(9,55+13,78+1,92)=44,693 [B] 
Celkem: A+B=110,453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</si>
  <si>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</si>
  <si>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75</t>
  </si>
  <si>
    <t>711432</t>
  </si>
  <si>
    <t>IZOLACE MOSTOVEK POD ŘÍMSOU ASFALTOVÝMI PÁSY</t>
  </si>
  <si>
    <t>10,76+10,89=21,650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</si>
  <si>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</si>
  <si>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76</t>
  </si>
  <si>
    <t>711509</t>
  </si>
  <si>
    <t>OCHRANA IZOLACE NA POVRCHU TEXTILIÍ</t>
  </si>
  <si>
    <t>PŘETAŽENÍ NA RUB OPĚR: 
(1,27+0,5)*(9,55+13,78+1,92)=44,693 [B]</t>
  </si>
  <si>
    <t>položka zahrnuje:  
- dodání  předepsaného ochranného materiálu  
- zřízení ochrany izolace</t>
  </si>
  <si>
    <t>77</t>
  </si>
  <si>
    <t>76792</t>
  </si>
  <si>
    <t>OPLOCENÍ Z DRÁTĚNÉHO PLETIVA POTAŽENÉHO PLASTEM</t>
  </si>
  <si>
    <t>7,62*2,0=15,240 [A]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</si>
  <si>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</si>
  <si>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78</t>
  </si>
  <si>
    <t>78383</t>
  </si>
  <si>
    <t>NÁTĚRY BETON KONSTR TYP S4 (OS-C)</t>
  </si>
  <si>
    <t>NÁŠLAP ŘÍMS</t>
  </si>
  <si>
    <t>(0,15+0,15)*(5,40+13,81+0,01+1,705+10,12+2,28+3,60+2,17)=11,729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</si>
  <si>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</si>
  <si>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</si>
  <si>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79</t>
  </si>
  <si>
    <t>87533</t>
  </si>
  <si>
    <t>POTRUBÍ DREN Z TRUB PLAST DN DO 150MM</t>
  </si>
  <si>
    <t>9,54+1,0+13,78+1,93+1,0=27,250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</si>
  <si>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</si>
  <si>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80</t>
  </si>
  <si>
    <t>89952</t>
  </si>
  <si>
    <t>OBETONOVÁNÍ POTRUBÍ Z PROSTÉHO BETONU</t>
  </si>
  <si>
    <t>JEDNOZRNNÝ BETON</t>
  </si>
  <si>
    <t>0,30*0,30*(9,54+13,78+1,93)=2,273 [A]</t>
  </si>
  <si>
    <t>Ostatní konstrukce a práce</t>
  </si>
  <si>
    <t>81</t>
  </si>
  <si>
    <t>9112B1</t>
  </si>
  <si>
    <t>ZÁBRADLÍ MOSTNÍ SE SVISLOU VÝPLNÍ - DODÁVKA A MONTÁŽ</t>
  </si>
  <si>
    <t>12,49+25,65=38,140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</si>
  <si>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</si>
  <si>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82</t>
  </si>
  <si>
    <t>9113A3</t>
  </si>
  <si>
    <t>SVODIDLO OCEL SILNIČ JEDNOSTR, ÚROVEŇ ZADRŽ N1, N2 - DEMONTÁŽ S PŘESUNEM</t>
  </si>
  <si>
    <t>z toho pro napojení na stávající stav ve směru Nejdek 8,540 m2</t>
  </si>
  <si>
    <t>2,12+3,40+1,61+6,93+0,83+8,54+14,65=38,080 [A]</t>
  </si>
  <si>
    <t>položka zahrnuje:  
- demontáž a odstranění zařízení  
- jeho odvoz na předepsané místo</t>
  </si>
  <si>
    <t>83</t>
  </si>
  <si>
    <t>9115C3</t>
  </si>
  <si>
    <t>SVODIDLO OCEL MOSTNÍ JEDNOSTR, ÚROVEŇ ZADRŽ H2 - DEMONTÁŽ S PŘESUNEM</t>
  </si>
  <si>
    <t>47,96+19,85 - (2,12+3,40+1,61+6,93+0,83+8,54+14,65) =29,730 [A]</t>
  </si>
  <si>
    <t>84</t>
  </si>
  <si>
    <t>911CC2</t>
  </si>
  <si>
    <t>SVODIDLO BETON, ÚROVEŇ ZADRŽ H2 VÝŠ 0,8M - MONTÁŽ S PŘESUNEM (BEZ DODÁVKY)</t>
  </si>
  <si>
    <t>včetně odrazného 0,5m širokého zvýšeného odrazného proužku</t>
  </si>
  <si>
    <t>30=30,000 [A]</t>
  </si>
  <si>
    <t>položka zahrnuje:  
- dopravu demontovaného zařízení z dočasné skládky  
- jeho montáž a osazení na určeném místě  
- nutnou opravu poškozených částí  
- případnou náhradu zničených částí  
nezahrnuje podkladní vrstvu</t>
  </si>
  <si>
    <t>85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</si>
  <si>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</si>
  <si>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</si>
  <si>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</si>
  <si>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86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</si>
  <si>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</si>
  <si>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</si>
  <si>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</si>
  <si>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87</t>
  </si>
  <si>
    <t>915211</t>
  </si>
  <si>
    <t>VODOROVNÉ DOPRAVNÍ ZNAČENÍ PLASTEM HLADKÉ - DODÁVKA A POKLÁDKA</t>
  </si>
  <si>
    <t>z toho pro napojení na stávající stav ve směru Nejdek 7,048 m2</t>
  </si>
  <si>
    <t>(58,88+43,25+18,20+33,15)*0,25=38,370 [A]</t>
  </si>
  <si>
    <t>položka zahrnuje:  
- dodání a pokládku nátěrového materiálu (měří se pouze natíraná plocha)  
- předznačení a reflexní úpravu</t>
  </si>
  <si>
    <t>88</t>
  </si>
  <si>
    <t>917212</t>
  </si>
  <si>
    <t>ZÁHONOVÉ OBRUBY Z BETONOVÝCH OBRUBNÍKŮ ŠÍŘ 80MM</t>
  </si>
  <si>
    <t>z toho pro připojení MK 7,0 m</t>
  </si>
  <si>
    <t>5,00+0,60+1,25+6,62+0,60+0,75+2,185*1,41*2+2,87+0,20=24,052 [A]</t>
  </si>
  <si>
    <t>Položka zahrnuje:  
dodání a pokládku betonových obrubníků o rozměrech předepsaných zadávací dokumentací  
betonové lože i boční betonovou opěrku.</t>
  </si>
  <si>
    <t>89</t>
  </si>
  <si>
    <t>917224</t>
  </si>
  <si>
    <t>SILNIČNÍ A CHODNÍKOVÉ OBRUBY Z BETONOVÝCH OBRUBNÍKŮ ŠÍŘ 150MM</t>
  </si>
  <si>
    <t>z toho pro připojení MK 13,0 m</t>
  </si>
  <si>
    <t>5,0+9,73+5,00+2,52+0,43+1,38+5,00=29,060 [A]</t>
  </si>
  <si>
    <t>90</t>
  </si>
  <si>
    <t>919112</t>
  </si>
  <si>
    <t>ŘEZÁNÍ ASFALTOVÉHO KRYTU VOZOVEK TL DO 100MM</t>
  </si>
  <si>
    <t>z toho pro připojení MK 5,210 m a pro napojení na stávající stav ve směru Nejdek 7,850 m2</t>
  </si>
  <si>
    <t>NAPOJENÍ NA STÁVAJÍCÍ VOZOVKU 
7,85+5,21+5,10=18,160 [A] 
V MÍSTĚ FÁZÍ VÝSTAVBY U ZÁPOROVÉ STĚNY: 
42,80=42,800 [B] 
Celkem: A+B=60,960 [C]</t>
  </si>
  <si>
    <t>položka zahrnuje řezání vozovkové vrstvy v předepsané tloušťce, včetně spotřeby vody</t>
  </si>
  <si>
    <t>91</t>
  </si>
  <si>
    <t>919154</t>
  </si>
  <si>
    <t>ŘEZÁNÍ OCELOVÝCH PROFILŮ PRŮŘEZU DO 7000MM2</t>
  </si>
  <si>
    <t>ZAŘÍZNUTÍ ZÁPOR HEB160</t>
  </si>
  <si>
    <t>položka zahrnuje řezání ocelových profilů bez ohledu na tvar a způsob provedení</t>
  </si>
  <si>
    <t>92</t>
  </si>
  <si>
    <t>931336</t>
  </si>
  <si>
    <t>TĚSNĚNÍ DILATAČNÍCH SPAR POLYURETANOVÝM TMELEM PRŮŘEZU DO 800MM2</t>
  </si>
  <si>
    <t>položka zahrnuje dodávku a osazení předepsaného materiálu, očištění ploch spáry před úpravou, očištění okolí spáry po úpravě  
nezahrnuje těsnící profil</t>
  </si>
  <si>
    <t>93</t>
  </si>
  <si>
    <t>93135</t>
  </si>
  <si>
    <t>TĚSNĚNÍ DILATAČ SPAR PRYŽ PÁSKOU NEBO KRUH PROFILEM</t>
  </si>
  <si>
    <t>položka zahrnuje dodávku a osazení předepsaného materiálu, očištění ploch spáry před úpravou, očištění okolí spáry po úpravě</t>
  </si>
  <si>
    <t>94</t>
  </si>
  <si>
    <t>935212</t>
  </si>
  <si>
    <t>PŘÍKOPOVÉ ŽLABY Z BETON TVÁRNIC ŠÍŘ DO 600MM DO BETONU TL 100MM</t>
  </si>
  <si>
    <t>SKLUZ</t>
  </si>
  <si>
    <t>2,185*1,41=3,081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</si>
  <si>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</si>
  <si>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95</t>
  </si>
  <si>
    <t>936532</t>
  </si>
  <si>
    <t>MOSTNÍ ODVODŇOVACÍ SOUPRAVA 300/500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</si>
  <si>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</si>
  <si>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96</t>
  </si>
  <si>
    <t>96613</t>
  </si>
  <si>
    <t>BOURÁNÍ KONSTRUKCÍ Z KAMENE NA MC</t>
  </si>
  <si>
    <t>včetně odvozu</t>
  </si>
  <si>
    <t>OPĚRY: 
(5,85+6,70)*0,70*1,55=13,617 [C] 
KŘÍDLA NA VÝTOKU: 
1,99*0,81*1,55+2,53*0,81*1,55=5,675 [B] 
KŘÍDLA NA VTOKU: 
2,24*0,60*1,55+1,50*0,50*1,55=3,246 [A] 
Celkem: C+B+A=22,538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</si>
  <si>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</si>
  <si>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97</t>
  </si>
  <si>
    <t>96615</t>
  </si>
  <si>
    <t>BOURÁNÍ KONSTRUKCÍ Z PROSTÉHO BETONU</t>
  </si>
  <si>
    <t>ZÁKLADY OPĚR: 
1,70*(2,38+5,71+6,70+5,85+5,25)*0,70=30,809 [A] 
ZÁKLADY KŘÍDEL: 
1,50*1,50*0,70+1,50*0,70*2,235+1,50*0,70*2,00+1,50*0,70*2,53=8,678 [B] 
ZÁKLADY ZÁRUBNÍ ZDI: 
10,45*1,50*0,70=10,973 [C] 
Celkem: A+B+C=50,460 [D]</t>
  </si>
  <si>
    <t>98</t>
  </si>
  <si>
    <t>96616</t>
  </si>
  <si>
    <t>BOURÁNÍ KONSTRUKCÍ ZE ŽELEZOBETONU</t>
  </si>
  <si>
    <t>včetně kolejnic a odvozu</t>
  </si>
  <si>
    <t>OPĚRY: 
0,70*1,55*5,25+0,70*1,55*(5,71+2,22)=14,300 [A] 
DŘÍK ZÁRUBNÍ ZDI: 
10,43*(1,54+1,94)/2*0,60=10,889 [B] 
ŘÍMSY: 
8,71*0,63*0,52=2,853 [C] 
7,89*0,93*0,65=4,770 [D] 
NOSNÁ KONSTRUKCE: 
0,35*65,37=22,880 [E] 
Celkem: A+B+C+D+E=55,692 [F]</t>
  </si>
  <si>
    <t>99</t>
  </si>
  <si>
    <t>966842</t>
  </si>
  <si>
    <t>ODSTRANĚNÍ OPLOCENÍ Z DRÁT PLETIVA</t>
  </si>
  <si>
    <t>včetně poplatku za uložení na skládku, naložení a odvozu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</si>
  <si>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</si>
  <si>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100</t>
  </si>
  <si>
    <t>97817</t>
  </si>
  <si>
    <t>ODSTRANĚNÍ MOSTNÍ IZOLACE</t>
  </si>
  <si>
    <t>včetně odvozu na skládku</t>
  </si>
  <si>
    <t>65,37=65,370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</si>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</sst>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0+O8+O65+O146+O183+O228+O257+O302+O327+O336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0+I8+I65+I146+I183+I228+I257+I302+I327+I336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13</v>
      </c>
      <c s="11" t="s">
        <v>19</v>
      </c>
      <c s="11" t="s">
        <v>14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13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659.176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37</v>
      </c>
    </row>
    <row r="11" spans="1:5" ht="76.5">
      <c r="A11" s="30" t="s">
        <v>41</v>
      </c>
      <c r="E11" s="31" t="s">
        <v>42</v>
      </c>
    </row>
    <row r="12" spans="1:5" ht="25.5">
      <c r="A12" t="s">
        <v>43</v>
      </c>
      <c r="E12" s="29" t="s">
        <v>44</v>
      </c>
    </row>
    <row r="13" spans="1:16" ht="12.75">
      <c r="A13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39</v>
      </c>
      <c s="26">
        <v>0.719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12.75">
      <c r="A14" s="28" t="s">
        <v>40</v>
      </c>
      <c r="E14" s="29" t="s">
        <v>47</v>
      </c>
    </row>
    <row r="15" spans="1:5" ht="12.75">
      <c r="A15" s="30" t="s">
        <v>41</v>
      </c>
      <c r="E15" s="31" t="s">
        <v>48</v>
      </c>
    </row>
    <row r="16" spans="1:5" ht="25.5">
      <c r="A16" t="s">
        <v>43</v>
      </c>
      <c r="E16" s="29" t="s">
        <v>44</v>
      </c>
    </row>
    <row r="17" spans="1:16" ht="12.75">
      <c r="A17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51</v>
      </c>
      <c s="26">
        <v>2.368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41</v>
      </c>
      <c r="E19" s="31" t="s">
        <v>52</v>
      </c>
    </row>
    <row r="20" spans="1:5" ht="25.5">
      <c r="A20" t="s">
        <v>43</v>
      </c>
      <c r="E20" s="29" t="s">
        <v>53</v>
      </c>
    </row>
    <row r="21" spans="1:16" ht="12.75">
      <c r="A21" s="19" t="s">
        <v>35</v>
      </c>
      <c s="23" t="s">
        <v>23</v>
      </c>
      <c s="23" t="s">
        <v>54</v>
      </c>
      <c s="19" t="s">
        <v>37</v>
      </c>
      <c s="24" t="s">
        <v>55</v>
      </c>
      <c s="25" t="s">
        <v>56</v>
      </c>
      <c s="26">
        <v>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114.75">
      <c r="A22" s="28" t="s">
        <v>40</v>
      </c>
      <c r="E22" s="29" t="s">
        <v>57</v>
      </c>
    </row>
    <row r="23" spans="1:5" ht="12.75">
      <c r="A23" s="30" t="s">
        <v>41</v>
      </c>
      <c r="E23" s="31" t="s">
        <v>58</v>
      </c>
    </row>
    <row r="24" spans="1:5" ht="12.75">
      <c r="A24" t="s">
        <v>43</v>
      </c>
      <c r="E24" s="29" t="s">
        <v>59</v>
      </c>
    </row>
    <row r="25" spans="1:16" ht="12.75">
      <c r="A25" s="19" t="s">
        <v>35</v>
      </c>
      <c s="23" t="s">
        <v>25</v>
      </c>
      <c s="23" t="s">
        <v>60</v>
      </c>
      <c s="19" t="s">
        <v>37</v>
      </c>
      <c s="24" t="s">
        <v>61</v>
      </c>
      <c s="25" t="s">
        <v>56</v>
      </c>
      <c s="26">
        <v>1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62</v>
      </c>
    </row>
    <row r="27" spans="1:5" ht="12.75">
      <c r="A27" s="30" t="s">
        <v>41</v>
      </c>
      <c r="E27" s="31" t="s">
        <v>37</v>
      </c>
    </row>
    <row r="28" spans="1:5" ht="12.75">
      <c r="A28" t="s">
        <v>43</v>
      </c>
      <c r="E28" s="29" t="s">
        <v>59</v>
      </c>
    </row>
    <row r="29" spans="1:16" ht="12.75">
      <c r="A29" s="19" t="s">
        <v>35</v>
      </c>
      <c s="23" t="s">
        <v>27</v>
      </c>
      <c s="23" t="s">
        <v>63</v>
      </c>
      <c s="19" t="s">
        <v>37</v>
      </c>
      <c s="24" t="s">
        <v>64</v>
      </c>
      <c s="25" t="s">
        <v>56</v>
      </c>
      <c s="26">
        <v>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65</v>
      </c>
    </row>
    <row r="31" spans="1:5" ht="12.75">
      <c r="A31" s="30" t="s">
        <v>41</v>
      </c>
      <c r="E31" s="31" t="s">
        <v>37</v>
      </c>
    </row>
    <row r="32" spans="1:5" ht="38.25">
      <c r="A32" t="s">
        <v>43</v>
      </c>
      <c r="E32" s="29" t="s">
        <v>66</v>
      </c>
    </row>
    <row r="33" spans="1:16" ht="12.75">
      <c r="A33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56</v>
      </c>
      <c s="26">
        <v>1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38.25">
      <c r="A34" s="28" t="s">
        <v>40</v>
      </c>
      <c r="E34" s="29" t="s">
        <v>70</v>
      </c>
    </row>
    <row r="35" spans="1:5" ht="12.75">
      <c r="A35" s="30" t="s">
        <v>41</v>
      </c>
      <c r="E35" s="31" t="s">
        <v>37</v>
      </c>
    </row>
    <row r="36" spans="1:5" ht="12.75">
      <c r="A36" t="s">
        <v>43</v>
      </c>
      <c r="E36" s="29" t="s">
        <v>71</v>
      </c>
    </row>
    <row r="37" spans="1:16" ht="12.75">
      <c r="A37" s="19" t="s">
        <v>35</v>
      </c>
      <c s="23" t="s">
        <v>72</v>
      </c>
      <c s="23" t="s">
        <v>73</v>
      </c>
      <c s="19" t="s">
        <v>37</v>
      </c>
      <c s="24" t="s">
        <v>74</v>
      </c>
      <c s="25" t="s">
        <v>56</v>
      </c>
      <c s="26">
        <v>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75</v>
      </c>
    </row>
    <row r="39" spans="1:5" ht="12.75">
      <c r="A39" s="30" t="s">
        <v>41</v>
      </c>
      <c r="E39" s="31" t="s">
        <v>37</v>
      </c>
    </row>
    <row r="40" spans="1:5" ht="12.75">
      <c r="A40" t="s">
        <v>43</v>
      </c>
      <c r="E40" s="29" t="s">
        <v>71</v>
      </c>
    </row>
    <row r="41" spans="1:16" ht="12.75">
      <c r="A41" s="19" t="s">
        <v>35</v>
      </c>
      <c s="23" t="s">
        <v>30</v>
      </c>
      <c s="23" t="s">
        <v>76</v>
      </c>
      <c s="19" t="s">
        <v>37</v>
      </c>
      <c s="24" t="s">
        <v>77</v>
      </c>
      <c s="25" t="s">
        <v>56</v>
      </c>
      <c s="26">
        <v>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78</v>
      </c>
    </row>
    <row r="43" spans="1:5" ht="12.75">
      <c r="A43" s="30" t="s">
        <v>41</v>
      </c>
      <c r="E43" s="31" t="s">
        <v>79</v>
      </c>
    </row>
    <row r="44" spans="1:5" ht="12.75">
      <c r="A44" t="s">
        <v>43</v>
      </c>
      <c r="E44" s="29" t="s">
        <v>71</v>
      </c>
    </row>
    <row r="45" spans="1:16" ht="12.75">
      <c r="A45" s="19" t="s">
        <v>35</v>
      </c>
      <c s="23" t="s">
        <v>32</v>
      </c>
      <c s="23" t="s">
        <v>80</v>
      </c>
      <c s="19" t="s">
        <v>37</v>
      </c>
      <c s="24" t="s">
        <v>81</v>
      </c>
      <c s="25" t="s">
        <v>56</v>
      </c>
      <c s="26">
        <v>1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82</v>
      </c>
    </row>
    <row r="47" spans="1:5" ht="12.75">
      <c r="A47" s="30" t="s">
        <v>41</v>
      </c>
      <c r="E47" s="31" t="s">
        <v>79</v>
      </c>
    </row>
    <row r="48" spans="1:5" ht="12.75">
      <c r="A48" t="s">
        <v>43</v>
      </c>
      <c r="E48" s="29" t="s">
        <v>71</v>
      </c>
    </row>
    <row r="49" spans="1:16" ht="12.75">
      <c r="A49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86</v>
      </c>
      <c s="26">
        <v>1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87</v>
      </c>
    </row>
    <row r="51" spans="1:5" ht="12.75">
      <c r="A51" s="30" t="s">
        <v>41</v>
      </c>
      <c r="E51" s="31" t="s">
        <v>79</v>
      </c>
    </row>
    <row r="52" spans="1:5" ht="76.5">
      <c r="A52" t="s">
        <v>43</v>
      </c>
      <c r="E52" s="29" t="s">
        <v>88</v>
      </c>
    </row>
    <row r="53" spans="1:16" ht="12.75">
      <c r="A53" s="19" t="s">
        <v>35</v>
      </c>
      <c s="23" t="s">
        <v>89</v>
      </c>
      <c s="23" t="s">
        <v>90</v>
      </c>
      <c s="19" t="s">
        <v>37</v>
      </c>
      <c s="24" t="s">
        <v>91</v>
      </c>
      <c s="25" t="s">
        <v>56</v>
      </c>
      <c s="26">
        <v>1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75</v>
      </c>
    </row>
    <row r="55" spans="1:5" ht="12.75">
      <c r="A55" s="30" t="s">
        <v>41</v>
      </c>
      <c r="E55" s="31" t="s">
        <v>37</v>
      </c>
    </row>
    <row r="56" spans="1:5" ht="51">
      <c r="A56" t="s">
        <v>43</v>
      </c>
      <c r="E56" s="29" t="s">
        <v>92</v>
      </c>
    </row>
    <row r="57" spans="1:16" ht="12.75">
      <c r="A57" s="19" t="s">
        <v>35</v>
      </c>
      <c s="23" t="s">
        <v>93</v>
      </c>
      <c s="23" t="s">
        <v>94</v>
      </c>
      <c s="19" t="s">
        <v>95</v>
      </c>
      <c s="24" t="s">
        <v>96</v>
      </c>
      <c s="25" t="s">
        <v>56</v>
      </c>
      <c s="26">
        <v>1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97</v>
      </c>
    </row>
    <row r="59" spans="1:5" ht="12.75">
      <c r="A59" s="30" t="s">
        <v>41</v>
      </c>
      <c r="E59" s="31" t="s">
        <v>79</v>
      </c>
    </row>
    <row r="60" spans="1:5" ht="89.25">
      <c r="A60" t="s">
        <v>43</v>
      </c>
      <c r="E60" s="29" t="s">
        <v>98</v>
      </c>
    </row>
    <row r="61" spans="1:16" ht="12.75">
      <c r="A61" s="19" t="s">
        <v>35</v>
      </c>
      <c s="23" t="s">
        <v>99</v>
      </c>
      <c s="23" t="s">
        <v>94</v>
      </c>
      <c s="19" t="s">
        <v>100</v>
      </c>
      <c s="24" t="s">
        <v>96</v>
      </c>
      <c s="25" t="s">
        <v>56</v>
      </c>
      <c s="26">
        <v>1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40</v>
      </c>
      <c r="E62" s="29" t="s">
        <v>101</v>
      </c>
    </row>
    <row r="63" spans="1:5" ht="12.75">
      <c r="A63" s="30" t="s">
        <v>41</v>
      </c>
      <c r="E63" s="31" t="s">
        <v>37</v>
      </c>
    </row>
    <row r="64" spans="1:5" ht="89.25">
      <c r="A64" t="s">
        <v>43</v>
      </c>
      <c r="E64" s="29" t="s">
        <v>98</v>
      </c>
    </row>
    <row r="65" spans="1:18" ht="12.75" customHeight="1">
      <c r="A65" s="5" t="s">
        <v>33</v>
      </c>
      <c s="5"/>
      <c s="34" t="s">
        <v>19</v>
      </c>
      <c s="5"/>
      <c s="21" t="s">
        <v>102</v>
      </c>
      <c s="5"/>
      <c s="5"/>
      <c s="5"/>
      <c s="35">
        <f>0+Q65</f>
      </c>
      <c r="O65">
        <f>0+R65</f>
      </c>
      <c r="Q65">
        <f>0+I66+I70+I74+I78+I82+I86+I90+I94+I98+I102+I106+I110+I114+I118+I122+I126+I130+I134+I138+I142</f>
      </c>
      <c>
        <f>0+O66+O70+O74+O78+O82+O86+O90+O94+O98+O102+O106+O110+O114+O118+O122+O126+O130+O134+O138+O142</f>
      </c>
    </row>
    <row r="66" spans="1:16" ht="12.75">
      <c r="A66" s="19" t="s">
        <v>35</v>
      </c>
      <c s="23" t="s">
        <v>103</v>
      </c>
      <c s="23" t="s">
        <v>104</v>
      </c>
      <c s="19" t="s">
        <v>37</v>
      </c>
      <c s="24" t="s">
        <v>105</v>
      </c>
      <c s="25" t="s">
        <v>106</v>
      </c>
      <c s="26">
        <v>30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107</v>
      </c>
    </row>
    <row r="68" spans="1:5" ht="12.75">
      <c r="A68" s="30" t="s">
        <v>41</v>
      </c>
      <c r="E68" s="31" t="s">
        <v>37</v>
      </c>
    </row>
    <row r="69" spans="1:5" ht="38.25">
      <c r="A69" t="s">
        <v>43</v>
      </c>
      <c r="E69" s="29" t="s">
        <v>108</v>
      </c>
    </row>
    <row r="70" spans="1:16" ht="12.75">
      <c r="A70" s="19" t="s">
        <v>35</v>
      </c>
      <c s="23" t="s">
        <v>109</v>
      </c>
      <c s="23" t="s">
        <v>110</v>
      </c>
      <c s="19" t="s">
        <v>37</v>
      </c>
      <c s="24" t="s">
        <v>111</v>
      </c>
      <c s="25" t="s">
        <v>112</v>
      </c>
      <c s="26">
        <v>12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113</v>
      </c>
    </row>
    <row r="72" spans="1:5" ht="12.75">
      <c r="A72" s="30" t="s">
        <v>41</v>
      </c>
      <c r="E72" s="31" t="s">
        <v>37</v>
      </c>
    </row>
    <row r="73" spans="1:5" ht="165.75">
      <c r="A73" t="s">
        <v>43</v>
      </c>
      <c r="E73" s="29" t="s">
        <v>114</v>
      </c>
    </row>
    <row r="74" spans="1:16" ht="12.75">
      <c r="A74" s="19" t="s">
        <v>35</v>
      </c>
      <c s="23" t="s">
        <v>115</v>
      </c>
      <c s="23" t="s">
        <v>116</v>
      </c>
      <c s="19" t="s">
        <v>37</v>
      </c>
      <c s="24" t="s">
        <v>117</v>
      </c>
      <c s="25" t="s">
        <v>112</v>
      </c>
      <c s="26">
        <v>2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41</v>
      </c>
      <c r="E76" s="31" t="s">
        <v>37</v>
      </c>
    </row>
    <row r="77" spans="1:5" ht="165.75">
      <c r="A77" t="s">
        <v>43</v>
      </c>
      <c r="E77" s="29" t="s">
        <v>118</v>
      </c>
    </row>
    <row r="78" spans="1:16" ht="12.75">
      <c r="A78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51</v>
      </c>
      <c s="26">
        <v>75.808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38.25">
      <c r="A79" s="28" t="s">
        <v>40</v>
      </c>
      <c r="E79" s="29" t="s">
        <v>122</v>
      </c>
    </row>
    <row r="80" spans="1:5" ht="12.75">
      <c r="A80" s="30" t="s">
        <v>41</v>
      </c>
      <c r="E80" s="31" t="s">
        <v>123</v>
      </c>
    </row>
    <row r="81" spans="1:5" ht="63.75">
      <c r="A81" t="s">
        <v>43</v>
      </c>
      <c r="E81" s="29" t="s">
        <v>124</v>
      </c>
    </row>
    <row r="82" spans="1:16" ht="12.75">
      <c r="A82" s="19" t="s">
        <v>35</v>
      </c>
      <c s="23" t="s">
        <v>125</v>
      </c>
      <c s="23" t="s">
        <v>126</v>
      </c>
      <c s="19" t="s">
        <v>37</v>
      </c>
      <c s="24" t="s">
        <v>127</v>
      </c>
      <c s="25" t="s">
        <v>106</v>
      </c>
      <c s="26">
        <v>497.91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76.5">
      <c r="A83" s="28" t="s">
        <v>40</v>
      </c>
      <c r="E83" s="29" t="s">
        <v>128</v>
      </c>
    </row>
    <row r="84" spans="1:5" ht="12.75">
      <c r="A84" s="30" t="s">
        <v>41</v>
      </c>
      <c r="E84" s="31" t="s">
        <v>129</v>
      </c>
    </row>
    <row r="85" spans="1:5" ht="63.75">
      <c r="A85" t="s">
        <v>43</v>
      </c>
      <c r="E85" s="29" t="s">
        <v>124</v>
      </c>
    </row>
    <row r="86" spans="1:16" ht="12.75">
      <c r="A86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133</v>
      </c>
      <c s="26">
        <v>150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12.75">
      <c r="A87" s="28" t="s">
        <v>40</v>
      </c>
      <c r="E87" s="29" t="s">
        <v>134</v>
      </c>
    </row>
    <row r="88" spans="1:5" ht="12.75">
      <c r="A88" s="30" t="s">
        <v>41</v>
      </c>
      <c r="E88" s="31" t="s">
        <v>37</v>
      </c>
    </row>
    <row r="89" spans="1:5" ht="38.25">
      <c r="A89" t="s">
        <v>43</v>
      </c>
      <c r="E89" s="29" t="s">
        <v>135</v>
      </c>
    </row>
    <row r="90" spans="1:16" ht="12.75">
      <c r="A90" s="19" t="s">
        <v>35</v>
      </c>
      <c s="23" t="s">
        <v>136</v>
      </c>
      <c s="23" t="s">
        <v>137</v>
      </c>
      <c s="19" t="s">
        <v>37</v>
      </c>
      <c s="24" t="s">
        <v>138</v>
      </c>
      <c s="25" t="s">
        <v>139</v>
      </c>
      <c s="26">
        <v>20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37</v>
      </c>
    </row>
    <row r="92" spans="1:5" ht="12.75">
      <c r="A92" s="30" t="s">
        <v>41</v>
      </c>
      <c r="E92" s="31" t="s">
        <v>37</v>
      </c>
    </row>
    <row r="93" spans="1:5" ht="38.25">
      <c r="A93" t="s">
        <v>43</v>
      </c>
      <c r="E93" s="29" t="s">
        <v>140</v>
      </c>
    </row>
    <row r="94" spans="1:16" ht="12.75">
      <c r="A94" s="19" t="s">
        <v>35</v>
      </c>
      <c s="23" t="s">
        <v>141</v>
      </c>
      <c s="23" t="s">
        <v>142</v>
      </c>
      <c s="19" t="s">
        <v>37</v>
      </c>
      <c s="24" t="s">
        <v>143</v>
      </c>
      <c s="25" t="s">
        <v>51</v>
      </c>
      <c s="26">
        <v>25.344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37</v>
      </c>
    </row>
    <row r="96" spans="1:5" ht="12.75">
      <c r="A96" s="30" t="s">
        <v>41</v>
      </c>
      <c r="E96" s="31" t="s">
        <v>144</v>
      </c>
    </row>
    <row r="97" spans="1:5" ht="369.75">
      <c r="A97" t="s">
        <v>43</v>
      </c>
      <c r="E97" s="29" t="s">
        <v>145</v>
      </c>
    </row>
    <row r="98" spans="1:16" ht="12.75">
      <c r="A98" s="19" t="s">
        <v>35</v>
      </c>
      <c s="23" t="s">
        <v>146</v>
      </c>
      <c s="23" t="s">
        <v>147</v>
      </c>
      <c s="19" t="s">
        <v>37</v>
      </c>
      <c s="24" t="s">
        <v>148</v>
      </c>
      <c s="25" t="s">
        <v>51</v>
      </c>
      <c s="26">
        <v>2.368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149</v>
      </c>
    </row>
    <row r="100" spans="1:5" ht="12.75">
      <c r="A100" s="30" t="s">
        <v>41</v>
      </c>
      <c r="E100" s="31" t="s">
        <v>150</v>
      </c>
    </row>
    <row r="101" spans="1:5" ht="318.75">
      <c r="A101" t="s">
        <v>43</v>
      </c>
      <c r="E101" s="29" t="s">
        <v>151</v>
      </c>
    </row>
    <row r="102" spans="1:16" ht="12.75">
      <c r="A102" s="19" t="s">
        <v>35</v>
      </c>
      <c s="23" t="s">
        <v>152</v>
      </c>
      <c s="23" t="s">
        <v>153</v>
      </c>
      <c s="19" t="s">
        <v>37</v>
      </c>
      <c s="24" t="s">
        <v>154</v>
      </c>
      <c s="25" t="s">
        <v>51</v>
      </c>
      <c s="26">
        <v>190.489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12.75">
      <c r="A103" s="28" t="s">
        <v>40</v>
      </c>
      <c r="E103" s="29" t="s">
        <v>155</v>
      </c>
    </row>
    <row r="104" spans="1:5" ht="12.75">
      <c r="A104" s="30" t="s">
        <v>41</v>
      </c>
      <c r="E104" s="31" t="s">
        <v>156</v>
      </c>
    </row>
    <row r="105" spans="1:5" ht="318.75">
      <c r="A105" t="s">
        <v>43</v>
      </c>
      <c r="E105" s="29" t="s">
        <v>157</v>
      </c>
    </row>
    <row r="106" spans="1:16" ht="12.75">
      <c r="A106" s="19" t="s">
        <v>35</v>
      </c>
      <c s="23" t="s">
        <v>158</v>
      </c>
      <c s="23" t="s">
        <v>159</v>
      </c>
      <c s="19" t="s">
        <v>37</v>
      </c>
      <c s="24" t="s">
        <v>160</v>
      </c>
      <c s="25" t="s">
        <v>51</v>
      </c>
      <c s="26">
        <v>195.584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37</v>
      </c>
    </row>
    <row r="108" spans="1:5" ht="63.75">
      <c r="A108" s="30" t="s">
        <v>41</v>
      </c>
      <c r="E108" s="31" t="s">
        <v>161</v>
      </c>
    </row>
    <row r="109" spans="1:5" ht="191.25">
      <c r="A109" t="s">
        <v>43</v>
      </c>
      <c r="E109" s="29" t="s">
        <v>162</v>
      </c>
    </row>
    <row r="110" spans="1:16" ht="12.75">
      <c r="A110" s="19" t="s">
        <v>35</v>
      </c>
      <c s="23" t="s">
        <v>163</v>
      </c>
      <c s="23" t="s">
        <v>164</v>
      </c>
      <c s="19" t="s">
        <v>37</v>
      </c>
      <c s="24" t="s">
        <v>165</v>
      </c>
      <c s="25" t="s">
        <v>51</v>
      </c>
      <c s="26">
        <v>20.249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41</v>
      </c>
      <c r="E112" s="31" t="s">
        <v>166</v>
      </c>
    </row>
    <row r="113" spans="1:5" ht="229.5">
      <c r="A113" t="s">
        <v>43</v>
      </c>
      <c r="E113" s="29" t="s">
        <v>167</v>
      </c>
    </row>
    <row r="114" spans="1:16" ht="12.75">
      <c r="A114" s="19" t="s">
        <v>35</v>
      </c>
      <c s="23" t="s">
        <v>168</v>
      </c>
      <c s="23" t="s">
        <v>169</v>
      </c>
      <c s="19" t="s">
        <v>37</v>
      </c>
      <c s="24" t="s">
        <v>170</v>
      </c>
      <c s="25" t="s">
        <v>51</v>
      </c>
      <c s="26">
        <v>170.24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12.75">
      <c r="A115" s="28" t="s">
        <v>40</v>
      </c>
      <c r="E115" s="29" t="s">
        <v>37</v>
      </c>
    </row>
    <row r="116" spans="1:5" ht="12.75">
      <c r="A116" s="30" t="s">
        <v>41</v>
      </c>
      <c r="E116" s="31" t="s">
        <v>171</v>
      </c>
    </row>
    <row r="117" spans="1:5" ht="293.25">
      <c r="A117" t="s">
        <v>43</v>
      </c>
      <c r="E117" s="29" t="s">
        <v>172</v>
      </c>
    </row>
    <row r="118" spans="1:16" ht="12.75">
      <c r="A118" s="19" t="s">
        <v>35</v>
      </c>
      <c s="23" t="s">
        <v>173</v>
      </c>
      <c s="23" t="s">
        <v>174</v>
      </c>
      <c s="19" t="s">
        <v>37</v>
      </c>
      <c s="24" t="s">
        <v>175</v>
      </c>
      <c s="25" t="s">
        <v>51</v>
      </c>
      <c s="26">
        <v>10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12.75">
      <c r="A119" s="28" t="s">
        <v>40</v>
      </c>
      <c r="E119" s="29" t="s">
        <v>37</v>
      </c>
    </row>
    <row r="120" spans="1:5" ht="12.75">
      <c r="A120" s="30" t="s">
        <v>41</v>
      </c>
      <c r="E120" s="31" t="s">
        <v>37</v>
      </c>
    </row>
    <row r="121" spans="1:5" ht="267.75">
      <c r="A121" t="s">
        <v>43</v>
      </c>
      <c r="E121" s="29" t="s">
        <v>176</v>
      </c>
    </row>
    <row r="122" spans="1:16" ht="12.75">
      <c r="A122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106</v>
      </c>
      <c s="26">
        <v>189.52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25.5">
      <c r="A123" s="28" t="s">
        <v>40</v>
      </c>
      <c r="E123" s="29" t="s">
        <v>180</v>
      </c>
    </row>
    <row r="124" spans="1:5" ht="12.75">
      <c r="A124" s="30" t="s">
        <v>41</v>
      </c>
      <c r="E124" s="31" t="s">
        <v>181</v>
      </c>
    </row>
    <row r="125" spans="1:5" ht="25.5">
      <c r="A125" t="s">
        <v>43</v>
      </c>
      <c r="E125" s="29" t="s">
        <v>182</v>
      </c>
    </row>
    <row r="126" spans="1:16" ht="12.75">
      <c r="A126" s="19" t="s">
        <v>35</v>
      </c>
      <c s="23" t="s">
        <v>183</v>
      </c>
      <c s="23" t="s">
        <v>184</v>
      </c>
      <c s="19" t="s">
        <v>37</v>
      </c>
      <c s="24" t="s">
        <v>185</v>
      </c>
      <c s="25" t="s">
        <v>106</v>
      </c>
      <c s="26">
        <v>90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41</v>
      </c>
      <c r="E128" s="31" t="s">
        <v>37</v>
      </c>
    </row>
    <row r="129" spans="1:5" ht="12.75">
      <c r="A129" t="s">
        <v>43</v>
      </c>
      <c r="E129" s="29" t="s">
        <v>186</v>
      </c>
    </row>
    <row r="130" spans="1:16" ht="12.75">
      <c r="A130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106</v>
      </c>
      <c s="26">
        <v>23.675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40</v>
      </c>
      <c r="E131" s="29" t="s">
        <v>190</v>
      </c>
    </row>
    <row r="132" spans="1:5" ht="25.5">
      <c r="A132" s="30" t="s">
        <v>41</v>
      </c>
      <c r="E132" s="31" t="s">
        <v>191</v>
      </c>
    </row>
    <row r="133" spans="1:5" ht="38.25">
      <c r="A133" t="s">
        <v>43</v>
      </c>
      <c r="E133" s="29" t="s">
        <v>192</v>
      </c>
    </row>
    <row r="134" spans="1:16" ht="12.75">
      <c r="A134" s="19" t="s">
        <v>35</v>
      </c>
      <c s="23" t="s">
        <v>193</v>
      </c>
      <c s="23" t="s">
        <v>194</v>
      </c>
      <c s="19" t="s">
        <v>37</v>
      </c>
      <c s="24" t="s">
        <v>195</v>
      </c>
      <c s="25" t="s">
        <v>106</v>
      </c>
      <c s="26">
        <v>23.675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37</v>
      </c>
    </row>
    <row r="136" spans="1:5" ht="12.75">
      <c r="A136" s="30" t="s">
        <v>41</v>
      </c>
      <c r="E136" s="31" t="s">
        <v>37</v>
      </c>
    </row>
    <row r="137" spans="1:5" ht="25.5">
      <c r="A137" t="s">
        <v>43</v>
      </c>
      <c r="E137" s="29" t="s">
        <v>196</v>
      </c>
    </row>
    <row r="138" spans="1:16" ht="38.25">
      <c r="A138" s="19" t="s">
        <v>35</v>
      </c>
      <c s="23" t="s">
        <v>197</v>
      </c>
      <c s="23" t="s">
        <v>198</v>
      </c>
      <c s="19" t="s">
        <v>37</v>
      </c>
      <c s="24" t="s">
        <v>199</v>
      </c>
      <c s="25" t="s">
        <v>112</v>
      </c>
      <c s="26">
        <v>3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63.75">
      <c r="A139" s="28" t="s">
        <v>40</v>
      </c>
      <c r="E139" s="29" t="s">
        <v>200</v>
      </c>
    </row>
    <row r="140" spans="1:5" ht="12.75">
      <c r="A140" s="30" t="s">
        <v>41</v>
      </c>
      <c r="E140" s="31" t="s">
        <v>37</v>
      </c>
    </row>
    <row r="141" spans="1:5" ht="114.75">
      <c r="A141" t="s">
        <v>43</v>
      </c>
      <c r="E141" s="29" t="s">
        <v>201</v>
      </c>
    </row>
    <row r="142" spans="1:16" ht="12.75">
      <c r="A142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112</v>
      </c>
      <c s="26">
        <v>12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38.25">
      <c r="A143" s="28" t="s">
        <v>40</v>
      </c>
      <c r="E143" s="29" t="s">
        <v>205</v>
      </c>
    </row>
    <row r="144" spans="1:5" ht="12.75">
      <c r="A144" s="30" t="s">
        <v>41</v>
      </c>
      <c r="E144" s="31" t="s">
        <v>37</v>
      </c>
    </row>
    <row r="145" spans="1:5" ht="102">
      <c r="A145" t="s">
        <v>43</v>
      </c>
      <c r="E145" s="29" t="s">
        <v>206</v>
      </c>
    </row>
    <row r="146" spans="1:18" ht="12.75" customHeight="1">
      <c r="A146" s="5" t="s">
        <v>33</v>
      </c>
      <c s="5"/>
      <c s="34" t="s">
        <v>14</v>
      </c>
      <c s="5"/>
      <c s="21" t="s">
        <v>207</v>
      </c>
      <c s="5"/>
      <c s="5"/>
      <c s="5"/>
      <c s="35">
        <f>0+Q146</f>
      </c>
      <c r="O146">
        <f>0+R146</f>
      </c>
      <c r="Q146">
        <f>0+I147+I151+I155+I159+I163+I167+I171+I175+I179</f>
      </c>
      <c>
        <f>0+O147+O151+O155+O159+O163+O167+O171+O175+O179</f>
      </c>
    </row>
    <row r="147" spans="1:16" ht="12.75">
      <c r="A147" s="19" t="s">
        <v>35</v>
      </c>
      <c s="23" t="s">
        <v>208</v>
      </c>
      <c s="23" t="s">
        <v>209</v>
      </c>
      <c s="19" t="s">
        <v>37</v>
      </c>
      <c s="24" t="s">
        <v>210</v>
      </c>
      <c s="25" t="s">
        <v>106</v>
      </c>
      <c s="26">
        <v>34.5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37</v>
      </c>
    </row>
    <row r="149" spans="1:5" ht="12.75">
      <c r="A149" s="30" t="s">
        <v>41</v>
      </c>
      <c r="E149" s="31" t="s">
        <v>211</v>
      </c>
    </row>
    <row r="150" spans="1:5" ht="25.5">
      <c r="A150" t="s">
        <v>43</v>
      </c>
      <c r="E150" s="29" t="s">
        <v>212</v>
      </c>
    </row>
    <row r="151" spans="1:16" ht="12.75">
      <c r="A151" s="19" t="s">
        <v>35</v>
      </c>
      <c s="23" t="s">
        <v>213</v>
      </c>
      <c s="23" t="s">
        <v>214</v>
      </c>
      <c s="19" t="s">
        <v>37</v>
      </c>
      <c s="24" t="s">
        <v>215</v>
      </c>
      <c s="25" t="s">
        <v>139</v>
      </c>
      <c s="26">
        <v>68</v>
      </c>
      <c s="27">
        <v>0</v>
      </c>
      <c s="27">
        <f>ROUND(ROUND(H151,2)*ROUND(G151,3),2)</f>
      </c>
      <c r="O151">
        <f>(I151*21)/100</f>
      </c>
      <c t="s">
        <v>14</v>
      </c>
    </row>
    <row r="152" spans="1:5" ht="12.75">
      <c r="A152" s="28" t="s">
        <v>40</v>
      </c>
      <c r="E152" s="29" t="s">
        <v>37</v>
      </c>
    </row>
    <row r="153" spans="1:5" ht="12.75">
      <c r="A153" s="30" t="s">
        <v>41</v>
      </c>
      <c r="E153" s="31" t="s">
        <v>216</v>
      </c>
    </row>
    <row r="154" spans="1:5" ht="51">
      <c r="A154" t="s">
        <v>43</v>
      </c>
      <c r="E154" s="29" t="s">
        <v>217</v>
      </c>
    </row>
    <row r="155" spans="1:16" ht="25.5">
      <c r="A155" s="19" t="s">
        <v>35</v>
      </c>
      <c s="23" t="s">
        <v>218</v>
      </c>
      <c s="23" t="s">
        <v>219</v>
      </c>
      <c s="19" t="s">
        <v>37</v>
      </c>
      <c s="24" t="s">
        <v>220</v>
      </c>
      <c s="25" t="s">
        <v>139</v>
      </c>
      <c s="26">
        <v>34</v>
      </c>
      <c s="27">
        <v>0</v>
      </c>
      <c s="27">
        <f>ROUND(ROUND(H155,2)*ROUND(G155,3),2)</f>
      </c>
      <c r="O155">
        <f>(I155*21)/100</f>
      </c>
      <c t="s">
        <v>14</v>
      </c>
    </row>
    <row r="156" spans="1:5" ht="12.75">
      <c r="A156" s="28" t="s">
        <v>40</v>
      </c>
      <c r="E156" s="29" t="s">
        <v>37</v>
      </c>
    </row>
    <row r="157" spans="1:5" ht="12.75">
      <c r="A157" s="30" t="s">
        <v>41</v>
      </c>
      <c r="E157" s="31" t="s">
        <v>221</v>
      </c>
    </row>
    <row r="158" spans="1:5" ht="63.75">
      <c r="A158" t="s">
        <v>43</v>
      </c>
      <c r="E158" s="29" t="s">
        <v>222</v>
      </c>
    </row>
    <row r="159" spans="1:16" ht="25.5">
      <c r="A159" s="19" t="s">
        <v>35</v>
      </c>
      <c s="23" t="s">
        <v>223</v>
      </c>
      <c s="23" t="s">
        <v>224</v>
      </c>
      <c s="19" t="s">
        <v>37</v>
      </c>
      <c s="24" t="s">
        <v>225</v>
      </c>
      <c s="25" t="s">
        <v>139</v>
      </c>
      <c s="26">
        <v>34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12.75">
      <c r="A160" s="28" t="s">
        <v>40</v>
      </c>
      <c r="E160" s="29" t="s">
        <v>37</v>
      </c>
    </row>
    <row r="161" spans="1:5" ht="12.75">
      <c r="A161" s="30" t="s">
        <v>41</v>
      </c>
      <c r="E161" s="31" t="s">
        <v>221</v>
      </c>
    </row>
    <row r="162" spans="1:5" ht="63.75">
      <c r="A162" t="s">
        <v>43</v>
      </c>
      <c r="E162" s="29" t="s">
        <v>222</v>
      </c>
    </row>
    <row r="163" spans="1:16" ht="12.75">
      <c r="A163" s="19" t="s">
        <v>35</v>
      </c>
      <c s="23" t="s">
        <v>226</v>
      </c>
      <c s="23" t="s">
        <v>227</v>
      </c>
      <c s="19" t="s">
        <v>37</v>
      </c>
      <c s="24" t="s">
        <v>228</v>
      </c>
      <c s="25" t="s">
        <v>51</v>
      </c>
      <c s="26">
        <v>0.381</v>
      </c>
      <c s="27">
        <v>0</v>
      </c>
      <c s="27">
        <f>ROUND(ROUND(H163,2)*ROUND(G163,3),2)</f>
      </c>
      <c r="O163">
        <f>(I163*21)/100</f>
      </c>
      <c t="s">
        <v>14</v>
      </c>
    </row>
    <row r="164" spans="1:5" ht="12.75">
      <c r="A164" s="28" t="s">
        <v>40</v>
      </c>
      <c r="E164" s="29" t="s">
        <v>229</v>
      </c>
    </row>
    <row r="165" spans="1:5" ht="51">
      <c r="A165" s="30" t="s">
        <v>41</v>
      </c>
      <c r="E165" s="31" t="s">
        <v>230</v>
      </c>
    </row>
    <row r="166" spans="1:5" ht="229.5">
      <c r="A166" t="s">
        <v>43</v>
      </c>
      <c r="E166" s="29" t="s">
        <v>231</v>
      </c>
    </row>
    <row r="167" spans="1:16" ht="12.75">
      <c r="A167" s="19" t="s">
        <v>35</v>
      </c>
      <c s="23" t="s">
        <v>232</v>
      </c>
      <c s="23" t="s">
        <v>233</v>
      </c>
      <c s="19" t="s">
        <v>37</v>
      </c>
      <c s="24" t="s">
        <v>234</v>
      </c>
      <c s="25" t="s">
        <v>51</v>
      </c>
      <c s="26">
        <v>0.63</v>
      </c>
      <c s="27">
        <v>0</v>
      </c>
      <c s="27">
        <f>ROUND(ROUND(H167,2)*ROUND(G167,3),2)</f>
      </c>
      <c r="O167">
        <f>(I167*21)/100</f>
      </c>
      <c t="s">
        <v>14</v>
      </c>
    </row>
    <row r="168" spans="1:5" ht="12.75">
      <c r="A168" s="28" t="s">
        <v>40</v>
      </c>
      <c r="E168" s="29" t="s">
        <v>235</v>
      </c>
    </row>
    <row r="169" spans="1:5" ht="12.75">
      <c r="A169" s="30" t="s">
        <v>41</v>
      </c>
      <c r="E169" s="31" t="s">
        <v>236</v>
      </c>
    </row>
    <row r="170" spans="1:5" ht="369.75">
      <c r="A170" t="s">
        <v>43</v>
      </c>
      <c r="E170" s="29" t="s">
        <v>237</v>
      </c>
    </row>
    <row r="171" spans="1:16" ht="12.75">
      <c r="A171" s="19" t="s">
        <v>35</v>
      </c>
      <c s="23" t="s">
        <v>238</v>
      </c>
      <c s="23" t="s">
        <v>239</v>
      </c>
      <c s="19" t="s">
        <v>37</v>
      </c>
      <c s="24" t="s">
        <v>240</v>
      </c>
      <c s="25" t="s">
        <v>51</v>
      </c>
      <c s="26">
        <v>53.538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12.75">
      <c r="A172" s="28" t="s">
        <v>40</v>
      </c>
      <c r="E172" s="29" t="s">
        <v>37</v>
      </c>
    </row>
    <row r="173" spans="1:5" ht="12.75">
      <c r="A173" s="30" t="s">
        <v>41</v>
      </c>
      <c r="E173" s="31" t="s">
        <v>241</v>
      </c>
    </row>
    <row r="174" spans="1:5" ht="369.75">
      <c r="A174" t="s">
        <v>43</v>
      </c>
      <c r="E174" s="29" t="s">
        <v>237</v>
      </c>
    </row>
    <row r="175" spans="1:16" ht="12.75">
      <c r="A175" s="19" t="s">
        <v>35</v>
      </c>
      <c s="23" t="s">
        <v>242</v>
      </c>
      <c s="23" t="s">
        <v>243</v>
      </c>
      <c s="19" t="s">
        <v>37</v>
      </c>
      <c s="24" t="s">
        <v>244</v>
      </c>
      <c s="25" t="s">
        <v>39</v>
      </c>
      <c s="26">
        <v>8.031</v>
      </c>
      <c s="27">
        <v>0</v>
      </c>
      <c s="27">
        <f>ROUND(ROUND(H175,2)*ROUND(G175,3),2)</f>
      </c>
      <c r="O175">
        <f>(I175*21)/100</f>
      </c>
      <c t="s">
        <v>14</v>
      </c>
    </row>
    <row r="176" spans="1:5" ht="12.75">
      <c r="A176" s="28" t="s">
        <v>40</v>
      </c>
      <c r="E176" s="29" t="s">
        <v>37</v>
      </c>
    </row>
    <row r="177" spans="1:5" ht="25.5">
      <c r="A177" s="30" t="s">
        <v>41</v>
      </c>
      <c r="E177" s="31" t="s">
        <v>245</v>
      </c>
    </row>
    <row r="178" spans="1:5" ht="267.75">
      <c r="A178" t="s">
        <v>43</v>
      </c>
      <c r="E178" s="29" t="s">
        <v>246</v>
      </c>
    </row>
    <row r="179" spans="1:16" ht="12.75">
      <c r="A179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106</v>
      </c>
      <c s="26">
        <v>82.708</v>
      </c>
      <c s="27">
        <v>0</v>
      </c>
      <c s="27">
        <f>ROUND(ROUND(H179,2)*ROUND(G179,3),2)</f>
      </c>
      <c r="O179">
        <f>(I179*21)/100</f>
      </c>
      <c t="s">
        <v>14</v>
      </c>
    </row>
    <row r="180" spans="1:5" ht="12.75">
      <c r="A180" s="28" t="s">
        <v>40</v>
      </c>
      <c r="E180" s="29" t="s">
        <v>250</v>
      </c>
    </row>
    <row r="181" spans="1:5" ht="12.75">
      <c r="A181" s="30" t="s">
        <v>41</v>
      </c>
      <c r="E181" s="31" t="s">
        <v>251</v>
      </c>
    </row>
    <row r="182" spans="1:5" ht="102">
      <c r="A182" t="s">
        <v>43</v>
      </c>
      <c r="E182" s="29" t="s">
        <v>252</v>
      </c>
    </row>
    <row r="183" spans="1:18" ht="12.75" customHeight="1">
      <c r="A183" s="5" t="s">
        <v>33</v>
      </c>
      <c s="5"/>
      <c s="34" t="s">
        <v>12</v>
      </c>
      <c s="5"/>
      <c s="21" t="s">
        <v>253</v>
      </c>
      <c s="5"/>
      <c s="5"/>
      <c s="5"/>
      <c s="35">
        <f>0+Q183</f>
      </c>
      <c r="O183">
        <f>0+R183</f>
      </c>
      <c r="Q183">
        <f>0+I184+I188+I192+I196+I200+I204+I208+I212+I216+I220+I224</f>
      </c>
      <c>
        <f>0+O184+O188+O192+O196+O200+O204+O208+O212+O216+O220+O224</f>
      </c>
    </row>
    <row r="184" spans="1:16" ht="12.75">
      <c r="A184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51</v>
      </c>
      <c s="26">
        <v>0.499</v>
      </c>
      <c s="27">
        <v>0</v>
      </c>
      <c s="27">
        <f>ROUND(ROUND(H184,2)*ROUND(G184,3),2)</f>
      </c>
      <c r="O184">
        <f>(I184*21)/100</f>
      </c>
      <c t="s">
        <v>14</v>
      </c>
    </row>
    <row r="185" spans="1:5" ht="12.75">
      <c r="A185" s="28" t="s">
        <v>40</v>
      </c>
      <c r="E185" s="29" t="s">
        <v>257</v>
      </c>
    </row>
    <row r="186" spans="1:5" ht="12.75">
      <c r="A186" s="30" t="s">
        <v>41</v>
      </c>
      <c r="E186" s="31" t="s">
        <v>258</v>
      </c>
    </row>
    <row r="187" spans="1:5" ht="229.5">
      <c r="A187" t="s">
        <v>43</v>
      </c>
      <c r="E187" s="29" t="s">
        <v>259</v>
      </c>
    </row>
    <row r="188" spans="1:16" ht="12.75">
      <c r="A188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51</v>
      </c>
      <c s="26">
        <v>1.068</v>
      </c>
      <c s="27">
        <v>0</v>
      </c>
      <c s="27">
        <f>ROUND(ROUND(H188,2)*ROUND(G188,3),2)</f>
      </c>
      <c r="O188">
        <f>(I188*21)/100</f>
      </c>
      <c t="s">
        <v>14</v>
      </c>
    </row>
    <row r="189" spans="1:5" ht="12.75">
      <c r="A189" s="28" t="s">
        <v>40</v>
      </c>
      <c r="E189" s="29" t="s">
        <v>37</v>
      </c>
    </row>
    <row r="190" spans="1:5" ht="12.75">
      <c r="A190" s="30" t="s">
        <v>41</v>
      </c>
      <c r="E190" s="31" t="s">
        <v>263</v>
      </c>
    </row>
    <row r="191" spans="1:5" ht="25.5">
      <c r="A191" t="s">
        <v>43</v>
      </c>
      <c r="E191" s="29" t="s">
        <v>264</v>
      </c>
    </row>
    <row r="192" spans="1:16" ht="12.75">
      <c r="A192" s="19" t="s">
        <v>35</v>
      </c>
      <c s="23" t="s">
        <v>265</v>
      </c>
      <c s="23" t="s">
        <v>266</v>
      </c>
      <c s="19" t="s">
        <v>37</v>
      </c>
      <c s="24" t="s">
        <v>267</v>
      </c>
      <c s="25" t="s">
        <v>51</v>
      </c>
      <c s="26">
        <v>8.735</v>
      </c>
      <c s="27">
        <v>0</v>
      </c>
      <c s="27">
        <f>ROUND(ROUND(H192,2)*ROUND(G192,3),2)</f>
      </c>
      <c r="O192">
        <f>(I192*21)/100</f>
      </c>
      <c t="s">
        <v>14</v>
      </c>
    </row>
    <row r="193" spans="1:5" ht="12.75">
      <c r="A193" s="28" t="s">
        <v>40</v>
      </c>
      <c r="E193" s="29" t="s">
        <v>268</v>
      </c>
    </row>
    <row r="194" spans="1:5" ht="12.75">
      <c r="A194" s="30" t="s">
        <v>41</v>
      </c>
      <c r="E194" s="31" t="s">
        <v>269</v>
      </c>
    </row>
    <row r="195" spans="1:5" ht="382.5">
      <c r="A195" t="s">
        <v>43</v>
      </c>
      <c r="E195" s="29" t="s">
        <v>270</v>
      </c>
    </row>
    <row r="196" spans="1:16" ht="12.75">
      <c r="A196" s="19" t="s">
        <v>35</v>
      </c>
      <c s="23" t="s">
        <v>271</v>
      </c>
      <c s="23" t="s">
        <v>272</v>
      </c>
      <c s="19" t="s">
        <v>37</v>
      </c>
      <c s="24" t="s">
        <v>273</v>
      </c>
      <c s="25" t="s">
        <v>39</v>
      </c>
      <c s="26">
        <v>1.747</v>
      </c>
      <c s="27">
        <v>0</v>
      </c>
      <c s="27">
        <f>ROUND(ROUND(H196,2)*ROUND(G196,3),2)</f>
      </c>
      <c r="O196">
        <f>(I196*21)/100</f>
      </c>
      <c t="s">
        <v>14</v>
      </c>
    </row>
    <row r="197" spans="1:5" ht="12.75">
      <c r="A197" s="28" t="s">
        <v>40</v>
      </c>
      <c r="E197" s="29" t="s">
        <v>274</v>
      </c>
    </row>
    <row r="198" spans="1:5" ht="12.75">
      <c r="A198" s="30" t="s">
        <v>41</v>
      </c>
      <c r="E198" s="31" t="s">
        <v>275</v>
      </c>
    </row>
    <row r="199" spans="1:5" ht="242.25">
      <c r="A199" t="s">
        <v>43</v>
      </c>
      <c r="E199" s="29" t="s">
        <v>276</v>
      </c>
    </row>
    <row r="200" spans="1:16" ht="12.75">
      <c r="A200" s="19" t="s">
        <v>35</v>
      </c>
      <c s="23" t="s">
        <v>277</v>
      </c>
      <c s="23" t="s">
        <v>278</v>
      </c>
      <c s="19" t="s">
        <v>37</v>
      </c>
      <c s="24" t="s">
        <v>279</v>
      </c>
      <c s="25" t="s">
        <v>51</v>
      </c>
      <c s="26">
        <v>4.272</v>
      </c>
      <c s="27">
        <v>0</v>
      </c>
      <c s="27">
        <f>ROUND(ROUND(H200,2)*ROUND(G200,3),2)</f>
      </c>
      <c r="O200">
        <f>(I200*21)/100</f>
      </c>
      <c t="s">
        <v>14</v>
      </c>
    </row>
    <row r="201" spans="1:5" ht="12.75">
      <c r="A201" s="28" t="s">
        <v>40</v>
      </c>
      <c r="E201" s="29" t="s">
        <v>37</v>
      </c>
    </row>
    <row r="202" spans="1:5" ht="12.75">
      <c r="A202" s="30" t="s">
        <v>41</v>
      </c>
      <c r="E202" s="31" t="s">
        <v>280</v>
      </c>
    </row>
    <row r="203" spans="1:5" ht="25.5">
      <c r="A203" t="s">
        <v>43</v>
      </c>
      <c r="E203" s="29" t="s">
        <v>281</v>
      </c>
    </row>
    <row r="204" spans="1:16" ht="12.75">
      <c r="A204" s="19" t="s">
        <v>35</v>
      </c>
      <c s="23" t="s">
        <v>282</v>
      </c>
      <c s="23" t="s">
        <v>283</v>
      </c>
      <c s="19" t="s">
        <v>37</v>
      </c>
      <c s="24" t="s">
        <v>284</v>
      </c>
      <c s="25" t="s">
        <v>51</v>
      </c>
      <c s="26">
        <v>4.272</v>
      </c>
      <c s="27">
        <v>0</v>
      </c>
      <c s="27">
        <f>ROUND(ROUND(H204,2)*ROUND(G204,3),2)</f>
      </c>
      <c r="O204">
        <f>(I204*21)/100</f>
      </c>
      <c t="s">
        <v>14</v>
      </c>
    </row>
    <row r="205" spans="1:5" ht="12.75">
      <c r="A205" s="28" t="s">
        <v>40</v>
      </c>
      <c r="E205" s="29" t="s">
        <v>37</v>
      </c>
    </row>
    <row r="206" spans="1:5" ht="12.75">
      <c r="A206" s="30" t="s">
        <v>41</v>
      </c>
      <c r="E206" s="31" t="s">
        <v>285</v>
      </c>
    </row>
    <row r="207" spans="1:5" ht="51">
      <c r="A207" t="s">
        <v>43</v>
      </c>
      <c r="E207" s="29" t="s">
        <v>286</v>
      </c>
    </row>
    <row r="208" spans="1:16" ht="38.25">
      <c r="A208" s="19" t="s">
        <v>35</v>
      </c>
      <c s="23" t="s">
        <v>287</v>
      </c>
      <c s="23" t="s">
        <v>288</v>
      </c>
      <c s="19" t="s">
        <v>37</v>
      </c>
      <c s="24" t="s">
        <v>289</v>
      </c>
      <c s="25" t="s">
        <v>51</v>
      </c>
      <c s="26">
        <v>36.616</v>
      </c>
      <c s="27">
        <v>0</v>
      </c>
      <c s="27">
        <f>ROUND(ROUND(H208,2)*ROUND(G208,3),2)</f>
      </c>
      <c r="O208">
        <f>(I208*21)/100</f>
      </c>
      <c t="s">
        <v>14</v>
      </c>
    </row>
    <row r="209" spans="1:5" ht="25.5">
      <c r="A209" s="28" t="s">
        <v>40</v>
      </c>
      <c r="E209" s="29" t="s">
        <v>290</v>
      </c>
    </row>
    <row r="210" spans="1:5" ht="140.25">
      <c r="A210" s="30" t="s">
        <v>41</v>
      </c>
      <c r="E210" s="31" t="s">
        <v>291</v>
      </c>
    </row>
    <row r="211" spans="1:5" ht="25.5">
      <c r="A211" t="s">
        <v>43</v>
      </c>
      <c r="E211" s="29" t="s">
        <v>292</v>
      </c>
    </row>
    <row r="212" spans="1:16" ht="38.25">
      <c r="A212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51</v>
      </c>
      <c s="26">
        <v>27.51</v>
      </c>
      <c s="27">
        <v>0</v>
      </c>
      <c s="27">
        <f>ROUND(ROUND(H212,2)*ROUND(G212,3),2)</f>
      </c>
      <c r="O212">
        <f>(I212*21)/100</f>
      </c>
      <c t="s">
        <v>14</v>
      </c>
    </row>
    <row r="213" spans="1:5" ht="12.75">
      <c r="A213" s="28" t="s">
        <v>40</v>
      </c>
      <c r="E213" s="29" t="s">
        <v>296</v>
      </c>
    </row>
    <row r="214" spans="1:5" ht="12.75">
      <c r="A214" s="30" t="s">
        <v>41</v>
      </c>
      <c r="E214" s="31" t="s">
        <v>297</v>
      </c>
    </row>
    <row r="215" spans="1:5" ht="25.5">
      <c r="A215" t="s">
        <v>43</v>
      </c>
      <c r="E215" s="29" t="s">
        <v>292</v>
      </c>
    </row>
    <row r="216" spans="1:16" ht="12.75">
      <c r="A216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51</v>
      </c>
      <c s="26">
        <v>32.011</v>
      </c>
      <c s="27">
        <v>0</v>
      </c>
      <c s="27">
        <f>ROUND(ROUND(H216,2)*ROUND(G216,3),2)</f>
      </c>
      <c r="O216">
        <f>(I216*21)/100</f>
      </c>
      <c t="s">
        <v>14</v>
      </c>
    </row>
    <row r="217" spans="1:5" ht="12.75">
      <c r="A217" s="28" t="s">
        <v>40</v>
      </c>
      <c r="E217" s="29" t="s">
        <v>37</v>
      </c>
    </row>
    <row r="218" spans="1:5" ht="12.75">
      <c r="A218" s="30" t="s">
        <v>41</v>
      </c>
      <c r="E218" s="31" t="s">
        <v>301</v>
      </c>
    </row>
    <row r="219" spans="1:5" ht="369.75">
      <c r="A219" t="s">
        <v>43</v>
      </c>
      <c r="E219" s="29" t="s">
        <v>302</v>
      </c>
    </row>
    <row r="220" spans="1:16" ht="12.75">
      <c r="A220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39</v>
      </c>
      <c s="26">
        <v>31.831</v>
      </c>
      <c s="27">
        <v>0</v>
      </c>
      <c s="27">
        <f>ROUND(ROUND(H220,2)*ROUND(G220,3),2)</f>
      </c>
      <c r="O220">
        <f>(I220*21)/100</f>
      </c>
      <c t="s">
        <v>14</v>
      </c>
    </row>
    <row r="221" spans="1:5" ht="12.75">
      <c r="A221" s="28" t="s">
        <v>40</v>
      </c>
      <c r="E221" s="29" t="s">
        <v>37</v>
      </c>
    </row>
    <row r="222" spans="1:5" ht="38.25">
      <c r="A222" s="30" t="s">
        <v>41</v>
      </c>
      <c r="E222" s="31" t="s">
        <v>306</v>
      </c>
    </row>
    <row r="223" spans="1:5" ht="267.75">
      <c r="A223" t="s">
        <v>43</v>
      </c>
      <c r="E223" s="29" t="s">
        <v>246</v>
      </c>
    </row>
    <row r="224" spans="1:16" ht="12.75">
      <c r="A224" s="19" t="s">
        <v>35</v>
      </c>
      <c s="23" t="s">
        <v>307</v>
      </c>
      <c s="23" t="s">
        <v>308</v>
      </c>
      <c s="19" t="s">
        <v>37</v>
      </c>
      <c s="24" t="s">
        <v>309</v>
      </c>
      <c s="25" t="s">
        <v>310</v>
      </c>
      <c s="26">
        <v>5</v>
      </c>
      <c s="27">
        <v>0</v>
      </c>
      <c s="27">
        <f>ROUND(ROUND(H224,2)*ROUND(G224,3),2)</f>
      </c>
      <c r="O224">
        <f>(I224*21)/100</f>
      </c>
      <c t="s">
        <v>14</v>
      </c>
    </row>
    <row r="225" spans="1:5" ht="12.75">
      <c r="A225" s="28" t="s">
        <v>40</v>
      </c>
      <c r="E225" s="29" t="s">
        <v>37</v>
      </c>
    </row>
    <row r="226" spans="1:5" ht="12.75">
      <c r="A226" s="30" t="s">
        <v>41</v>
      </c>
      <c r="E226" s="31" t="s">
        <v>37</v>
      </c>
    </row>
    <row r="227" spans="1:5" ht="38.25">
      <c r="A227" t="s">
        <v>43</v>
      </c>
      <c r="E227" s="29" t="s">
        <v>311</v>
      </c>
    </row>
    <row r="228" spans="1:18" ht="12.75" customHeight="1">
      <c r="A228" s="5" t="s">
        <v>33</v>
      </c>
      <c s="5"/>
      <c s="34" t="s">
        <v>23</v>
      </c>
      <c s="5"/>
      <c s="21" t="s">
        <v>312</v>
      </c>
      <c s="5"/>
      <c s="5"/>
      <c s="5"/>
      <c s="35">
        <f>0+Q228</f>
      </c>
      <c r="O228">
        <f>0+R228</f>
      </c>
      <c r="Q228">
        <f>0+I229+I233+I237+I241+I245+I249+I253</f>
      </c>
      <c>
        <f>0+O229+O233+O237+O241+O245+O249+O253</f>
      </c>
    </row>
    <row r="229" spans="1:16" ht="12.75">
      <c r="A229" s="19" t="s">
        <v>35</v>
      </c>
      <c s="23" t="s">
        <v>313</v>
      </c>
      <c s="23" t="s">
        <v>314</v>
      </c>
      <c s="19" t="s">
        <v>37</v>
      </c>
      <c s="24" t="s">
        <v>315</v>
      </c>
      <c s="25" t="s">
        <v>51</v>
      </c>
      <c s="26">
        <v>21.47</v>
      </c>
      <c s="27">
        <v>0</v>
      </c>
      <c s="27">
        <f>ROUND(ROUND(H229,2)*ROUND(G229,3),2)</f>
      </c>
      <c r="O229">
        <f>(I229*21)/100</f>
      </c>
      <c t="s">
        <v>14</v>
      </c>
    </row>
    <row r="230" spans="1:5" ht="12.75">
      <c r="A230" s="28" t="s">
        <v>40</v>
      </c>
      <c r="E230" s="29" t="s">
        <v>37</v>
      </c>
    </row>
    <row r="231" spans="1:5" ht="12.75">
      <c r="A231" s="30" t="s">
        <v>41</v>
      </c>
      <c r="E231" s="31" t="s">
        <v>316</v>
      </c>
    </row>
    <row r="232" spans="1:5" ht="369.75">
      <c r="A232" t="s">
        <v>43</v>
      </c>
      <c r="E232" s="29" t="s">
        <v>302</v>
      </c>
    </row>
    <row r="233" spans="1:16" ht="12.75">
      <c r="A233" s="19" t="s">
        <v>35</v>
      </c>
      <c s="23" t="s">
        <v>317</v>
      </c>
      <c s="23" t="s">
        <v>318</v>
      </c>
      <c s="19" t="s">
        <v>37</v>
      </c>
      <c s="24" t="s">
        <v>319</v>
      </c>
      <c s="25" t="s">
        <v>39</v>
      </c>
      <c s="26">
        <v>4.294</v>
      </c>
      <c s="27">
        <v>0</v>
      </c>
      <c s="27">
        <f>ROUND(ROUND(H233,2)*ROUND(G233,3),2)</f>
      </c>
      <c r="O233">
        <f>(I233*21)/100</f>
      </c>
      <c t="s">
        <v>14</v>
      </c>
    </row>
    <row r="234" spans="1:5" ht="12.75">
      <c r="A234" s="28" t="s">
        <v>40</v>
      </c>
      <c r="E234" s="29" t="s">
        <v>37</v>
      </c>
    </row>
    <row r="235" spans="1:5" ht="38.25">
      <c r="A235" s="30" t="s">
        <v>41</v>
      </c>
      <c r="E235" s="31" t="s">
        <v>320</v>
      </c>
    </row>
    <row r="236" spans="1:5" ht="267.75">
      <c r="A236" t="s">
        <v>43</v>
      </c>
      <c r="E236" s="29" t="s">
        <v>321</v>
      </c>
    </row>
    <row r="237" spans="1:16" ht="12.75">
      <c r="A237" s="19" t="s">
        <v>35</v>
      </c>
      <c s="23" t="s">
        <v>322</v>
      </c>
      <c s="23" t="s">
        <v>323</v>
      </c>
      <c s="19" t="s">
        <v>37</v>
      </c>
      <c s="24" t="s">
        <v>324</v>
      </c>
      <c s="25" t="s">
        <v>51</v>
      </c>
      <c s="26">
        <v>25.474</v>
      </c>
      <c s="27">
        <v>0</v>
      </c>
      <c s="27">
        <f>ROUND(ROUND(H237,2)*ROUND(G237,3),2)</f>
      </c>
      <c r="O237">
        <f>(I237*21)/100</f>
      </c>
      <c t="s">
        <v>14</v>
      </c>
    </row>
    <row r="238" spans="1:5" ht="12.75">
      <c r="A238" s="28" t="s">
        <v>40</v>
      </c>
      <c r="E238" s="29" t="s">
        <v>37</v>
      </c>
    </row>
    <row r="239" spans="1:5" ht="216.75">
      <c r="A239" s="30" t="s">
        <v>41</v>
      </c>
      <c r="E239" s="31" t="s">
        <v>325</v>
      </c>
    </row>
    <row r="240" spans="1:5" ht="369.75">
      <c r="A240" t="s">
        <v>43</v>
      </c>
      <c r="E240" s="29" t="s">
        <v>302</v>
      </c>
    </row>
    <row r="241" spans="1:16" ht="12.75">
      <c r="A241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51</v>
      </c>
      <c s="26">
        <v>7.312</v>
      </c>
      <c s="27">
        <v>0</v>
      </c>
      <c s="27">
        <f>ROUND(ROUND(H241,2)*ROUND(G241,3),2)</f>
      </c>
      <c r="O241">
        <f>(I241*21)/100</f>
      </c>
      <c t="s">
        <v>14</v>
      </c>
    </row>
    <row r="242" spans="1:5" ht="12.75">
      <c r="A242" s="28" t="s">
        <v>40</v>
      </c>
      <c r="E242" s="29" t="s">
        <v>37</v>
      </c>
    </row>
    <row r="243" spans="1:5" ht="114.75">
      <c r="A243" s="30" t="s">
        <v>41</v>
      </c>
      <c r="E243" s="31" t="s">
        <v>329</v>
      </c>
    </row>
    <row r="244" spans="1:5" ht="51">
      <c r="A244" t="s">
        <v>43</v>
      </c>
      <c r="E244" s="29" t="s">
        <v>330</v>
      </c>
    </row>
    <row r="245" spans="1:16" ht="12.75">
      <c r="A245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51</v>
      </c>
      <c s="26">
        <v>32.538</v>
      </c>
      <c s="27">
        <v>0</v>
      </c>
      <c s="27">
        <f>ROUND(ROUND(H245,2)*ROUND(G245,3),2)</f>
      </c>
      <c r="O245">
        <f>(I245*21)/100</f>
      </c>
      <c t="s">
        <v>14</v>
      </c>
    </row>
    <row r="246" spans="1:5" ht="12.75">
      <c r="A246" s="28" t="s">
        <v>40</v>
      </c>
      <c r="E246" s="29" t="s">
        <v>334</v>
      </c>
    </row>
    <row r="247" spans="1:5" ht="165.75">
      <c r="A247" s="30" t="s">
        <v>41</v>
      </c>
      <c r="E247" s="31" t="s">
        <v>335</v>
      </c>
    </row>
    <row r="248" spans="1:5" ht="102">
      <c r="A248" t="s">
        <v>43</v>
      </c>
      <c r="E248" s="29" t="s">
        <v>336</v>
      </c>
    </row>
    <row r="249" spans="1:16" ht="12.75">
      <c r="A249" s="19" t="s">
        <v>35</v>
      </c>
      <c s="23" t="s">
        <v>337</v>
      </c>
      <c s="23" t="s">
        <v>338</v>
      </c>
      <c s="19" t="s">
        <v>37</v>
      </c>
      <c s="24" t="s">
        <v>339</v>
      </c>
      <c s="25" t="s">
        <v>106</v>
      </c>
      <c s="26">
        <v>20.269</v>
      </c>
      <c s="27">
        <v>0</v>
      </c>
      <c s="27">
        <f>ROUND(ROUND(H249,2)*ROUND(G249,3),2)</f>
      </c>
      <c r="O249">
        <f>(I249*21)/100</f>
      </c>
      <c t="s">
        <v>14</v>
      </c>
    </row>
    <row r="250" spans="1:5" ht="12.75">
      <c r="A250" s="28" t="s">
        <v>40</v>
      </c>
      <c r="E250" s="29" t="s">
        <v>340</v>
      </c>
    </row>
    <row r="251" spans="1:5" ht="38.25">
      <c r="A251" s="30" t="s">
        <v>41</v>
      </c>
      <c r="E251" s="31" t="s">
        <v>341</v>
      </c>
    </row>
    <row r="252" spans="1:5" ht="89.25">
      <c r="A252" t="s">
        <v>43</v>
      </c>
      <c r="E252" s="29" t="s">
        <v>342</v>
      </c>
    </row>
    <row r="253" spans="1:16" ht="12.75">
      <c r="A253" s="19" t="s">
        <v>35</v>
      </c>
      <c s="23" t="s">
        <v>343</v>
      </c>
      <c s="23" t="s">
        <v>344</v>
      </c>
      <c s="19" t="s">
        <v>37</v>
      </c>
      <c s="24" t="s">
        <v>345</v>
      </c>
      <c s="25" t="s">
        <v>51</v>
      </c>
      <c s="26">
        <v>1.392</v>
      </c>
      <c s="27">
        <v>0</v>
      </c>
      <c s="27">
        <f>ROUND(ROUND(H253,2)*ROUND(G253,3),2)</f>
      </c>
      <c r="O253">
        <f>(I253*21)/100</f>
      </c>
      <c t="s">
        <v>14</v>
      </c>
    </row>
    <row r="254" spans="1:5" ht="12.75">
      <c r="A254" s="28" t="s">
        <v>40</v>
      </c>
      <c r="E254" s="29" t="s">
        <v>37</v>
      </c>
    </row>
    <row r="255" spans="1:5" ht="12.75">
      <c r="A255" s="30" t="s">
        <v>41</v>
      </c>
      <c r="E255" s="31" t="s">
        <v>346</v>
      </c>
    </row>
    <row r="256" spans="1:5" ht="357">
      <c r="A256" t="s">
        <v>43</v>
      </c>
      <c r="E256" s="29" t="s">
        <v>347</v>
      </c>
    </row>
    <row r="257" spans="1:18" ht="12.75" customHeight="1">
      <c r="A257" s="5" t="s">
        <v>33</v>
      </c>
      <c s="5"/>
      <c s="34" t="s">
        <v>25</v>
      </c>
      <c s="5"/>
      <c s="21" t="s">
        <v>348</v>
      </c>
      <c s="5"/>
      <c s="5"/>
      <c s="5"/>
      <c s="35">
        <f>0+Q257</f>
      </c>
      <c r="O257">
        <f>0+R257</f>
      </c>
      <c r="Q257">
        <f>0+I258+I262+I266+I270+I274+I278+I282+I286+I290+I294+I298</f>
      </c>
      <c>
        <f>0+O258+O262+O266+O270+O274+O278+O282+O286+O290+O294+O298</f>
      </c>
    </row>
    <row r="258" spans="1:16" ht="12.75">
      <c r="A258" s="19" t="s">
        <v>35</v>
      </c>
      <c s="23" t="s">
        <v>349</v>
      </c>
      <c s="23" t="s">
        <v>350</v>
      </c>
      <c s="19" t="s">
        <v>37</v>
      </c>
      <c s="24" t="s">
        <v>351</v>
      </c>
      <c s="25" t="s">
        <v>106</v>
      </c>
      <c s="26">
        <v>139.58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38.25">
      <c r="A259" s="28" t="s">
        <v>40</v>
      </c>
      <c r="E259" s="29" t="s">
        <v>352</v>
      </c>
    </row>
    <row r="260" spans="1:5" ht="38.25">
      <c r="A260" s="30" t="s">
        <v>41</v>
      </c>
      <c r="E260" s="31" t="s">
        <v>353</v>
      </c>
    </row>
    <row r="261" spans="1:5" ht="127.5">
      <c r="A261" t="s">
        <v>43</v>
      </c>
      <c r="E261" s="29" t="s">
        <v>354</v>
      </c>
    </row>
    <row r="262" spans="1:16" ht="12.75">
      <c r="A262" s="19" t="s">
        <v>35</v>
      </c>
      <c s="23" t="s">
        <v>355</v>
      </c>
      <c s="23" t="s">
        <v>356</v>
      </c>
      <c s="19" t="s">
        <v>37</v>
      </c>
      <c s="24" t="s">
        <v>357</v>
      </c>
      <c s="25" t="s">
        <v>106</v>
      </c>
      <c s="26">
        <v>139.58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180</v>
      </c>
    </row>
    <row r="264" spans="1:5" ht="38.25">
      <c r="A264" s="30" t="s">
        <v>41</v>
      </c>
      <c r="E264" s="31" t="s">
        <v>353</v>
      </c>
    </row>
    <row r="265" spans="1:5" ht="51">
      <c r="A265" t="s">
        <v>43</v>
      </c>
      <c r="E265" s="29" t="s">
        <v>358</v>
      </c>
    </row>
    <row r="266" spans="1:16" ht="12.75">
      <c r="A266" s="19" t="s">
        <v>35</v>
      </c>
      <c s="23" t="s">
        <v>359</v>
      </c>
      <c s="23" t="s">
        <v>360</v>
      </c>
      <c s="19" t="s">
        <v>37</v>
      </c>
      <c s="24" t="s">
        <v>361</v>
      </c>
      <c s="25" t="s">
        <v>106</v>
      </c>
      <c s="26">
        <v>5.47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51">
      <c r="A267" s="28" t="s">
        <v>40</v>
      </c>
      <c r="E267" s="29" t="s">
        <v>362</v>
      </c>
    </row>
    <row r="268" spans="1:5" ht="12.75">
      <c r="A268" s="30" t="s">
        <v>41</v>
      </c>
      <c r="E268" s="31" t="s">
        <v>363</v>
      </c>
    </row>
    <row r="269" spans="1:5" ht="102">
      <c r="A269" t="s">
        <v>43</v>
      </c>
      <c r="E269" s="29" t="s">
        <v>364</v>
      </c>
    </row>
    <row r="270" spans="1:16" ht="12.75">
      <c r="A270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106</v>
      </c>
      <c s="26">
        <v>139.58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25.5">
      <c r="A271" s="28" t="s">
        <v>40</v>
      </c>
      <c r="E271" s="29" t="s">
        <v>180</v>
      </c>
    </row>
    <row r="272" spans="1:5" ht="38.25">
      <c r="A272" s="30" t="s">
        <v>41</v>
      </c>
      <c r="E272" s="31" t="s">
        <v>368</v>
      </c>
    </row>
    <row r="273" spans="1:5" ht="51">
      <c r="A273" t="s">
        <v>43</v>
      </c>
      <c r="E273" s="29" t="s">
        <v>369</v>
      </c>
    </row>
    <row r="274" spans="1:16" ht="12.75">
      <c r="A274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106</v>
      </c>
      <c s="26">
        <v>517.85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51">
      <c r="A275" s="28" t="s">
        <v>40</v>
      </c>
      <c r="E275" s="29" t="s">
        <v>373</v>
      </c>
    </row>
    <row r="276" spans="1:5" ht="102">
      <c r="A276" s="30" t="s">
        <v>41</v>
      </c>
      <c r="E276" s="31" t="s">
        <v>374</v>
      </c>
    </row>
    <row r="277" spans="1:5" ht="51">
      <c r="A277" t="s">
        <v>43</v>
      </c>
      <c r="E277" s="29" t="s">
        <v>369</v>
      </c>
    </row>
    <row r="278" spans="1:16" ht="12.75">
      <c r="A278" s="19" t="s">
        <v>35</v>
      </c>
      <c s="23" t="s">
        <v>375</v>
      </c>
      <c s="23" t="s">
        <v>376</v>
      </c>
      <c s="19" t="s">
        <v>37</v>
      </c>
      <c s="24" t="s">
        <v>377</v>
      </c>
      <c s="25" t="s">
        <v>106</v>
      </c>
      <c s="26">
        <v>497.91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25.5">
      <c r="A279" s="28" t="s">
        <v>40</v>
      </c>
      <c r="E279" s="29" t="s">
        <v>378</v>
      </c>
    </row>
    <row r="280" spans="1:5" ht="12.75">
      <c r="A280" s="30" t="s">
        <v>41</v>
      </c>
      <c r="E280" s="31" t="s">
        <v>129</v>
      </c>
    </row>
    <row r="281" spans="1:5" ht="140.25">
      <c r="A281" t="s">
        <v>43</v>
      </c>
      <c r="E281" s="29" t="s">
        <v>379</v>
      </c>
    </row>
    <row r="282" spans="1:16" ht="12.75">
      <c r="A282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106</v>
      </c>
      <c s="26">
        <v>49.94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383</v>
      </c>
    </row>
    <row r="284" spans="1:5" ht="25.5">
      <c r="A284" s="30" t="s">
        <v>41</v>
      </c>
      <c r="E284" s="31" t="s">
        <v>384</v>
      </c>
    </row>
    <row r="285" spans="1:5" ht="140.25">
      <c r="A285" t="s">
        <v>43</v>
      </c>
      <c r="E285" s="29" t="s">
        <v>379</v>
      </c>
    </row>
    <row r="286" spans="1:16" ht="12.75">
      <c r="A286" s="19" t="s">
        <v>35</v>
      </c>
      <c s="23" t="s">
        <v>385</v>
      </c>
      <c s="23" t="s">
        <v>386</v>
      </c>
      <c s="19" t="s">
        <v>37</v>
      </c>
      <c s="24" t="s">
        <v>387</v>
      </c>
      <c s="25" t="s">
        <v>51</v>
      </c>
      <c s="26">
        <v>1.748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12.75">
      <c r="A287" s="28" t="s">
        <v>40</v>
      </c>
      <c r="E287" s="29" t="s">
        <v>388</v>
      </c>
    </row>
    <row r="288" spans="1:5" ht="63.75">
      <c r="A288" s="30" t="s">
        <v>41</v>
      </c>
      <c r="E288" s="31" t="s">
        <v>389</v>
      </c>
    </row>
    <row r="289" spans="1:5" ht="140.25">
      <c r="A289" t="s">
        <v>43</v>
      </c>
      <c r="E289" s="29" t="s">
        <v>379</v>
      </c>
    </row>
    <row r="290" spans="1:16" ht="12.75">
      <c r="A290" s="19" t="s">
        <v>35</v>
      </c>
      <c s="23" t="s">
        <v>390</v>
      </c>
      <c s="23" t="s">
        <v>391</v>
      </c>
      <c s="19" t="s">
        <v>37</v>
      </c>
      <c s="24" t="s">
        <v>392</v>
      </c>
      <c s="25" t="s">
        <v>106</v>
      </c>
      <c s="26">
        <v>189.52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25.5">
      <c r="A291" s="28" t="s">
        <v>40</v>
      </c>
      <c r="E291" s="29" t="s">
        <v>180</v>
      </c>
    </row>
    <row r="292" spans="1:5" ht="38.25">
      <c r="A292" s="30" t="s">
        <v>41</v>
      </c>
      <c r="E292" s="31" t="s">
        <v>393</v>
      </c>
    </row>
    <row r="293" spans="1:5" ht="140.25">
      <c r="A293" t="s">
        <v>43</v>
      </c>
      <c r="E293" s="29" t="s">
        <v>379</v>
      </c>
    </row>
    <row r="294" spans="1:16" ht="12.75">
      <c r="A294" s="19" t="s">
        <v>35</v>
      </c>
      <c s="23" t="s">
        <v>394</v>
      </c>
      <c s="23" t="s">
        <v>395</v>
      </c>
      <c s="19" t="s">
        <v>95</v>
      </c>
      <c s="24" t="s">
        <v>396</v>
      </c>
      <c s="25" t="s">
        <v>139</v>
      </c>
      <c s="26">
        <v>55.76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40</v>
      </c>
      <c r="E295" s="29" t="s">
        <v>37</v>
      </c>
    </row>
    <row r="296" spans="1:5" ht="25.5">
      <c r="A296" s="30" t="s">
        <v>41</v>
      </c>
      <c r="E296" s="31" t="s">
        <v>397</v>
      </c>
    </row>
    <row r="297" spans="1:5" ht="38.25">
      <c r="A297" t="s">
        <v>43</v>
      </c>
      <c r="E297" s="29" t="s">
        <v>398</v>
      </c>
    </row>
    <row r="298" spans="1:16" ht="12.75">
      <c r="A298" s="19" t="s">
        <v>35</v>
      </c>
      <c s="23" t="s">
        <v>399</v>
      </c>
      <c s="23" t="s">
        <v>395</v>
      </c>
      <c s="19" t="s">
        <v>100</v>
      </c>
      <c s="24" t="s">
        <v>396</v>
      </c>
      <c s="25" t="s">
        <v>139</v>
      </c>
      <c s="26">
        <v>60.96</v>
      </c>
      <c s="27">
        <v>0</v>
      </c>
      <c s="27">
        <f>ROUND(ROUND(H298,2)*ROUND(G298,3),2)</f>
      </c>
      <c r="O298">
        <f>(I298*21)/100</f>
      </c>
      <c t="s">
        <v>14</v>
      </c>
    </row>
    <row r="299" spans="1:5" ht="51">
      <c r="A299" s="28" t="s">
        <v>40</v>
      </c>
      <c r="E299" s="29" t="s">
        <v>400</v>
      </c>
    </row>
    <row r="300" spans="1:5" ht="89.25">
      <c r="A300" s="30" t="s">
        <v>41</v>
      </c>
      <c r="E300" s="31" t="s">
        <v>401</v>
      </c>
    </row>
    <row r="301" spans="1:5" ht="38.25">
      <c r="A301" t="s">
        <v>43</v>
      </c>
      <c r="E301" s="29" t="s">
        <v>398</v>
      </c>
    </row>
    <row r="302" spans="1:18" ht="12.75" customHeight="1">
      <c r="A302" s="5" t="s">
        <v>33</v>
      </c>
      <c s="5"/>
      <c s="34" t="s">
        <v>67</v>
      </c>
      <c s="5"/>
      <c s="21" t="s">
        <v>402</v>
      </c>
      <c s="5"/>
      <c s="5"/>
      <c s="5"/>
      <c s="35">
        <f>0+Q302</f>
      </c>
      <c r="O302">
        <f>0+R302</f>
      </c>
      <c r="Q302">
        <f>0+I303+I307+I311+I315+I319+I323</f>
      </c>
      <c>
        <f>0+O303+O307+O311+O315+O319+O323</f>
      </c>
    </row>
    <row r="303" spans="1:16" ht="25.5">
      <c r="A303" s="19" t="s">
        <v>35</v>
      </c>
      <c s="23" t="s">
        <v>403</v>
      </c>
      <c s="23" t="s">
        <v>404</v>
      </c>
      <c s="19" t="s">
        <v>37</v>
      </c>
      <c s="24" t="s">
        <v>405</v>
      </c>
      <c s="25" t="s">
        <v>106</v>
      </c>
      <c s="26">
        <v>65.821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37</v>
      </c>
    </row>
    <row r="305" spans="1:5" ht="12.75">
      <c r="A305" s="30" t="s">
        <v>41</v>
      </c>
      <c r="E305" s="31" t="s">
        <v>406</v>
      </c>
    </row>
    <row r="306" spans="1:5" ht="191.25">
      <c r="A306" t="s">
        <v>43</v>
      </c>
      <c r="E306" s="29" t="s">
        <v>407</v>
      </c>
    </row>
    <row r="307" spans="1:16" ht="12.75">
      <c r="A307" s="19" t="s">
        <v>35</v>
      </c>
      <c s="23" t="s">
        <v>408</v>
      </c>
      <c s="23" t="s">
        <v>409</v>
      </c>
      <c s="19" t="s">
        <v>37</v>
      </c>
      <c s="24" t="s">
        <v>410</v>
      </c>
      <c s="25" t="s">
        <v>106</v>
      </c>
      <c s="26">
        <v>110.453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12.75">
      <c r="A308" s="28" t="s">
        <v>40</v>
      </c>
      <c r="E308" s="29" t="s">
        <v>411</v>
      </c>
    </row>
    <row r="309" spans="1:5" ht="89.25">
      <c r="A309" s="30" t="s">
        <v>41</v>
      </c>
      <c r="E309" s="31" t="s">
        <v>412</v>
      </c>
    </row>
    <row r="310" spans="1:5" ht="204">
      <c r="A310" t="s">
        <v>43</v>
      </c>
      <c r="E310" s="29" t="s">
        <v>413</v>
      </c>
    </row>
    <row r="311" spans="1:16" ht="12.75">
      <c r="A311" s="19" t="s">
        <v>35</v>
      </c>
      <c s="23" t="s">
        <v>414</v>
      </c>
      <c s="23" t="s">
        <v>415</v>
      </c>
      <c s="19" t="s">
        <v>37</v>
      </c>
      <c s="24" t="s">
        <v>416</v>
      </c>
      <c s="25" t="s">
        <v>106</v>
      </c>
      <c s="26">
        <v>21.65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37</v>
      </c>
    </row>
    <row r="313" spans="1:5" ht="12.75">
      <c r="A313" s="30" t="s">
        <v>41</v>
      </c>
      <c r="E313" s="31" t="s">
        <v>417</v>
      </c>
    </row>
    <row r="314" spans="1:5" ht="204">
      <c r="A314" t="s">
        <v>43</v>
      </c>
      <c r="E314" s="29" t="s">
        <v>418</v>
      </c>
    </row>
    <row r="315" spans="1:16" ht="12.75">
      <c r="A315" s="19" t="s">
        <v>35</v>
      </c>
      <c s="23" t="s">
        <v>419</v>
      </c>
      <c s="23" t="s">
        <v>420</v>
      </c>
      <c s="19" t="s">
        <v>37</v>
      </c>
      <c s="24" t="s">
        <v>421</v>
      </c>
      <c s="25" t="s">
        <v>106</v>
      </c>
      <c s="26">
        <v>44.693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12.75">
      <c r="A316" s="28" t="s">
        <v>40</v>
      </c>
      <c r="E316" s="29" t="s">
        <v>37</v>
      </c>
    </row>
    <row r="317" spans="1:5" ht="25.5">
      <c r="A317" s="30" t="s">
        <v>41</v>
      </c>
      <c r="E317" s="31" t="s">
        <v>422</v>
      </c>
    </row>
    <row r="318" spans="1:5" ht="38.25">
      <c r="A318" t="s">
        <v>43</v>
      </c>
      <c r="E318" s="29" t="s">
        <v>423</v>
      </c>
    </row>
    <row r="319" spans="1:16" ht="12.75">
      <c r="A319" s="19" t="s">
        <v>35</v>
      </c>
      <c s="23" t="s">
        <v>424</v>
      </c>
      <c s="23" t="s">
        <v>425</v>
      </c>
      <c s="19" t="s">
        <v>37</v>
      </c>
      <c s="24" t="s">
        <v>426</v>
      </c>
      <c s="25" t="s">
        <v>106</v>
      </c>
      <c s="26">
        <v>15.24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12.75">
      <c r="A320" s="28" t="s">
        <v>40</v>
      </c>
      <c r="E320" s="29" t="s">
        <v>37</v>
      </c>
    </row>
    <row r="321" spans="1:5" ht="12.75">
      <c r="A321" s="30" t="s">
        <v>41</v>
      </c>
      <c r="E321" s="31" t="s">
        <v>427</v>
      </c>
    </row>
    <row r="322" spans="1:5" ht="89.25">
      <c r="A322" t="s">
        <v>43</v>
      </c>
      <c r="E322" s="29" t="s">
        <v>428</v>
      </c>
    </row>
    <row r="323" spans="1:16" ht="12.75">
      <c r="A323" s="19" t="s">
        <v>35</v>
      </c>
      <c s="23" t="s">
        <v>429</v>
      </c>
      <c s="23" t="s">
        <v>430</v>
      </c>
      <c s="19" t="s">
        <v>37</v>
      </c>
      <c s="24" t="s">
        <v>431</v>
      </c>
      <c s="25" t="s">
        <v>106</v>
      </c>
      <c s="26">
        <v>11.729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12.75">
      <c r="A324" s="28" t="s">
        <v>40</v>
      </c>
      <c r="E324" s="29" t="s">
        <v>432</v>
      </c>
    </row>
    <row r="325" spans="1:5" ht="12.75">
      <c r="A325" s="30" t="s">
        <v>41</v>
      </c>
      <c r="E325" s="31" t="s">
        <v>433</v>
      </c>
    </row>
    <row r="326" spans="1:5" ht="51">
      <c r="A326" t="s">
        <v>43</v>
      </c>
      <c r="E326" s="29" t="s">
        <v>434</v>
      </c>
    </row>
    <row r="327" spans="1:18" ht="12.75" customHeight="1">
      <c r="A327" s="5" t="s">
        <v>33</v>
      </c>
      <c s="5"/>
      <c s="34" t="s">
        <v>72</v>
      </c>
      <c s="5"/>
      <c s="21" t="s">
        <v>435</v>
      </c>
      <c s="5"/>
      <c s="5"/>
      <c s="5"/>
      <c s="35">
        <f>0+Q327</f>
      </c>
      <c r="O327">
        <f>0+R327</f>
      </c>
      <c r="Q327">
        <f>0+I328+I332</f>
      </c>
      <c>
        <f>0+O328+O332</f>
      </c>
    </row>
    <row r="328" spans="1:16" ht="12.75">
      <c r="A328" s="19" t="s">
        <v>35</v>
      </c>
      <c s="23" t="s">
        <v>436</v>
      </c>
      <c s="23" t="s">
        <v>437</v>
      </c>
      <c s="19" t="s">
        <v>37</v>
      </c>
      <c s="24" t="s">
        <v>438</v>
      </c>
      <c s="25" t="s">
        <v>139</v>
      </c>
      <c s="26">
        <v>27.25</v>
      </c>
      <c s="27">
        <v>0</v>
      </c>
      <c s="27">
        <f>ROUND(ROUND(H328,2)*ROUND(G328,3),2)</f>
      </c>
      <c r="O328">
        <f>(I328*21)/100</f>
      </c>
      <c t="s">
        <v>14</v>
      </c>
    </row>
    <row r="329" spans="1:5" ht="12.75">
      <c r="A329" s="28" t="s">
        <v>40</v>
      </c>
      <c r="E329" s="29" t="s">
        <v>37</v>
      </c>
    </row>
    <row r="330" spans="1:5" ht="12.75">
      <c r="A330" s="30" t="s">
        <v>41</v>
      </c>
      <c r="E330" s="31" t="s">
        <v>439</v>
      </c>
    </row>
    <row r="331" spans="1:5" ht="242.25">
      <c r="A331" t="s">
        <v>43</v>
      </c>
      <c r="E331" s="29" t="s">
        <v>440</v>
      </c>
    </row>
    <row r="332" spans="1:16" ht="12.75">
      <c r="A332" s="19" t="s">
        <v>35</v>
      </c>
      <c s="23" t="s">
        <v>441</v>
      </c>
      <c s="23" t="s">
        <v>442</v>
      </c>
      <c s="19" t="s">
        <v>37</v>
      </c>
      <c s="24" t="s">
        <v>443</v>
      </c>
      <c s="25" t="s">
        <v>51</v>
      </c>
      <c s="26">
        <v>2.273</v>
      </c>
      <c s="27">
        <v>0</v>
      </c>
      <c s="27">
        <f>ROUND(ROUND(H332,2)*ROUND(G332,3),2)</f>
      </c>
      <c r="O332">
        <f>(I332*21)/100</f>
      </c>
      <c t="s">
        <v>14</v>
      </c>
    </row>
    <row r="333" spans="1:5" ht="12.75">
      <c r="A333" s="28" t="s">
        <v>40</v>
      </c>
      <c r="E333" s="29" t="s">
        <v>444</v>
      </c>
    </row>
    <row r="334" spans="1:5" ht="12.75">
      <c r="A334" s="30" t="s">
        <v>41</v>
      </c>
      <c r="E334" s="31" t="s">
        <v>445</v>
      </c>
    </row>
    <row r="335" spans="1:5" ht="369.75">
      <c r="A335" t="s">
        <v>43</v>
      </c>
      <c r="E335" s="29" t="s">
        <v>302</v>
      </c>
    </row>
    <row r="336" spans="1:18" ht="12.75" customHeight="1">
      <c r="A336" s="5" t="s">
        <v>33</v>
      </c>
      <c s="5"/>
      <c s="34" t="s">
        <v>30</v>
      </c>
      <c s="5"/>
      <c s="21" t="s">
        <v>446</v>
      </c>
      <c s="5"/>
      <c s="5"/>
      <c s="5"/>
      <c s="35">
        <f>0+Q336</f>
      </c>
      <c r="O336">
        <f>0+R336</f>
      </c>
      <c r="Q336">
        <f>0+I337+I341+I345+I349+I353+I357+I361+I365+I369+I373+I377+I381+I385+I389+I393+I397+I401+I405+I409+I413</f>
      </c>
      <c>
        <f>0+O337+O341+O345+O349+O353+O357+O361+O365+O369+O373+O377+O381+O385+O389+O393+O397+O401+O405+O409+O413</f>
      </c>
    </row>
    <row r="337" spans="1:16" ht="12.75">
      <c r="A337" s="19" t="s">
        <v>35</v>
      </c>
      <c s="23" t="s">
        <v>447</v>
      </c>
      <c s="23" t="s">
        <v>448</v>
      </c>
      <c s="19" t="s">
        <v>37</v>
      </c>
      <c s="24" t="s">
        <v>449</v>
      </c>
      <c s="25" t="s">
        <v>139</v>
      </c>
      <c s="26">
        <v>38.14</v>
      </c>
      <c s="27">
        <v>0</v>
      </c>
      <c s="27">
        <f>ROUND(ROUND(H337,2)*ROUND(G337,3),2)</f>
      </c>
      <c r="O337">
        <f>(I337*21)/100</f>
      </c>
      <c t="s">
        <v>14</v>
      </c>
    </row>
    <row r="338" spans="1:5" ht="12.75">
      <c r="A338" s="28" t="s">
        <v>40</v>
      </c>
      <c r="E338" s="29" t="s">
        <v>37</v>
      </c>
    </row>
    <row r="339" spans="1:5" ht="12.75">
      <c r="A339" s="30" t="s">
        <v>41</v>
      </c>
      <c r="E339" s="31" t="s">
        <v>450</v>
      </c>
    </row>
    <row r="340" spans="1:5" ht="63.75">
      <c r="A340" t="s">
        <v>43</v>
      </c>
      <c r="E340" s="29" t="s">
        <v>451</v>
      </c>
    </row>
    <row r="341" spans="1:16" ht="25.5">
      <c r="A341" s="19" t="s">
        <v>35</v>
      </c>
      <c s="23" t="s">
        <v>452</v>
      </c>
      <c s="23" t="s">
        <v>453</v>
      </c>
      <c s="19" t="s">
        <v>37</v>
      </c>
      <c s="24" t="s">
        <v>454</v>
      </c>
      <c s="25" t="s">
        <v>139</v>
      </c>
      <c s="26">
        <v>38.08</v>
      </c>
      <c s="27">
        <v>0</v>
      </c>
      <c s="27">
        <f>ROUND(ROUND(H341,2)*ROUND(G341,3),2)</f>
      </c>
      <c r="O341">
        <f>(I341*21)/100</f>
      </c>
      <c t="s">
        <v>14</v>
      </c>
    </row>
    <row r="342" spans="1:5" ht="12.75">
      <c r="A342" s="28" t="s">
        <v>40</v>
      </c>
      <c r="E342" s="29" t="s">
        <v>455</v>
      </c>
    </row>
    <row r="343" spans="1:5" ht="12.75">
      <c r="A343" s="30" t="s">
        <v>41</v>
      </c>
      <c r="E343" s="31" t="s">
        <v>456</v>
      </c>
    </row>
    <row r="344" spans="1:5" ht="38.25">
      <c r="A344" t="s">
        <v>43</v>
      </c>
      <c r="E344" s="29" t="s">
        <v>457</v>
      </c>
    </row>
    <row r="345" spans="1:16" ht="25.5">
      <c r="A345" s="19" t="s">
        <v>35</v>
      </c>
      <c s="23" t="s">
        <v>458</v>
      </c>
      <c s="23" t="s">
        <v>459</v>
      </c>
      <c s="19" t="s">
        <v>37</v>
      </c>
      <c s="24" t="s">
        <v>460</v>
      </c>
      <c s="25" t="s">
        <v>139</v>
      </c>
      <c s="26">
        <v>29.73</v>
      </c>
      <c s="27">
        <v>0</v>
      </c>
      <c s="27">
        <f>ROUND(ROUND(H345,2)*ROUND(G345,3),2)</f>
      </c>
      <c r="O345">
        <f>(I345*21)/100</f>
      </c>
      <c t="s">
        <v>14</v>
      </c>
    </row>
    <row r="346" spans="1:5" ht="12.75">
      <c r="A346" s="28" t="s">
        <v>40</v>
      </c>
      <c r="E346" s="29" t="s">
        <v>37</v>
      </c>
    </row>
    <row r="347" spans="1:5" ht="12.75">
      <c r="A347" s="30" t="s">
        <v>41</v>
      </c>
      <c r="E347" s="31" t="s">
        <v>461</v>
      </c>
    </row>
    <row r="348" spans="1:5" ht="38.25">
      <c r="A348" t="s">
        <v>43</v>
      </c>
      <c r="E348" s="29" t="s">
        <v>457</v>
      </c>
    </row>
    <row r="349" spans="1:16" ht="25.5">
      <c r="A349" s="19" t="s">
        <v>35</v>
      </c>
      <c s="23" t="s">
        <v>462</v>
      </c>
      <c s="23" t="s">
        <v>463</v>
      </c>
      <c s="19" t="s">
        <v>37</v>
      </c>
      <c s="24" t="s">
        <v>464</v>
      </c>
      <c s="25" t="s">
        <v>139</v>
      </c>
      <c s="26">
        <v>30</v>
      </c>
      <c s="27">
        <v>0</v>
      </c>
      <c s="27">
        <f>ROUND(ROUND(H349,2)*ROUND(G349,3),2)</f>
      </c>
      <c r="O349">
        <f>(I349*21)/100</f>
      </c>
      <c t="s">
        <v>14</v>
      </c>
    </row>
    <row r="350" spans="1:5" ht="12.75">
      <c r="A350" s="28" t="s">
        <v>40</v>
      </c>
      <c r="E350" s="29" t="s">
        <v>465</v>
      </c>
    </row>
    <row r="351" spans="1:5" ht="12.75">
      <c r="A351" s="30" t="s">
        <v>41</v>
      </c>
      <c r="E351" s="31" t="s">
        <v>466</v>
      </c>
    </row>
    <row r="352" spans="1:5" ht="76.5">
      <c r="A352" t="s">
        <v>43</v>
      </c>
      <c r="E352" s="29" t="s">
        <v>467</v>
      </c>
    </row>
    <row r="353" spans="1:16" ht="12.75">
      <c r="A353" s="19" t="s">
        <v>35</v>
      </c>
      <c s="23" t="s">
        <v>468</v>
      </c>
      <c s="23" t="s">
        <v>469</v>
      </c>
      <c s="19" t="s">
        <v>37</v>
      </c>
      <c s="24" t="s">
        <v>470</v>
      </c>
      <c s="25" t="s">
        <v>112</v>
      </c>
      <c s="26">
        <v>1</v>
      </c>
      <c s="27">
        <v>0</v>
      </c>
      <c s="27">
        <f>ROUND(ROUND(H353,2)*ROUND(G353,3),2)</f>
      </c>
      <c r="O353">
        <f>(I353*21)/100</f>
      </c>
      <c t="s">
        <v>14</v>
      </c>
    </row>
    <row r="354" spans="1:5" ht="12.75">
      <c r="A354" s="28" t="s">
        <v>40</v>
      </c>
      <c r="E354" s="29" t="s">
        <v>37</v>
      </c>
    </row>
    <row r="355" spans="1:5" ht="12.75">
      <c r="A355" s="30" t="s">
        <v>41</v>
      </c>
      <c r="E355" s="31" t="s">
        <v>37</v>
      </c>
    </row>
    <row r="356" spans="1:5" ht="63.75">
      <c r="A356" t="s">
        <v>43</v>
      </c>
      <c r="E356" s="29" t="s">
        <v>471</v>
      </c>
    </row>
    <row r="357" spans="1:16" ht="12.75">
      <c r="A357" s="19" t="s">
        <v>35</v>
      </c>
      <c s="23" t="s">
        <v>472</v>
      </c>
      <c s="23" t="s">
        <v>473</v>
      </c>
      <c s="19" t="s">
        <v>37</v>
      </c>
      <c s="24" t="s">
        <v>474</v>
      </c>
      <c s="25" t="s">
        <v>112</v>
      </c>
      <c s="26">
        <v>2</v>
      </c>
      <c s="27">
        <v>0</v>
      </c>
      <c s="27">
        <f>ROUND(ROUND(H357,2)*ROUND(G357,3),2)</f>
      </c>
      <c r="O357">
        <f>(I357*21)/100</f>
      </c>
      <c t="s">
        <v>14</v>
      </c>
    </row>
    <row r="358" spans="1:5" ht="12.75">
      <c r="A358" s="28" t="s">
        <v>40</v>
      </c>
      <c r="E358" s="29" t="s">
        <v>37</v>
      </c>
    </row>
    <row r="359" spans="1:5" ht="12.75">
      <c r="A359" s="30" t="s">
        <v>41</v>
      </c>
      <c r="E359" s="31" t="s">
        <v>37</v>
      </c>
    </row>
    <row r="360" spans="1:5" ht="25.5">
      <c r="A360" t="s">
        <v>43</v>
      </c>
      <c r="E360" s="29" t="s">
        <v>475</v>
      </c>
    </row>
    <row r="361" spans="1:16" ht="25.5">
      <c r="A361" s="19" t="s">
        <v>35</v>
      </c>
      <c s="23" t="s">
        <v>476</v>
      </c>
      <c s="23" t="s">
        <v>477</v>
      </c>
      <c s="19" t="s">
        <v>37</v>
      </c>
      <c s="24" t="s">
        <v>478</v>
      </c>
      <c s="25" t="s">
        <v>106</v>
      </c>
      <c s="26">
        <v>38.37</v>
      </c>
      <c s="27">
        <v>0</v>
      </c>
      <c s="27">
        <f>ROUND(ROUND(H361,2)*ROUND(G361,3),2)</f>
      </c>
      <c r="O361">
        <f>(I361*21)/100</f>
      </c>
      <c t="s">
        <v>14</v>
      </c>
    </row>
    <row r="362" spans="1:5" ht="12.75">
      <c r="A362" s="28" t="s">
        <v>40</v>
      </c>
      <c r="E362" s="29" t="s">
        <v>479</v>
      </c>
    </row>
    <row r="363" spans="1:5" ht="12.75">
      <c r="A363" s="30" t="s">
        <v>41</v>
      </c>
      <c r="E363" s="31" t="s">
        <v>480</v>
      </c>
    </row>
    <row r="364" spans="1:5" ht="38.25">
      <c r="A364" t="s">
        <v>43</v>
      </c>
      <c r="E364" s="29" t="s">
        <v>481</v>
      </c>
    </row>
    <row r="365" spans="1:16" ht="12.75">
      <c r="A365" s="19" t="s">
        <v>35</v>
      </c>
      <c s="23" t="s">
        <v>482</v>
      </c>
      <c s="23" t="s">
        <v>483</v>
      </c>
      <c s="19" t="s">
        <v>37</v>
      </c>
      <c s="24" t="s">
        <v>484</v>
      </c>
      <c s="25" t="s">
        <v>139</v>
      </c>
      <c s="26">
        <v>24.052</v>
      </c>
      <c s="27">
        <v>0</v>
      </c>
      <c s="27">
        <f>ROUND(ROUND(H365,2)*ROUND(G365,3),2)</f>
      </c>
      <c r="O365">
        <f>(I365*21)/100</f>
      </c>
      <c t="s">
        <v>14</v>
      </c>
    </row>
    <row r="366" spans="1:5" ht="12.75">
      <c r="A366" s="28" t="s">
        <v>40</v>
      </c>
      <c r="E366" s="29" t="s">
        <v>485</v>
      </c>
    </row>
    <row r="367" spans="1:5" ht="12.75">
      <c r="A367" s="30" t="s">
        <v>41</v>
      </c>
      <c r="E367" s="31" t="s">
        <v>486</v>
      </c>
    </row>
    <row r="368" spans="1:5" ht="51">
      <c r="A368" t="s">
        <v>43</v>
      </c>
      <c r="E368" s="29" t="s">
        <v>487</v>
      </c>
    </row>
    <row r="369" spans="1:16" ht="12.75">
      <c r="A369" s="19" t="s">
        <v>35</v>
      </c>
      <c s="23" t="s">
        <v>488</v>
      </c>
      <c s="23" t="s">
        <v>489</v>
      </c>
      <c s="19" t="s">
        <v>37</v>
      </c>
      <c s="24" t="s">
        <v>490</v>
      </c>
      <c s="25" t="s">
        <v>139</v>
      </c>
      <c s="26">
        <v>29.06</v>
      </c>
      <c s="27">
        <v>0</v>
      </c>
      <c s="27">
        <f>ROUND(ROUND(H369,2)*ROUND(G369,3),2)</f>
      </c>
      <c r="O369">
        <f>(I369*21)/100</f>
      </c>
      <c t="s">
        <v>14</v>
      </c>
    </row>
    <row r="370" spans="1:5" ht="12.75">
      <c r="A370" s="28" t="s">
        <v>40</v>
      </c>
      <c r="E370" s="29" t="s">
        <v>491</v>
      </c>
    </row>
    <row r="371" spans="1:5" ht="12.75">
      <c r="A371" s="30" t="s">
        <v>41</v>
      </c>
      <c r="E371" s="31" t="s">
        <v>492</v>
      </c>
    </row>
    <row r="372" spans="1:5" ht="51">
      <c r="A372" t="s">
        <v>43</v>
      </c>
      <c r="E372" s="29" t="s">
        <v>487</v>
      </c>
    </row>
    <row r="373" spans="1:16" ht="12.75">
      <c r="A373" s="19" t="s">
        <v>35</v>
      </c>
      <c s="23" t="s">
        <v>493</v>
      </c>
      <c s="23" t="s">
        <v>494</v>
      </c>
      <c s="19" t="s">
        <v>37</v>
      </c>
      <c s="24" t="s">
        <v>495</v>
      </c>
      <c s="25" t="s">
        <v>139</v>
      </c>
      <c s="26">
        <v>60.96</v>
      </c>
      <c s="27">
        <v>0</v>
      </c>
      <c s="27">
        <f>ROUND(ROUND(H373,2)*ROUND(G373,3),2)</f>
      </c>
      <c r="O373">
        <f>(I373*21)/100</f>
      </c>
      <c t="s">
        <v>14</v>
      </c>
    </row>
    <row r="374" spans="1:5" ht="25.5">
      <c r="A374" s="28" t="s">
        <v>40</v>
      </c>
      <c r="E374" s="29" t="s">
        <v>496</v>
      </c>
    </row>
    <row r="375" spans="1:5" ht="89.25">
      <c r="A375" s="30" t="s">
        <v>41</v>
      </c>
      <c r="E375" s="31" t="s">
        <v>497</v>
      </c>
    </row>
    <row r="376" spans="1:5" ht="25.5">
      <c r="A376" t="s">
        <v>43</v>
      </c>
      <c r="E376" s="29" t="s">
        <v>498</v>
      </c>
    </row>
    <row r="377" spans="1:16" ht="12.75">
      <c r="A377" s="19" t="s">
        <v>35</v>
      </c>
      <c s="23" t="s">
        <v>499</v>
      </c>
      <c s="23" t="s">
        <v>500</v>
      </c>
      <c s="19" t="s">
        <v>37</v>
      </c>
      <c s="24" t="s">
        <v>501</v>
      </c>
      <c s="25" t="s">
        <v>112</v>
      </c>
      <c s="26">
        <v>17</v>
      </c>
      <c s="27">
        <v>0</v>
      </c>
      <c s="27">
        <f>ROUND(ROUND(H377,2)*ROUND(G377,3),2)</f>
      </c>
      <c r="O377">
        <f>(I377*21)/100</f>
      </c>
      <c t="s">
        <v>14</v>
      </c>
    </row>
    <row r="378" spans="1:5" ht="12.75">
      <c r="A378" s="28" t="s">
        <v>40</v>
      </c>
      <c r="E378" s="29" t="s">
        <v>502</v>
      </c>
    </row>
    <row r="379" spans="1:5" ht="12.75">
      <c r="A379" s="30" t="s">
        <v>41</v>
      </c>
      <c r="E379" s="31" t="s">
        <v>37</v>
      </c>
    </row>
    <row r="380" spans="1:5" ht="12.75">
      <c r="A380" t="s">
        <v>43</v>
      </c>
      <c r="E380" s="29" t="s">
        <v>503</v>
      </c>
    </row>
    <row r="381" spans="1:16" ht="25.5">
      <c r="A381" s="19" t="s">
        <v>35</v>
      </c>
      <c s="23" t="s">
        <v>504</v>
      </c>
      <c s="23" t="s">
        <v>505</v>
      </c>
      <c s="19" t="s">
        <v>37</v>
      </c>
      <c s="24" t="s">
        <v>506</v>
      </c>
      <c s="25" t="s">
        <v>139</v>
      </c>
      <c s="26">
        <v>2</v>
      </c>
      <c s="27">
        <v>0</v>
      </c>
      <c s="27">
        <f>ROUND(ROUND(H381,2)*ROUND(G381,3),2)</f>
      </c>
      <c r="O381">
        <f>(I381*21)/100</f>
      </c>
      <c t="s">
        <v>14</v>
      </c>
    </row>
    <row r="382" spans="1:5" ht="12.75">
      <c r="A382" s="28" t="s">
        <v>40</v>
      </c>
      <c r="E382" s="29" t="s">
        <v>37</v>
      </c>
    </row>
    <row r="383" spans="1:5" ht="12.75">
      <c r="A383" s="30" t="s">
        <v>41</v>
      </c>
      <c r="E383" s="31" t="s">
        <v>37</v>
      </c>
    </row>
    <row r="384" spans="1:5" ht="38.25">
      <c r="A384" t="s">
        <v>43</v>
      </c>
      <c r="E384" s="29" t="s">
        <v>507</v>
      </c>
    </row>
    <row r="385" spans="1:16" ht="12.75">
      <c r="A385" s="19" t="s">
        <v>35</v>
      </c>
      <c s="23" t="s">
        <v>508</v>
      </c>
      <c s="23" t="s">
        <v>509</v>
      </c>
      <c s="19" t="s">
        <v>37</v>
      </c>
      <c s="24" t="s">
        <v>510</v>
      </c>
      <c s="25" t="s">
        <v>139</v>
      </c>
      <c s="26">
        <v>2</v>
      </c>
      <c s="27">
        <v>0</v>
      </c>
      <c s="27">
        <f>ROUND(ROUND(H385,2)*ROUND(G385,3),2)</f>
      </c>
      <c r="O385">
        <f>(I385*21)/100</f>
      </c>
      <c t="s">
        <v>14</v>
      </c>
    </row>
    <row r="386" spans="1:5" ht="12.75">
      <c r="A386" s="28" t="s">
        <v>40</v>
      </c>
      <c r="E386" s="29" t="s">
        <v>37</v>
      </c>
    </row>
    <row r="387" spans="1:5" ht="12.75">
      <c r="A387" s="30" t="s">
        <v>41</v>
      </c>
      <c r="E387" s="31" t="s">
        <v>37</v>
      </c>
    </row>
    <row r="388" spans="1:5" ht="25.5">
      <c r="A388" t="s">
        <v>43</v>
      </c>
      <c r="E388" s="29" t="s">
        <v>511</v>
      </c>
    </row>
    <row r="389" spans="1:16" ht="12.75">
      <c r="A389" s="19" t="s">
        <v>35</v>
      </c>
      <c s="23" t="s">
        <v>512</v>
      </c>
      <c s="23" t="s">
        <v>513</v>
      </c>
      <c s="19" t="s">
        <v>37</v>
      </c>
      <c s="24" t="s">
        <v>514</v>
      </c>
      <c s="25" t="s">
        <v>139</v>
      </c>
      <c s="26">
        <v>3.081</v>
      </c>
      <c s="27">
        <v>0</v>
      </c>
      <c s="27">
        <f>ROUND(ROUND(H389,2)*ROUND(G389,3),2)</f>
      </c>
      <c r="O389">
        <f>(I389*21)/100</f>
      </c>
      <c t="s">
        <v>14</v>
      </c>
    </row>
    <row r="390" spans="1:5" ht="12.75">
      <c r="A390" s="28" t="s">
        <v>40</v>
      </c>
      <c r="E390" s="29" t="s">
        <v>515</v>
      </c>
    </row>
    <row r="391" spans="1:5" ht="12.75">
      <c r="A391" s="30" t="s">
        <v>41</v>
      </c>
      <c r="E391" s="31" t="s">
        <v>516</v>
      </c>
    </row>
    <row r="392" spans="1:5" ht="89.25">
      <c r="A392" t="s">
        <v>43</v>
      </c>
      <c r="E392" s="29" t="s">
        <v>517</v>
      </c>
    </row>
    <row r="393" spans="1:16" ht="12.75">
      <c r="A393" s="19" t="s">
        <v>35</v>
      </c>
      <c s="23" t="s">
        <v>518</v>
      </c>
      <c s="23" t="s">
        <v>519</v>
      </c>
      <c s="19" t="s">
        <v>37</v>
      </c>
      <c s="24" t="s">
        <v>520</v>
      </c>
      <c s="25" t="s">
        <v>112</v>
      </c>
      <c s="26">
        <v>1</v>
      </c>
      <c s="27">
        <v>0</v>
      </c>
      <c s="27">
        <f>ROUND(ROUND(H393,2)*ROUND(G393,3),2)</f>
      </c>
      <c r="O393">
        <f>(I393*21)/100</f>
      </c>
      <c t="s">
        <v>14</v>
      </c>
    </row>
    <row r="394" spans="1:5" ht="12.75">
      <c r="A394" s="28" t="s">
        <v>40</v>
      </c>
      <c r="E394" s="29" t="s">
        <v>37</v>
      </c>
    </row>
    <row r="395" spans="1:5" ht="12.75">
      <c r="A395" s="30" t="s">
        <v>41</v>
      </c>
      <c r="E395" s="31" t="s">
        <v>79</v>
      </c>
    </row>
    <row r="396" spans="1:5" ht="267.75">
      <c r="A396" t="s">
        <v>43</v>
      </c>
      <c r="E396" s="29" t="s">
        <v>521</v>
      </c>
    </row>
    <row r="397" spans="1:16" ht="12.75">
      <c r="A397" s="19" t="s">
        <v>35</v>
      </c>
      <c s="23" t="s">
        <v>522</v>
      </c>
      <c s="23" t="s">
        <v>523</v>
      </c>
      <c s="19" t="s">
        <v>37</v>
      </c>
      <c s="24" t="s">
        <v>524</v>
      </c>
      <c s="25" t="s">
        <v>51</v>
      </c>
      <c s="26">
        <v>22.538</v>
      </c>
      <c s="27">
        <v>0</v>
      </c>
      <c s="27">
        <f>ROUND(ROUND(H397,2)*ROUND(G397,3),2)</f>
      </c>
      <c r="O397">
        <f>(I397*21)/100</f>
      </c>
      <c t="s">
        <v>14</v>
      </c>
    </row>
    <row r="398" spans="1:5" ht="12.75">
      <c r="A398" s="28" t="s">
        <v>40</v>
      </c>
      <c r="E398" s="29" t="s">
        <v>525</v>
      </c>
    </row>
    <row r="399" spans="1:5" ht="127.5">
      <c r="A399" s="30" t="s">
        <v>41</v>
      </c>
      <c r="E399" s="31" t="s">
        <v>526</v>
      </c>
    </row>
    <row r="400" spans="1:5" ht="102">
      <c r="A400" t="s">
        <v>43</v>
      </c>
      <c r="E400" s="29" t="s">
        <v>527</v>
      </c>
    </row>
    <row r="401" spans="1:16" ht="12.75">
      <c r="A401" s="19" t="s">
        <v>35</v>
      </c>
      <c s="23" t="s">
        <v>528</v>
      </c>
      <c s="23" t="s">
        <v>529</v>
      </c>
      <c s="19" t="s">
        <v>37</v>
      </c>
      <c s="24" t="s">
        <v>530</v>
      </c>
      <c s="25" t="s">
        <v>51</v>
      </c>
      <c s="26">
        <v>50.46</v>
      </c>
      <c s="27">
        <v>0</v>
      </c>
      <c s="27">
        <f>ROUND(ROUND(H401,2)*ROUND(G401,3),2)</f>
      </c>
      <c r="O401">
        <f>(I401*21)/100</f>
      </c>
      <c t="s">
        <v>14</v>
      </c>
    </row>
    <row r="402" spans="1:5" ht="12.75">
      <c r="A402" s="28" t="s">
        <v>40</v>
      </c>
      <c r="E402" s="29" t="s">
        <v>37</v>
      </c>
    </row>
    <row r="403" spans="1:5" ht="127.5">
      <c r="A403" s="30" t="s">
        <v>41</v>
      </c>
      <c r="E403" s="31" t="s">
        <v>531</v>
      </c>
    </row>
    <row r="404" spans="1:5" ht="102">
      <c r="A404" t="s">
        <v>43</v>
      </c>
      <c r="E404" s="29" t="s">
        <v>527</v>
      </c>
    </row>
    <row r="405" spans="1:16" ht="12.75">
      <c r="A405" s="19" t="s">
        <v>35</v>
      </c>
      <c s="23" t="s">
        <v>532</v>
      </c>
      <c s="23" t="s">
        <v>533</v>
      </c>
      <c s="19" t="s">
        <v>37</v>
      </c>
      <c s="24" t="s">
        <v>534</v>
      </c>
      <c s="25" t="s">
        <v>51</v>
      </c>
      <c s="26">
        <v>55.692</v>
      </c>
      <c s="27">
        <v>0</v>
      </c>
      <c s="27">
        <f>ROUND(ROUND(H405,2)*ROUND(G405,3),2)</f>
      </c>
      <c r="O405">
        <f>(I405*21)/100</f>
      </c>
      <c t="s">
        <v>14</v>
      </c>
    </row>
    <row r="406" spans="1:5" ht="12.75">
      <c r="A406" s="28" t="s">
        <v>40</v>
      </c>
      <c r="E406" s="29" t="s">
        <v>535</v>
      </c>
    </row>
    <row r="407" spans="1:5" ht="178.5">
      <c r="A407" s="30" t="s">
        <v>41</v>
      </c>
      <c r="E407" s="31" t="s">
        <v>536</v>
      </c>
    </row>
    <row r="408" spans="1:5" ht="102">
      <c r="A408" t="s">
        <v>43</v>
      </c>
      <c r="E408" s="29" t="s">
        <v>527</v>
      </c>
    </row>
    <row r="409" spans="1:16" ht="12.75">
      <c r="A409" s="19" t="s">
        <v>35</v>
      </c>
      <c s="23" t="s">
        <v>537</v>
      </c>
      <c s="23" t="s">
        <v>538</v>
      </c>
      <c s="19" t="s">
        <v>37</v>
      </c>
      <c s="24" t="s">
        <v>539</v>
      </c>
      <c s="25" t="s">
        <v>139</v>
      </c>
      <c s="26">
        <v>6</v>
      </c>
      <c s="27">
        <v>0</v>
      </c>
      <c s="27">
        <f>ROUND(ROUND(H409,2)*ROUND(G409,3),2)</f>
      </c>
      <c r="O409">
        <f>(I409*21)/100</f>
      </c>
      <c t="s">
        <v>14</v>
      </c>
    </row>
    <row r="410" spans="1:5" ht="12.75">
      <c r="A410" s="28" t="s">
        <v>40</v>
      </c>
      <c r="E410" s="29" t="s">
        <v>540</v>
      </c>
    </row>
    <row r="411" spans="1:5" ht="12.75">
      <c r="A411" s="30" t="s">
        <v>41</v>
      </c>
      <c r="E411" s="31" t="s">
        <v>37</v>
      </c>
    </row>
    <row r="412" spans="1:5" ht="114.75">
      <c r="A412" t="s">
        <v>43</v>
      </c>
      <c r="E412" s="29" t="s">
        <v>541</v>
      </c>
    </row>
    <row r="413" spans="1:16" ht="12.75">
      <c r="A413" s="19" t="s">
        <v>35</v>
      </c>
      <c s="23" t="s">
        <v>542</v>
      </c>
      <c s="23" t="s">
        <v>543</v>
      </c>
      <c s="19" t="s">
        <v>37</v>
      </c>
      <c s="24" t="s">
        <v>544</v>
      </c>
      <c s="25" t="s">
        <v>106</v>
      </c>
      <c s="26">
        <v>65.37</v>
      </c>
      <c s="27">
        <v>0</v>
      </c>
      <c s="27">
        <f>ROUND(ROUND(H413,2)*ROUND(G413,3),2)</f>
      </c>
      <c r="O413">
        <f>(I413*21)/100</f>
      </c>
      <c t="s">
        <v>14</v>
      </c>
    </row>
    <row r="414" spans="1:5" ht="12.75">
      <c r="A414" s="28" t="s">
        <v>40</v>
      </c>
      <c r="E414" s="29" t="s">
        <v>545</v>
      </c>
    </row>
    <row r="415" spans="1:5" ht="12.75">
      <c r="A415" s="30" t="s">
        <v>41</v>
      </c>
      <c r="E415" s="31" t="s">
        <v>546</v>
      </c>
    </row>
    <row r="416" spans="1:5" ht="76.5">
      <c r="A416" t="s">
        <v>43</v>
      </c>
      <c r="E416" s="29" t="s">
        <v>547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